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unitednations-my.sharepoint.com/personal/oswald_alleyne_un_org/Documents/Desktop/"/>
    </mc:Choice>
  </mc:AlternateContent>
  <xr:revisionPtr revIDLastSave="0" documentId="8_{E35C5354-8DF3-4816-B595-C5D4672CEAF5}" xr6:coauthVersionLast="47" xr6:coauthVersionMax="47" xr10:uidLastSave="{00000000-0000-0000-0000-000000000000}"/>
  <bookViews>
    <workbookView xWindow="-57720" yWindow="3675" windowWidth="29040" windowHeight="15720" activeTab="6" xr2:uid="{59A88605-31B3-4515-A176-DD53F229CF2F}"/>
  </bookViews>
  <sheets>
    <sheet name="SVG " sheetId="7" r:id="rId1"/>
    <sheet name="SLU" sheetId="6" r:id="rId2"/>
    <sheet name="SKN" sheetId="5" r:id="rId3"/>
    <sheet name="GRN " sheetId="4" r:id="rId4"/>
    <sheet name="DOM" sheetId="3" r:id="rId5"/>
    <sheet name="ANB" sheetId="1" r:id="rId6"/>
    <sheet name="BAR" sheetId="2" r:id="rId7"/>
  </sheets>
  <externalReferences>
    <externalReference r:id="rId8"/>
    <externalReference r:id="rId9"/>
    <externalReference r:id="rId10"/>
    <externalReference r:id="rId11"/>
  </externalReferences>
  <definedNames>
    <definedName name="_xlnm._FilterDatabase" localSheetId="5" hidden="1">ANB!$F$1:$F$123</definedName>
    <definedName name="_xlnm._FilterDatabase" localSheetId="6" hidden="1">BAR!$A$3:$AD$179</definedName>
    <definedName name="_xlnm._FilterDatabase" localSheetId="4" hidden="1">DOM!$A$1:$H$3</definedName>
    <definedName name="_xlnm._FilterDatabase" localSheetId="3" hidden="1">'GRN '!$A$1:$H$3</definedName>
    <definedName name="_xlnm._FilterDatabase" localSheetId="2" hidden="1">SKN!$A$1:$J$148</definedName>
    <definedName name="_xlnm._FilterDatabase" localSheetId="1" hidden="1">SLU!$A$1:$H$34</definedName>
    <definedName name="_xlnm._FilterDatabase" localSheetId="0" hidden="1">'SVG '!$A$1:$H$3</definedName>
    <definedName name="_xlnm.Print_Area" localSheetId="6">BAR!$A$1:$AE$178</definedName>
    <definedName name="_xlnm.Print_Area" localSheetId="1">SLU!$A$1:$A$3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98" i="7" l="1"/>
  <c r="J98" i="7"/>
  <c r="I98" i="7"/>
  <c r="H98" i="7" a="1"/>
  <c r="H98" i="7" s="1"/>
  <c r="G98" i="7"/>
  <c r="F98" i="7"/>
  <c r="E98" i="7" a="1"/>
  <c r="E98" i="7" s="1"/>
  <c r="D98" i="7"/>
  <c r="B98" i="7"/>
  <c r="A98" i="7"/>
  <c r="C98" i="7" s="1"/>
  <c r="K97" i="7"/>
  <c r="J97" i="7"/>
  <c r="H97" i="7" a="1"/>
  <c r="H97" i="7" s="1"/>
  <c r="E97" i="7" a="1"/>
  <c r="E97" i="7" s="1"/>
  <c r="D97" i="7"/>
  <c r="B97" i="7"/>
  <c r="A97" i="7"/>
  <c r="F96" i="7" s="1"/>
  <c r="K96" i="7"/>
  <c r="H96" i="7" a="1"/>
  <c r="H96" i="7" s="1"/>
  <c r="A96" i="7"/>
  <c r="K95" i="7"/>
  <c r="C95" i="7"/>
  <c r="A95" i="7"/>
  <c r="B94" i="7" s="1"/>
  <c r="K94" i="7"/>
  <c r="J94" i="7"/>
  <c r="I94" i="7"/>
  <c r="H94" i="7" a="1"/>
  <c r="H94" i="7" s="1"/>
  <c r="G94" i="7"/>
  <c r="F94" i="7"/>
  <c r="E94" i="7" a="1"/>
  <c r="E94" i="7" s="1"/>
  <c r="D94" i="7"/>
  <c r="C94" i="7"/>
  <c r="A94" i="7"/>
  <c r="J93" i="7" s="1"/>
  <c r="K93" i="7"/>
  <c r="G93" i="7"/>
  <c r="E93" i="7" a="1"/>
  <c r="E93" i="7" s="1"/>
  <c r="B93" i="7"/>
  <c r="A93" i="7"/>
  <c r="I92" i="7" s="1"/>
  <c r="K92" i="7"/>
  <c r="F92" i="7"/>
  <c r="E92" i="7" a="1"/>
  <c r="E92" i="7" s="1"/>
  <c r="C92" i="7"/>
  <c r="B92" i="7"/>
  <c r="A92" i="7"/>
  <c r="E91" i="7" s="1" a="1"/>
  <c r="E91" i="7" s="1"/>
  <c r="J91" i="7"/>
  <c r="I91" i="7"/>
  <c r="G91" i="7"/>
  <c r="F91" i="7"/>
  <c r="D91" i="7"/>
  <c r="C91" i="7"/>
  <c r="B91" i="7"/>
  <c r="A91" i="7"/>
  <c r="J90" i="7"/>
  <c r="I90" i="7"/>
  <c r="H90" i="7" a="1"/>
  <c r="H90" i="7" s="1"/>
  <c r="G90" i="7"/>
  <c r="F90" i="7"/>
  <c r="E90" i="7" a="1"/>
  <c r="E90" i="7" s="1"/>
  <c r="D90" i="7"/>
  <c r="B90" i="7"/>
  <c r="A90" i="7"/>
  <c r="B89" i="7" s="1"/>
  <c r="K89" i="7"/>
  <c r="J89" i="7"/>
  <c r="H89" i="7" a="1"/>
  <c r="H89" i="7" s="1"/>
  <c r="D89" i="7"/>
  <c r="C89" i="7"/>
  <c r="K88" i="7"/>
  <c r="J88" i="7"/>
  <c r="I88" i="7"/>
  <c r="H88" i="7" a="1"/>
  <c r="H88" i="7" s="1"/>
  <c r="G88" i="7"/>
  <c r="F88" i="7"/>
  <c r="E88" i="7" a="1"/>
  <c r="E88" i="7" s="1"/>
  <c r="D88" i="7"/>
  <c r="B88" i="7"/>
  <c r="A88" i="7"/>
  <c r="I87" i="7" s="1"/>
  <c r="K87" i="7"/>
  <c r="H87" i="7" a="1"/>
  <c r="H87" i="7" s="1"/>
  <c r="E87" i="7" a="1"/>
  <c r="E87" i="7" s="1"/>
  <c r="B87" i="7"/>
  <c r="A87" i="7"/>
  <c r="C87" i="7" s="1"/>
  <c r="K86" i="7"/>
  <c r="F86" i="7"/>
  <c r="C86" i="7"/>
  <c r="B86" i="7"/>
  <c r="A86" i="7"/>
  <c r="E85" i="7" s="1" a="1"/>
  <c r="E85" i="7" s="1"/>
  <c r="K85" i="7"/>
  <c r="J85" i="7"/>
  <c r="I85" i="7"/>
  <c r="H85" i="7" a="1"/>
  <c r="H85" i="7" s="1"/>
  <c r="G85" i="7"/>
  <c r="F85" i="7"/>
  <c r="D85" i="7"/>
  <c r="C85" i="7"/>
  <c r="A85" i="7"/>
  <c r="B84" i="7" s="1"/>
  <c r="K84" i="7"/>
  <c r="J84" i="7"/>
  <c r="H84" i="7" a="1"/>
  <c r="H84" i="7" s="1"/>
  <c r="G84" i="7"/>
  <c r="E84" i="7" a="1"/>
  <c r="E84" i="7" s="1"/>
  <c r="D84" i="7"/>
  <c r="A84" i="7"/>
  <c r="H83" i="7" s="1" a="1"/>
  <c r="H83" i="7" s="1"/>
  <c r="K83" i="7"/>
  <c r="E83" i="7" a="1"/>
  <c r="E83" i="7" s="1"/>
  <c r="A83" i="7"/>
  <c r="I82" i="7" s="1"/>
  <c r="C82" i="7"/>
  <c r="B82" i="7"/>
  <c r="A82" i="7"/>
  <c r="H81" i="7" s="1" a="1"/>
  <c r="H81" i="7" s="1"/>
  <c r="J81" i="7"/>
  <c r="I81" i="7"/>
  <c r="G81" i="7"/>
  <c r="F81" i="7"/>
  <c r="E81" i="7" a="1"/>
  <c r="E81" i="7" s="1"/>
  <c r="D81" i="7"/>
  <c r="C81" i="7"/>
  <c r="B81" i="7"/>
  <c r="A81" i="7"/>
  <c r="I80" i="7" s="1"/>
  <c r="K80" i="7"/>
  <c r="J80" i="7"/>
  <c r="H80" i="7" a="1"/>
  <c r="H80" i="7" s="1"/>
  <c r="G80" i="7"/>
  <c r="F80" i="7"/>
  <c r="E80" i="7" a="1"/>
  <c r="E80" i="7" s="1"/>
  <c r="D80" i="7"/>
  <c r="B80" i="7"/>
  <c r="A80" i="7"/>
  <c r="H79" i="7" s="1" a="1"/>
  <c r="H79" i="7" s="1"/>
  <c r="K79" i="7"/>
  <c r="E79" i="7" a="1"/>
  <c r="E79" i="7" s="1"/>
  <c r="A79" i="7"/>
  <c r="I78" i="7" s="1"/>
  <c r="C78" i="7"/>
  <c r="B78" i="7"/>
  <c r="A78" i="7"/>
  <c r="E77" i="7" s="1" a="1"/>
  <c r="E77" i="7" s="1"/>
  <c r="J77" i="7"/>
  <c r="I77" i="7"/>
  <c r="H77" i="7" a="1"/>
  <c r="H77" i="7" s="1"/>
  <c r="G77" i="7"/>
  <c r="F77" i="7"/>
  <c r="D77" i="7"/>
  <c r="C77" i="7"/>
  <c r="A77" i="7"/>
  <c r="K76" i="7"/>
  <c r="J76" i="7"/>
  <c r="H76" i="7" a="1"/>
  <c r="H76" i="7" s="1"/>
  <c r="G76" i="7"/>
  <c r="E76" i="7" a="1"/>
  <c r="E76" i="7" s="1"/>
  <c r="D76" i="7"/>
  <c r="A76" i="7"/>
  <c r="K75" i="7"/>
  <c r="I75" i="7"/>
  <c r="H75" i="7"/>
  <c r="H75" i="7" a="1"/>
  <c r="E75" i="7" a="1"/>
  <c r="E75" i="7" s="1"/>
  <c r="C75" i="7"/>
  <c r="B75" i="7"/>
  <c r="A75" i="7"/>
  <c r="I73" i="7" s="1"/>
  <c r="C73" i="7"/>
  <c r="A73" i="7"/>
  <c r="H72" i="7" s="1" a="1"/>
  <c r="H72" i="7" s="1"/>
  <c r="J72" i="7"/>
  <c r="I72" i="7"/>
  <c r="G72" i="7"/>
  <c r="F72" i="7"/>
  <c r="E72" i="7" a="1"/>
  <c r="E72" i="7" s="1"/>
  <c r="D72" i="7"/>
  <c r="C72" i="7"/>
  <c r="B72" i="7"/>
  <c r="A72" i="7"/>
  <c r="I71" i="7" s="1"/>
  <c r="K71" i="7"/>
  <c r="J71" i="7"/>
  <c r="H71" i="7" a="1"/>
  <c r="H71" i="7" s="1"/>
  <c r="G71" i="7"/>
  <c r="F71" i="7"/>
  <c r="E71" i="7" a="1"/>
  <c r="E71" i="7" s="1"/>
  <c r="D71" i="7"/>
  <c r="B71" i="7"/>
  <c r="A71" i="7"/>
  <c r="K70" i="7"/>
  <c r="J70" i="7"/>
  <c r="H70" i="7" a="1"/>
  <c r="H70" i="7" s="1"/>
  <c r="F70" i="7"/>
  <c r="E70" i="7" a="1"/>
  <c r="E70" i="7" s="1"/>
  <c r="D70" i="7"/>
  <c r="B70" i="7"/>
  <c r="A70" i="7"/>
  <c r="J69" i="7" s="1"/>
  <c r="C69" i="7"/>
  <c r="A69" i="7"/>
  <c r="C68" i="7"/>
  <c r="A68" i="7"/>
  <c r="I67" i="7" s="1"/>
  <c r="K67" i="7"/>
  <c r="J67" i="7"/>
  <c r="H67" i="7" a="1"/>
  <c r="H67" i="7" s="1"/>
  <c r="G67" i="7"/>
  <c r="E67" i="7" a="1"/>
  <c r="E67" i="7" s="1"/>
  <c r="D67" i="7"/>
  <c r="C67" i="7"/>
  <c r="A67" i="7"/>
  <c r="B66" i="7" s="1"/>
  <c r="K66" i="7"/>
  <c r="I66" i="7"/>
  <c r="G66" i="7"/>
  <c r="E66" i="7" a="1"/>
  <c r="E66" i="7" s="1"/>
  <c r="A66" i="7"/>
  <c r="I65" i="7" s="1"/>
  <c r="K65" i="7"/>
  <c r="C65" i="7"/>
  <c r="B65" i="7"/>
  <c r="A65" i="7"/>
  <c r="H64" i="7" s="1" a="1"/>
  <c r="J64" i="7"/>
  <c r="I64" i="7"/>
  <c r="H64" i="7"/>
  <c r="G64" i="7"/>
  <c r="F64" i="7"/>
  <c r="E64" i="7" a="1"/>
  <c r="E64" i="7" s="1"/>
  <c r="D64" i="7"/>
  <c r="C64" i="7"/>
  <c r="B64" i="7"/>
  <c r="A64" i="7"/>
  <c r="I63" i="7" s="1"/>
  <c r="J63" i="7"/>
  <c r="H63" i="7" a="1"/>
  <c r="H63" i="7" s="1"/>
  <c r="G63" i="7"/>
  <c r="F63" i="7"/>
  <c r="E63" i="7" a="1"/>
  <c r="E63" i="7" s="1"/>
  <c r="D63" i="7"/>
  <c r="B63" i="7"/>
  <c r="A63" i="7"/>
  <c r="K62" i="7"/>
  <c r="J62" i="7"/>
  <c r="H62" i="7" a="1"/>
  <c r="H62" i="7" s="1"/>
  <c r="F62" i="7"/>
  <c r="E62" i="7"/>
  <c r="E62" i="7" a="1"/>
  <c r="D62" i="7"/>
  <c r="B62" i="7"/>
  <c r="A62" i="7"/>
  <c r="D61" i="7" s="1"/>
  <c r="C61" i="7"/>
  <c r="A61" i="7"/>
  <c r="J60" i="7" s="1"/>
  <c r="C60" i="7"/>
  <c r="A60" i="7"/>
  <c r="I59" i="7" s="1"/>
  <c r="K59" i="7"/>
  <c r="J59" i="7"/>
  <c r="H59" i="7" a="1"/>
  <c r="H59" i="7" s="1"/>
  <c r="G59" i="7"/>
  <c r="E59" i="7" a="1"/>
  <c r="E59" i="7" s="1"/>
  <c r="D59" i="7"/>
  <c r="C59" i="7"/>
  <c r="A59" i="7"/>
  <c r="B58" i="7" s="1"/>
  <c r="K58" i="7"/>
  <c r="I58" i="7"/>
  <c r="G58" i="7"/>
  <c r="E58" i="7" a="1"/>
  <c r="E58" i="7" s="1"/>
  <c r="A58" i="7"/>
  <c r="I57" i="7" s="1"/>
  <c r="K57" i="7"/>
  <c r="C57" i="7"/>
  <c r="B57" i="7"/>
  <c r="A57" i="7"/>
  <c r="H56" i="7" s="1" a="1"/>
  <c r="J56" i="7"/>
  <c r="I56" i="7"/>
  <c r="H56" i="7"/>
  <c r="G56" i="7"/>
  <c r="F56" i="7"/>
  <c r="E56" i="7" a="1"/>
  <c r="E56" i="7" s="1"/>
  <c r="D56" i="7"/>
  <c r="C56" i="7"/>
  <c r="B56" i="7"/>
  <c r="A56" i="7"/>
  <c r="J55" i="7"/>
  <c r="I55" i="7"/>
  <c r="H55" i="7"/>
  <c r="H55" i="7" a="1"/>
  <c r="G55" i="7"/>
  <c r="F55" i="7"/>
  <c r="E55" i="7" a="1"/>
  <c r="E55" i="7" s="1"/>
  <c r="D55" i="7"/>
  <c r="B55" i="7"/>
  <c r="A55" i="7"/>
  <c r="J54" i="7" s="1"/>
  <c r="K54" i="7"/>
  <c r="D54" i="7"/>
  <c r="B54" i="7"/>
  <c r="A54" i="7"/>
  <c r="K52" i="7"/>
  <c r="J52" i="7"/>
  <c r="I52" i="7"/>
  <c r="G52" i="7"/>
  <c r="F52" i="7"/>
  <c r="E52" i="7" a="1"/>
  <c r="E52" i="7" s="1"/>
  <c r="D52" i="7"/>
  <c r="C52" i="7"/>
  <c r="B52" i="7"/>
  <c r="A52" i="7"/>
  <c r="K51" i="7"/>
  <c r="J51" i="7"/>
  <c r="I51" i="7"/>
  <c r="H51" i="7"/>
  <c r="H51" i="7" a="1"/>
  <c r="G51" i="7"/>
  <c r="F51" i="7"/>
  <c r="E51" i="7" a="1"/>
  <c r="E51" i="7" s="1"/>
  <c r="D51" i="7"/>
  <c r="B51" i="7"/>
  <c r="A51" i="7"/>
  <c r="J50" i="7" s="1"/>
  <c r="K50" i="7"/>
  <c r="D50" i="7"/>
  <c r="B50" i="7"/>
  <c r="A50" i="7"/>
  <c r="J49" i="7"/>
  <c r="I49" i="7"/>
  <c r="H49" i="7"/>
  <c r="H49" i="7" a="1"/>
  <c r="F49" i="7"/>
  <c r="D49" i="7"/>
  <c r="B49" i="7"/>
  <c r="A49" i="7"/>
  <c r="H48" i="7" s="1" a="1"/>
  <c r="H48" i="7" s="1"/>
  <c r="J48" i="7"/>
  <c r="I48" i="7"/>
  <c r="G48" i="7"/>
  <c r="F48" i="7"/>
  <c r="D48" i="7"/>
  <c r="A48" i="7"/>
  <c r="J47" i="7" s="1"/>
  <c r="K47" i="7"/>
  <c r="I47" i="7"/>
  <c r="H47" i="7" a="1"/>
  <c r="H47" i="7" s="1"/>
  <c r="D47" i="7"/>
  <c r="C47" i="7"/>
  <c r="A47" i="7"/>
  <c r="K46" i="7"/>
  <c r="I46" i="7"/>
  <c r="H46" i="7" a="1"/>
  <c r="H46" i="7" s="1"/>
  <c r="G46" i="7"/>
  <c r="E46" i="7" a="1"/>
  <c r="E46" i="7" s="1"/>
  <c r="B46" i="7"/>
  <c r="A46" i="7"/>
  <c r="E45" i="7" s="1" a="1"/>
  <c r="E45" i="7" s="1"/>
  <c r="K45" i="7"/>
  <c r="C45" i="7"/>
  <c r="A45" i="7"/>
  <c r="H44" i="7" s="1" a="1"/>
  <c r="H44" i="7" s="1"/>
  <c r="K44" i="7"/>
  <c r="J44" i="7"/>
  <c r="I44" i="7"/>
  <c r="G44" i="7"/>
  <c r="F44" i="7"/>
  <c r="E44" i="7" a="1"/>
  <c r="E44" i="7" s="1"/>
  <c r="D44" i="7"/>
  <c r="C44" i="7"/>
  <c r="B44" i="7"/>
  <c r="A44" i="7"/>
  <c r="K43" i="7"/>
  <c r="J43" i="7"/>
  <c r="I43" i="7"/>
  <c r="H43" i="7"/>
  <c r="H43" i="7" a="1"/>
  <c r="G43" i="7"/>
  <c r="F43" i="7"/>
  <c r="E43" i="7" a="1"/>
  <c r="E43" i="7" s="1"/>
  <c r="D43" i="7"/>
  <c r="C43" i="7"/>
  <c r="B43" i="7"/>
  <c r="A43" i="7"/>
  <c r="I42" i="7" s="1"/>
  <c r="K42" i="7"/>
  <c r="F42" i="7"/>
  <c r="E42" i="7" a="1"/>
  <c r="E42" i="7" s="1"/>
  <c r="A42" i="7"/>
  <c r="E40" i="7" s="1" a="1"/>
  <c r="E40" i="7" s="1"/>
  <c r="K40" i="7"/>
  <c r="J40" i="7"/>
  <c r="D40" i="7"/>
  <c r="C40" i="7"/>
  <c r="A40" i="7"/>
  <c r="K39" i="7"/>
  <c r="J39" i="7"/>
  <c r="I39" i="7"/>
  <c r="H39" i="7" a="1"/>
  <c r="H39" i="7" s="1"/>
  <c r="G39" i="7"/>
  <c r="F39" i="7"/>
  <c r="E39" i="7" a="1"/>
  <c r="E39" i="7" s="1"/>
  <c r="D39" i="7"/>
  <c r="C39" i="7"/>
  <c r="B39" i="7"/>
  <c r="A39" i="7"/>
  <c r="I38" i="7" s="1"/>
  <c r="J38" i="7"/>
  <c r="H38" i="7" a="1"/>
  <c r="H38" i="7" s="1"/>
  <c r="G38" i="7"/>
  <c r="F38" i="7"/>
  <c r="E38" i="7"/>
  <c r="E38" i="7" a="1"/>
  <c r="D38" i="7"/>
  <c r="B38" i="7"/>
  <c r="A38" i="7"/>
  <c r="K37" i="7"/>
  <c r="J37" i="7"/>
  <c r="I37" i="7"/>
  <c r="H37" i="7"/>
  <c r="H37" i="7" a="1"/>
  <c r="F37" i="7"/>
  <c r="E37" i="7"/>
  <c r="E37" i="7" a="1"/>
  <c r="D37" i="7"/>
  <c r="B37" i="7"/>
  <c r="A37" i="7"/>
  <c r="E36" i="7" s="1" a="1"/>
  <c r="K36" i="7"/>
  <c r="J36" i="7"/>
  <c r="I36" i="7"/>
  <c r="H36" i="7" a="1"/>
  <c r="H36" i="7" s="1"/>
  <c r="E36" i="7"/>
  <c r="C36" i="7"/>
  <c r="B36" i="7"/>
  <c r="A36" i="7"/>
  <c r="B35" i="7" s="1"/>
  <c r="K35" i="7"/>
  <c r="J35" i="7"/>
  <c r="I35" i="7"/>
  <c r="H35" i="7" a="1"/>
  <c r="H35" i="7" s="1"/>
  <c r="G35" i="7"/>
  <c r="F35" i="7"/>
  <c r="E35" i="7"/>
  <c r="E35" i="7" a="1"/>
  <c r="D35" i="7"/>
  <c r="A35" i="7"/>
  <c r="F34" i="7" s="1"/>
  <c r="K34" i="7"/>
  <c r="I34" i="7"/>
  <c r="G34" i="7"/>
  <c r="E34" i="7" a="1"/>
  <c r="E34" i="7" s="1"/>
  <c r="D34" i="7"/>
  <c r="B34" i="7"/>
  <c r="A34" i="7"/>
  <c r="J33" i="7" s="1"/>
  <c r="C33" i="7"/>
  <c r="A33" i="7"/>
  <c r="F32" i="7" s="1"/>
  <c r="K32" i="7"/>
  <c r="I32" i="7"/>
  <c r="G32" i="7"/>
  <c r="E32" i="7" a="1"/>
  <c r="E32" i="7" s="1"/>
  <c r="C32" i="7"/>
  <c r="B32" i="7"/>
  <c r="A32" i="7"/>
  <c r="K31" i="7"/>
  <c r="J31" i="7"/>
  <c r="I31" i="7"/>
  <c r="H31" i="7"/>
  <c r="H31" i="7" a="1"/>
  <c r="G31" i="7"/>
  <c r="F31" i="7"/>
  <c r="E31" i="7" a="1"/>
  <c r="E31" i="7" s="1"/>
  <c r="D31" i="7"/>
  <c r="C31" i="7"/>
  <c r="B31" i="7"/>
  <c r="A31" i="7"/>
  <c r="I30" i="7" s="1"/>
  <c r="J30" i="7"/>
  <c r="H30" i="7"/>
  <c r="H30" i="7" a="1"/>
  <c r="G30" i="7"/>
  <c r="F30" i="7"/>
  <c r="E30" i="7" a="1"/>
  <c r="E30" i="7" s="1"/>
  <c r="D30" i="7"/>
  <c r="B30" i="7"/>
  <c r="A30" i="7"/>
  <c r="J28" i="7" s="1"/>
  <c r="K29" i="7"/>
  <c r="K28" i="7"/>
  <c r="I28" i="7"/>
  <c r="G28" i="7"/>
  <c r="F28" i="7"/>
  <c r="E28" i="7" a="1"/>
  <c r="E28" i="7" s="1"/>
  <c r="C28" i="7"/>
  <c r="B28" i="7"/>
  <c r="A28" i="7"/>
  <c r="K27" i="7"/>
  <c r="J27" i="7"/>
  <c r="I27" i="7"/>
  <c r="H27" i="7"/>
  <c r="H27" i="7" a="1"/>
  <c r="G27" i="7"/>
  <c r="F27" i="7"/>
  <c r="E27" i="7" a="1"/>
  <c r="E27" i="7" s="1"/>
  <c r="D27" i="7"/>
  <c r="C27" i="7"/>
  <c r="B27" i="7"/>
  <c r="A27" i="7"/>
  <c r="K26" i="7"/>
  <c r="J26" i="7"/>
  <c r="H26" i="7"/>
  <c r="H26" i="7" a="1"/>
  <c r="G26" i="7"/>
  <c r="F26" i="7"/>
  <c r="E26" i="7" a="1"/>
  <c r="E26" i="7" s="1"/>
  <c r="D26" i="7"/>
  <c r="B26" i="7"/>
  <c r="A26" i="7"/>
  <c r="I25" i="7" s="1"/>
  <c r="K25" i="7"/>
  <c r="J25" i="7"/>
  <c r="H25" i="7" a="1"/>
  <c r="H25" i="7" s="1"/>
  <c r="F25" i="7"/>
  <c r="E25" i="7" a="1"/>
  <c r="E25" i="7" s="1"/>
  <c r="D25" i="7"/>
  <c r="B25" i="7"/>
  <c r="A25" i="7"/>
  <c r="C25" i="7" s="1"/>
  <c r="K23" i="7"/>
  <c r="J23" i="7"/>
  <c r="I23" i="7"/>
  <c r="H23" i="7"/>
  <c r="H23" i="7" a="1"/>
  <c r="G23" i="7"/>
  <c r="F23" i="7"/>
  <c r="E23" i="7" a="1"/>
  <c r="E23" i="7" s="1"/>
  <c r="D23" i="7"/>
  <c r="C23" i="7"/>
  <c r="B23" i="7"/>
  <c r="A23" i="7"/>
  <c r="I18" i="7" s="1"/>
  <c r="K18" i="7"/>
  <c r="J18" i="7"/>
  <c r="H18" i="7"/>
  <c r="H18" i="7" a="1"/>
  <c r="G18" i="7"/>
  <c r="F18" i="7"/>
  <c r="E18" i="7" a="1"/>
  <c r="E18" i="7" s="1"/>
  <c r="D18" i="7"/>
  <c r="B18" i="7"/>
  <c r="A18" i="7"/>
  <c r="I17" i="7" s="1"/>
  <c r="K17" i="7"/>
  <c r="J17" i="7"/>
  <c r="H17" i="7" a="1"/>
  <c r="H17" i="7" s="1"/>
  <c r="F17" i="7"/>
  <c r="E17" i="7" a="1"/>
  <c r="E17" i="7" s="1"/>
  <c r="D17" i="7"/>
  <c r="B17" i="7"/>
  <c r="A17" i="7"/>
  <c r="G16" i="7" s="1"/>
  <c r="A16" i="7"/>
  <c r="I15" i="7" s="1"/>
  <c r="A15" i="7"/>
  <c r="C15" i="7" s="1"/>
  <c r="I14" i="7"/>
  <c r="H14" i="7" a="1"/>
  <c r="H14" i="7" s="1"/>
  <c r="C14" i="7"/>
  <c r="A14" i="7"/>
  <c r="E13" i="7" s="1" a="1"/>
  <c r="E13" i="7" s="1"/>
  <c r="G13" i="7"/>
  <c r="A13" i="7"/>
  <c r="I11" i="7" s="1"/>
  <c r="K12" i="7"/>
  <c r="J11" i="7"/>
  <c r="F11" i="7"/>
  <c r="D11" i="7"/>
  <c r="A11" i="7"/>
  <c r="C11" i="7" s="1"/>
  <c r="J10" i="7"/>
  <c r="I10" i="7"/>
  <c r="H10" i="7" a="1"/>
  <c r="H10" i="7" s="1"/>
  <c r="D10" i="7"/>
  <c r="C10" i="7"/>
  <c r="A10" i="7"/>
  <c r="K9" i="7" s="1"/>
  <c r="G9" i="7"/>
  <c r="A9" i="7"/>
  <c r="B7" i="7" s="1"/>
  <c r="K7" i="7"/>
  <c r="I7" i="7"/>
  <c r="E7" i="7" a="1"/>
  <c r="E7" i="7" s="1"/>
  <c r="C7" i="7"/>
  <c r="A7" i="7"/>
  <c r="K6" i="7"/>
  <c r="J6" i="7"/>
  <c r="I6" i="7"/>
  <c r="G6" i="7"/>
  <c r="F6" i="7"/>
  <c r="E6" i="7" a="1"/>
  <c r="E6" i="7" s="1"/>
  <c r="D6" i="7"/>
  <c r="C6" i="7"/>
  <c r="B6" i="7"/>
  <c r="A6" i="7"/>
  <c r="H6" i="7" s="1" a="1"/>
  <c r="H6" i="7" s="1"/>
  <c r="D15" i="7" l="1"/>
  <c r="J15" i="7"/>
  <c r="I16" i="7"/>
  <c r="I33" i="7"/>
  <c r="K56" i="7"/>
  <c r="K64" i="7"/>
  <c r="E68" i="7" a="1"/>
  <c r="E68" i="7" s="1"/>
  <c r="B68" i="7"/>
  <c r="I69" i="7"/>
  <c r="D7" i="7"/>
  <c r="J7" i="7"/>
  <c r="F9" i="7"/>
  <c r="B10" i="7"/>
  <c r="E11" i="7" a="1"/>
  <c r="E11" i="7" s="1"/>
  <c r="K11" i="7"/>
  <c r="F13" i="7"/>
  <c r="B14" i="7"/>
  <c r="E15" i="7" a="1"/>
  <c r="E15" i="7" s="1"/>
  <c r="K15" i="7"/>
  <c r="J16" i="7"/>
  <c r="G17" i="7"/>
  <c r="C18" i="7"/>
  <c r="K24" i="7"/>
  <c r="G25" i="7"/>
  <c r="C26" i="7"/>
  <c r="I26" i="7"/>
  <c r="H28" i="7" a="1"/>
  <c r="H28" i="7" s="1"/>
  <c r="C30" i="7"/>
  <c r="H32" i="7" a="1"/>
  <c r="H32" i="7" s="1"/>
  <c r="D33" i="7"/>
  <c r="K33" i="7"/>
  <c r="H34" i="7" a="1"/>
  <c r="H34" i="7" s="1"/>
  <c r="C38" i="7"/>
  <c r="G37" i="7"/>
  <c r="B40" i="7"/>
  <c r="I40" i="7"/>
  <c r="B45" i="7"/>
  <c r="G47" i="7"/>
  <c r="C49" i="7"/>
  <c r="C50" i="7"/>
  <c r="G49" i="7"/>
  <c r="E49" i="7" a="1"/>
  <c r="E49" i="7" s="1"/>
  <c r="C54" i="7"/>
  <c r="H52" i="7" a="1"/>
  <c r="H52" i="7" s="1"/>
  <c r="K48" i="7"/>
  <c r="H58" i="7" a="1"/>
  <c r="H58" i="7" s="1"/>
  <c r="D60" i="7"/>
  <c r="B61" i="7"/>
  <c r="J61" i="7"/>
  <c r="H66" i="7" a="1"/>
  <c r="H66" i="7" s="1"/>
  <c r="D68" i="7"/>
  <c r="B69" i="7"/>
  <c r="B73" i="7"/>
  <c r="F75" i="7"/>
  <c r="J75" i="7"/>
  <c r="D75" i="7"/>
  <c r="K69" i="7"/>
  <c r="C76" i="7"/>
  <c r="G75" i="7"/>
  <c r="B76" i="7"/>
  <c r="F76" i="7"/>
  <c r="I76" i="7"/>
  <c r="B79" i="7"/>
  <c r="B83" i="7"/>
  <c r="E33" i="7" a="1"/>
  <c r="E33" i="7" s="1"/>
  <c r="C70" i="7"/>
  <c r="G69" i="7"/>
  <c r="E69" i="7" a="1"/>
  <c r="E69" i="7" s="1"/>
  <c r="K38" i="7"/>
  <c r="G42" i="7"/>
  <c r="I50" i="7"/>
  <c r="C51" i="7"/>
  <c r="G50" i="7"/>
  <c r="I54" i="7"/>
  <c r="C55" i="7"/>
  <c r="G54" i="7"/>
  <c r="K49" i="7"/>
  <c r="J65" i="7"/>
  <c r="D65" i="7"/>
  <c r="K60" i="7"/>
  <c r="H65" i="7" a="1"/>
  <c r="H65" i="7" s="1"/>
  <c r="F68" i="7"/>
  <c r="D69" i="7"/>
  <c r="J45" i="7"/>
  <c r="D45" i="7"/>
  <c r="H45" i="7" a="1"/>
  <c r="H45" i="7" s="1"/>
  <c r="H13" i="7" a="1"/>
  <c r="H13" i="7" s="1"/>
  <c r="D14" i="7"/>
  <c r="J14" i="7"/>
  <c r="F15" i="7"/>
  <c r="B16" i="7"/>
  <c r="K30" i="7"/>
  <c r="J57" i="7"/>
  <c r="D57" i="7"/>
  <c r="H57" i="7" a="1"/>
  <c r="H57" i="7" s="1"/>
  <c r="F60" i="7"/>
  <c r="F7" i="7"/>
  <c r="B9" i="7"/>
  <c r="E10" i="7" a="1"/>
  <c r="E10" i="7" s="1"/>
  <c r="K10" i="7"/>
  <c r="G11" i="7"/>
  <c r="B13" i="7"/>
  <c r="E14" i="7" a="1"/>
  <c r="E14" i="7" s="1"/>
  <c r="K14" i="7"/>
  <c r="G15" i="7"/>
  <c r="C16" i="7"/>
  <c r="C17" i="7"/>
  <c r="D28" i="7"/>
  <c r="D32" i="7"/>
  <c r="J32" i="7"/>
  <c r="F33" i="7"/>
  <c r="C34" i="7"/>
  <c r="J34" i="7"/>
  <c r="D36" i="7"/>
  <c r="K41" i="7"/>
  <c r="H42" i="7" a="1"/>
  <c r="H42" i="7" s="1"/>
  <c r="C46" i="7"/>
  <c r="F46" i="7"/>
  <c r="J46" i="7"/>
  <c r="D46" i="7"/>
  <c r="E50" i="7" a="1"/>
  <c r="E50" i="7" s="1"/>
  <c r="E54" i="7" a="1"/>
  <c r="E54" i="7" s="1"/>
  <c r="E57" i="7" a="1"/>
  <c r="E57" i="7" s="1"/>
  <c r="G60" i="7"/>
  <c r="I62" i="7"/>
  <c r="C63" i="7"/>
  <c r="G62" i="7"/>
  <c r="E65" i="7" a="1"/>
  <c r="E65" i="7" s="1"/>
  <c r="G68" i="7"/>
  <c r="I70" i="7"/>
  <c r="C71" i="7"/>
  <c r="G70" i="7"/>
  <c r="F73" i="7"/>
  <c r="C62" i="7"/>
  <c r="G61" i="7"/>
  <c r="E61" i="7" a="1"/>
  <c r="E61" i="7" s="1"/>
  <c r="H15" i="7" a="1"/>
  <c r="H15" i="7" s="1"/>
  <c r="D16" i="7"/>
  <c r="G33" i="7"/>
  <c r="C42" i="7"/>
  <c r="H40" i="7" a="1"/>
  <c r="H40" i="7" s="1"/>
  <c r="F45" i="7"/>
  <c r="K55" i="7"/>
  <c r="C58" i="7"/>
  <c r="F58" i="7"/>
  <c r="J58" i="7"/>
  <c r="D58" i="7"/>
  <c r="K53" i="7"/>
  <c r="H60" i="7" a="1"/>
  <c r="H60" i="7" s="1"/>
  <c r="F61" i="7"/>
  <c r="K63" i="7"/>
  <c r="C66" i="7"/>
  <c r="F66" i="7"/>
  <c r="J66" i="7"/>
  <c r="D66" i="7"/>
  <c r="K61" i="7"/>
  <c r="H68" i="7" a="1"/>
  <c r="H68" i="7" s="1"/>
  <c r="F69" i="7"/>
  <c r="G73" i="7"/>
  <c r="F78" i="7"/>
  <c r="F82" i="7"/>
  <c r="J95" i="7"/>
  <c r="D95" i="7"/>
  <c r="K90" i="7"/>
  <c r="I95" i="7"/>
  <c r="B95" i="7"/>
  <c r="H95" i="7" a="1"/>
  <c r="H95" i="7" s="1"/>
  <c r="C96" i="7"/>
  <c r="G95" i="7"/>
  <c r="F95" i="7"/>
  <c r="E95" i="7" a="1"/>
  <c r="E95" i="7" s="1"/>
  <c r="G7" i="7"/>
  <c r="C9" i="7"/>
  <c r="I9" i="7"/>
  <c r="H11" i="7" a="1"/>
  <c r="H11" i="7" s="1"/>
  <c r="I13" i="7"/>
  <c r="D9" i="7"/>
  <c r="J9" i="7"/>
  <c r="F10" i="7"/>
  <c r="B11" i="7"/>
  <c r="D13" i="7"/>
  <c r="J13" i="7"/>
  <c r="F14" i="7"/>
  <c r="B15" i="7"/>
  <c r="F16" i="7"/>
  <c r="H33" i="7" a="1"/>
  <c r="H33" i="7" s="1"/>
  <c r="F36" i="7"/>
  <c r="F40" i="7"/>
  <c r="B42" i="7"/>
  <c r="J42" i="7"/>
  <c r="G45" i="7"/>
  <c r="B47" i="7"/>
  <c r="F47" i="7"/>
  <c r="F50" i="7"/>
  <c r="F54" i="7"/>
  <c r="F57" i="7"/>
  <c r="I60" i="7"/>
  <c r="H61" i="7" a="1"/>
  <c r="H61" i="7" s="1"/>
  <c r="F65" i="7"/>
  <c r="I68" i="7"/>
  <c r="H69" i="7" a="1"/>
  <c r="H69" i="7" s="1"/>
  <c r="H9" i="7" a="1"/>
  <c r="H9" i="7" s="1"/>
  <c r="C13" i="7"/>
  <c r="H7" i="7" a="1"/>
  <c r="H7" i="7" s="1"/>
  <c r="E9" i="7" a="1"/>
  <c r="E9" i="7" s="1"/>
  <c r="G10" i="7"/>
  <c r="K13" i="7"/>
  <c r="G14" i="7"/>
  <c r="B33" i="7"/>
  <c r="C35" i="7"/>
  <c r="G36" i="7"/>
  <c r="C37" i="7"/>
  <c r="G40" i="7"/>
  <c r="D42" i="7"/>
  <c r="E47" i="7" a="1"/>
  <c r="E47" i="7" s="1"/>
  <c r="C48" i="7"/>
  <c r="E48" i="7" a="1"/>
  <c r="E48" i="7" s="1"/>
  <c r="B48" i="7"/>
  <c r="H50" i="7" a="1"/>
  <c r="H50" i="7" s="1"/>
  <c r="H54" i="7" a="1"/>
  <c r="H54" i="7" s="1"/>
  <c r="G57" i="7"/>
  <c r="B59" i="7"/>
  <c r="F59" i="7"/>
  <c r="G65" i="7"/>
  <c r="B67" i="7"/>
  <c r="F67" i="7"/>
  <c r="J68" i="7"/>
  <c r="K72" i="7"/>
  <c r="I79" i="7"/>
  <c r="C80" i="7"/>
  <c r="G79" i="7"/>
  <c r="F79" i="7"/>
  <c r="J79" i="7"/>
  <c r="D79" i="7"/>
  <c r="K73" i="7"/>
  <c r="F83" i="7"/>
  <c r="J83" i="7"/>
  <c r="D83" i="7"/>
  <c r="K78" i="7"/>
  <c r="I83" i="7"/>
  <c r="C84" i="7"/>
  <c r="G83" i="7"/>
  <c r="I45" i="7"/>
  <c r="E60" i="7" a="1"/>
  <c r="E60" i="7" s="1"/>
  <c r="B60" i="7"/>
  <c r="I61" i="7"/>
  <c r="J73" i="7"/>
  <c r="D73" i="7"/>
  <c r="K68" i="7"/>
  <c r="H73" i="7" a="1"/>
  <c r="H73" i="7" s="1"/>
  <c r="E73" i="7" a="1"/>
  <c r="E73" i="7" s="1"/>
  <c r="C79" i="7"/>
  <c r="G78" i="7"/>
  <c r="E78" i="7" a="1"/>
  <c r="E78" i="7" s="1"/>
  <c r="J78" i="7"/>
  <c r="D78" i="7"/>
  <c r="H78" i="7" a="1"/>
  <c r="H78" i="7" s="1"/>
  <c r="J82" i="7"/>
  <c r="D82" i="7"/>
  <c r="K77" i="7"/>
  <c r="H82" i="7" a="1"/>
  <c r="H82" i="7" s="1"/>
  <c r="C83" i="7"/>
  <c r="G82" i="7"/>
  <c r="E82" i="7" a="1"/>
  <c r="E82" i="7" s="1"/>
  <c r="K82" i="7"/>
  <c r="I84" i="7"/>
  <c r="H86" i="7" a="1"/>
  <c r="H86" i="7" s="1"/>
  <c r="D87" i="7"/>
  <c r="J87" i="7"/>
  <c r="I89" i="7"/>
  <c r="H91" i="7" a="1"/>
  <c r="H91" i="7" s="1"/>
  <c r="D92" i="7"/>
  <c r="J92" i="7"/>
  <c r="F93" i="7"/>
  <c r="G96" i="7"/>
  <c r="C97" i="7"/>
  <c r="I97" i="7"/>
  <c r="I86" i="7"/>
  <c r="E89" i="7" a="1"/>
  <c r="E89" i="7" s="1"/>
  <c r="H93" i="7" a="1"/>
  <c r="H93" i="7" s="1"/>
  <c r="B96" i="7"/>
  <c r="K81" i="7"/>
  <c r="D86" i="7"/>
  <c r="J86" i="7"/>
  <c r="F87" i="7"/>
  <c r="I96" i="7"/>
  <c r="B77" i="7"/>
  <c r="F84" i="7"/>
  <c r="B85" i="7"/>
  <c r="E86" i="7" a="1"/>
  <c r="E86" i="7" s="1"/>
  <c r="G87" i="7"/>
  <c r="C88" i="7"/>
  <c r="F89" i="7"/>
  <c r="K91" i="7"/>
  <c r="G92" i="7"/>
  <c r="C93" i="7"/>
  <c r="I93" i="7"/>
  <c r="D96" i="7"/>
  <c r="J96" i="7"/>
  <c r="F97" i="7"/>
  <c r="G89" i="7"/>
  <c r="C90" i="7"/>
  <c r="H92" i="7" a="1"/>
  <c r="H92" i="7" s="1"/>
  <c r="D93" i="7"/>
  <c r="E96" i="7" a="1"/>
  <c r="E96" i="7" s="1"/>
  <c r="G97" i="7"/>
  <c r="G86" i="7"/>
  <c r="K6" i="6"/>
  <c r="G100" i="4"/>
  <c r="F100" i="4"/>
  <c r="A100" i="4"/>
  <c r="E100" i="4" s="1" a="1"/>
  <c r="E100" i="4" s="1"/>
  <c r="J99" i="4"/>
  <c r="I99" i="4"/>
  <c r="E99" i="4" a="1"/>
  <c r="E99" i="4" s="1"/>
  <c r="D99" i="4"/>
  <c r="C99" i="4"/>
  <c r="A99" i="4"/>
  <c r="H99" i="4" s="1" a="1"/>
  <c r="H99" i="4" s="1"/>
  <c r="G98" i="4"/>
  <c r="F98" i="4"/>
  <c r="A98" i="4"/>
  <c r="E98" i="4" s="1" a="1"/>
  <c r="E98" i="4" s="1"/>
  <c r="J97" i="4"/>
  <c r="I97" i="4"/>
  <c r="E97" i="4" a="1"/>
  <c r="E97" i="4" s="1"/>
  <c r="D97" i="4"/>
  <c r="C97" i="4"/>
  <c r="A97" i="4"/>
  <c r="H97" i="4" s="1" a="1"/>
  <c r="H97" i="4" s="1"/>
  <c r="G96" i="4"/>
  <c r="F96" i="4"/>
  <c r="A96" i="4"/>
  <c r="E96" i="4" s="1" a="1"/>
  <c r="E96" i="4" s="1"/>
  <c r="J95" i="4"/>
  <c r="I95" i="4"/>
  <c r="E95" i="4" a="1"/>
  <c r="E95" i="4" s="1"/>
  <c r="D95" i="4"/>
  <c r="C95" i="4"/>
  <c r="A95" i="4"/>
  <c r="H95" i="4" s="1" a="1"/>
  <c r="H95" i="4" s="1"/>
  <c r="G94" i="4"/>
  <c r="F94" i="4"/>
  <c r="A94" i="4"/>
  <c r="E94" i="4" s="1" a="1"/>
  <c r="E94" i="4" s="1"/>
  <c r="J93" i="4"/>
  <c r="I93" i="4"/>
  <c r="E93" i="4" a="1"/>
  <c r="E93" i="4" s="1"/>
  <c r="D93" i="4"/>
  <c r="C93" i="4"/>
  <c r="A93" i="4"/>
  <c r="H93" i="4" s="1" a="1"/>
  <c r="H93" i="4" s="1"/>
  <c r="G92" i="4"/>
  <c r="F92" i="4"/>
  <c r="A92" i="4"/>
  <c r="E92" i="4" s="1" a="1"/>
  <c r="E92" i="4" s="1"/>
  <c r="J91" i="4"/>
  <c r="I91" i="4"/>
  <c r="E91" i="4" a="1"/>
  <c r="E91" i="4" s="1"/>
  <c r="D91" i="4"/>
  <c r="C91" i="4"/>
  <c r="A91" i="4"/>
  <c r="H91" i="4" s="1" a="1"/>
  <c r="H91" i="4" s="1"/>
  <c r="G90" i="4"/>
  <c r="F90" i="4"/>
  <c r="A90" i="4"/>
  <c r="E90" i="4" s="1" a="1"/>
  <c r="E90" i="4" s="1"/>
  <c r="J89" i="4"/>
  <c r="I89" i="4"/>
  <c r="E89" i="4" a="1"/>
  <c r="E89" i="4" s="1"/>
  <c r="D89" i="4"/>
  <c r="C89" i="4"/>
  <c r="A89" i="4"/>
  <c r="H89" i="4" s="1" a="1"/>
  <c r="H89" i="4" s="1"/>
  <c r="G88" i="4"/>
  <c r="F88" i="4"/>
  <c r="A88" i="4"/>
  <c r="E88" i="4" s="1" a="1"/>
  <c r="E88" i="4" s="1"/>
  <c r="K87" i="4"/>
  <c r="J87" i="4"/>
  <c r="E87" i="4" a="1"/>
  <c r="E87" i="4" s="1"/>
  <c r="D87" i="4"/>
  <c r="B87" i="4"/>
  <c r="A87" i="4"/>
  <c r="H87" i="4" s="1" a="1"/>
  <c r="H87" i="4" s="1"/>
  <c r="A86" i="4"/>
  <c r="H86" i="4" s="1" a="1"/>
  <c r="H86" i="4" s="1"/>
  <c r="J85" i="4"/>
  <c r="I85" i="4"/>
  <c r="G85" i="4"/>
  <c r="F85" i="4"/>
  <c r="D85" i="4"/>
  <c r="C85" i="4"/>
  <c r="A85" i="4"/>
  <c r="B85" i="4" s="1"/>
  <c r="D84" i="4"/>
  <c r="A84" i="4"/>
  <c r="K84" i="4" s="1"/>
  <c r="G83" i="4"/>
  <c r="E83" i="4"/>
  <c r="E83" i="4" a="1"/>
  <c r="A83" i="4"/>
  <c r="K82" i="4"/>
  <c r="I82" i="4"/>
  <c r="G82" i="4"/>
  <c r="F82" i="4"/>
  <c r="E82" i="4"/>
  <c r="E82" i="4" a="1"/>
  <c r="C82" i="4"/>
  <c r="B82" i="4"/>
  <c r="A82" i="4"/>
  <c r="H82" i="4" s="1" a="1"/>
  <c r="H82" i="4" s="1"/>
  <c r="K81" i="4"/>
  <c r="J81" i="4"/>
  <c r="I81" i="4"/>
  <c r="H81" i="4"/>
  <c r="G81" i="4"/>
  <c r="F81" i="4"/>
  <c r="E81" i="4" a="1"/>
  <c r="E81" i="4" s="1"/>
  <c r="D81" i="4"/>
  <c r="C81" i="4"/>
  <c r="B81" i="4"/>
  <c r="A81" i="4"/>
  <c r="H81" i="4" s="1" a="1"/>
  <c r="K80" i="4"/>
  <c r="J80" i="4"/>
  <c r="D80" i="4"/>
  <c r="A80" i="4"/>
  <c r="E80" i="4" s="1" a="1"/>
  <c r="E80" i="4" s="1"/>
  <c r="K79" i="4"/>
  <c r="F79" i="4"/>
  <c r="E79" i="4"/>
  <c r="E79" i="4" a="1"/>
  <c r="D79" i="4"/>
  <c r="B79" i="4"/>
  <c r="A79" i="4"/>
  <c r="H79" i="4" s="1" a="1"/>
  <c r="H79" i="4" s="1"/>
  <c r="J78" i="4"/>
  <c r="H78" i="4" a="1"/>
  <c r="H78" i="4" s="1"/>
  <c r="F78" i="4"/>
  <c r="D78" i="4"/>
  <c r="C78" i="4"/>
  <c r="B78" i="4"/>
  <c r="A78" i="4"/>
  <c r="A77" i="4"/>
  <c r="J75" i="4"/>
  <c r="I75" i="4"/>
  <c r="H75" i="4" a="1"/>
  <c r="H75" i="4" s="1"/>
  <c r="D75" i="4"/>
  <c r="A75" i="4"/>
  <c r="K75" i="4" s="1"/>
  <c r="K73" i="4"/>
  <c r="E73" i="4" a="1"/>
  <c r="E73" i="4" s="1"/>
  <c r="C73" i="4"/>
  <c r="B73" i="4"/>
  <c r="A73" i="4"/>
  <c r="I73" i="4" s="1"/>
  <c r="J72" i="4"/>
  <c r="H72" i="4"/>
  <c r="H72" i="4" a="1"/>
  <c r="F72" i="4"/>
  <c r="D72" i="4"/>
  <c r="C72" i="4"/>
  <c r="B72" i="4"/>
  <c r="A72" i="4"/>
  <c r="G72" i="4" s="1"/>
  <c r="H71" i="4" a="1"/>
  <c r="H71" i="4" s="1"/>
  <c r="G71" i="4"/>
  <c r="F71" i="4"/>
  <c r="E71" i="4" a="1"/>
  <c r="E71" i="4" s="1"/>
  <c r="D71" i="4"/>
  <c r="A71" i="4"/>
  <c r="J70" i="4"/>
  <c r="F70" i="4"/>
  <c r="A70" i="4"/>
  <c r="H70" i="4" s="1" a="1"/>
  <c r="H70" i="4" s="1"/>
  <c r="J69" i="4"/>
  <c r="I69" i="4"/>
  <c r="H69" i="4"/>
  <c r="H69" i="4" a="1"/>
  <c r="C69" i="4"/>
  <c r="B69" i="4"/>
  <c r="A69" i="4"/>
  <c r="J67" i="4"/>
  <c r="I67" i="4"/>
  <c r="D67" i="4"/>
  <c r="A67" i="4"/>
  <c r="K66" i="4"/>
  <c r="I66" i="4"/>
  <c r="G66" i="4"/>
  <c r="E66" i="4" a="1"/>
  <c r="E66" i="4" s="1"/>
  <c r="D66" i="4"/>
  <c r="C66" i="4"/>
  <c r="A66" i="4"/>
  <c r="H66" i="4" s="1" a="1"/>
  <c r="H66" i="4" s="1"/>
  <c r="K65" i="4"/>
  <c r="H65" i="4" a="1"/>
  <c r="H65" i="4" s="1"/>
  <c r="G65" i="4"/>
  <c r="E65" i="4"/>
  <c r="E65" i="4" a="1"/>
  <c r="C65" i="4"/>
  <c r="B65" i="4"/>
  <c r="A65" i="4"/>
  <c r="K64" i="4"/>
  <c r="I64" i="4"/>
  <c r="H64" i="4"/>
  <c r="G64" i="4"/>
  <c r="F64" i="4"/>
  <c r="E64" i="4" a="1"/>
  <c r="E64" i="4" s="1"/>
  <c r="C64" i="4"/>
  <c r="B64" i="4"/>
  <c r="A64" i="4"/>
  <c r="H64" i="4" s="1" a="1"/>
  <c r="K63" i="4"/>
  <c r="J63" i="4"/>
  <c r="I63" i="4"/>
  <c r="G63" i="4"/>
  <c r="F63" i="4"/>
  <c r="E63" i="4" a="1"/>
  <c r="E63" i="4" s="1"/>
  <c r="D63" i="4"/>
  <c r="C63" i="4"/>
  <c r="B63" i="4"/>
  <c r="A63" i="4"/>
  <c r="H63" i="4" s="1" a="1"/>
  <c r="H63" i="4" s="1"/>
  <c r="H62" i="4" a="1"/>
  <c r="H62" i="4" s="1"/>
  <c r="G62" i="4"/>
  <c r="F62" i="4"/>
  <c r="E62" i="4" a="1"/>
  <c r="E62" i="4" s="1"/>
  <c r="D62" i="4"/>
  <c r="A62" i="4"/>
  <c r="J61" i="4"/>
  <c r="H61" i="4" a="1"/>
  <c r="H61" i="4" s="1"/>
  <c r="F61" i="4"/>
  <c r="A61" i="4"/>
  <c r="I60" i="4"/>
  <c r="G60" i="4"/>
  <c r="F60" i="4"/>
  <c r="D60" i="4"/>
  <c r="A60" i="4"/>
  <c r="I59" i="4"/>
  <c r="F59" i="4"/>
  <c r="A59" i="4"/>
  <c r="H59" i="4" s="1" a="1"/>
  <c r="H59" i="4" s="1"/>
  <c r="J58" i="4"/>
  <c r="I58" i="4"/>
  <c r="H58" i="4" a="1"/>
  <c r="H58" i="4" s="1"/>
  <c r="G58" i="4"/>
  <c r="C58" i="4"/>
  <c r="A58" i="4"/>
  <c r="K56" i="4"/>
  <c r="J56" i="4"/>
  <c r="I56" i="4"/>
  <c r="G56" i="4"/>
  <c r="E56" i="4" a="1"/>
  <c r="E56" i="4" s="1"/>
  <c r="D56" i="4"/>
  <c r="C56" i="4"/>
  <c r="A56" i="4"/>
  <c r="K55" i="4"/>
  <c r="H55" i="4"/>
  <c r="H55" i="4" a="1"/>
  <c r="G55" i="4"/>
  <c r="E55" i="4" a="1"/>
  <c r="E55" i="4" s="1"/>
  <c r="C55" i="4"/>
  <c r="B55" i="4"/>
  <c r="A55" i="4"/>
  <c r="K53" i="4"/>
  <c r="I53" i="4"/>
  <c r="H53" i="4"/>
  <c r="G53" i="4"/>
  <c r="F53" i="4"/>
  <c r="E53" i="4"/>
  <c r="E53" i="4" a="1"/>
  <c r="C53" i="4"/>
  <c r="B53" i="4"/>
  <c r="A53" i="4"/>
  <c r="H53" i="4" s="1" a="1"/>
  <c r="K52" i="4"/>
  <c r="J52" i="4"/>
  <c r="I52" i="4"/>
  <c r="H52" i="4"/>
  <c r="G52" i="4"/>
  <c r="F52" i="4"/>
  <c r="E52" i="4" a="1"/>
  <c r="E52" i="4" s="1"/>
  <c r="D52" i="4"/>
  <c r="C52" i="4"/>
  <c r="B52" i="4"/>
  <c r="A52" i="4"/>
  <c r="H52" i="4" s="1" a="1"/>
  <c r="K51" i="4"/>
  <c r="H51" i="4" a="1"/>
  <c r="H51" i="4" s="1"/>
  <c r="F51" i="4"/>
  <c r="E51" i="4" a="1"/>
  <c r="E51" i="4" s="1"/>
  <c r="D51" i="4"/>
  <c r="A51" i="4"/>
  <c r="J51" i="4" s="1"/>
  <c r="J50" i="4"/>
  <c r="F50" i="4"/>
  <c r="E50" i="4" a="1"/>
  <c r="E50" i="4" s="1"/>
  <c r="D50" i="4"/>
  <c r="A50" i="4"/>
  <c r="H50" i="4" s="1" a="1"/>
  <c r="H50" i="4" s="1"/>
  <c r="A49" i="4"/>
  <c r="I49" i="4" s="1"/>
  <c r="H48" i="4" a="1"/>
  <c r="H48" i="4" s="1"/>
  <c r="A48" i="4"/>
  <c r="J48" i="4" s="1"/>
  <c r="K47" i="4"/>
  <c r="G47" i="4"/>
  <c r="A47" i="4"/>
  <c r="J47" i="4" s="1"/>
  <c r="K46" i="4"/>
  <c r="H46" i="4"/>
  <c r="H46" i="4" a="1"/>
  <c r="G46" i="4"/>
  <c r="E46" i="4" a="1"/>
  <c r="E46" i="4" s="1"/>
  <c r="C46" i="4"/>
  <c r="B46" i="4"/>
  <c r="A46" i="4"/>
  <c r="K45" i="4"/>
  <c r="I45" i="4"/>
  <c r="H45" i="4"/>
  <c r="G45" i="4"/>
  <c r="F45" i="4"/>
  <c r="E45" i="4" a="1"/>
  <c r="E45" i="4" s="1"/>
  <c r="C45" i="4"/>
  <c r="B45" i="4"/>
  <c r="A45" i="4"/>
  <c r="H45" i="4" s="1" a="1"/>
  <c r="K44" i="4"/>
  <c r="J44" i="4"/>
  <c r="I44" i="4"/>
  <c r="G44" i="4"/>
  <c r="F44" i="4"/>
  <c r="E44" i="4" a="1"/>
  <c r="E44" i="4" s="1"/>
  <c r="D44" i="4"/>
  <c r="C44" i="4"/>
  <c r="B44" i="4"/>
  <c r="A44" i="4"/>
  <c r="H44" i="4" s="1" a="1"/>
  <c r="H44" i="4" s="1"/>
  <c r="J43" i="4"/>
  <c r="H43" i="4" a="1"/>
  <c r="H43" i="4" s="1"/>
  <c r="E43" i="4" a="1"/>
  <c r="E43" i="4" s="1"/>
  <c r="B43" i="4"/>
  <c r="A43" i="4"/>
  <c r="G43" i="4" s="1"/>
  <c r="J42" i="4"/>
  <c r="D42" i="4"/>
  <c r="A42" i="4"/>
  <c r="H42" i="4" s="1" a="1"/>
  <c r="H42" i="4" s="1"/>
  <c r="F41" i="4"/>
  <c r="A41" i="4"/>
  <c r="I41" i="4" s="1"/>
  <c r="G40" i="4"/>
  <c r="A40" i="4"/>
  <c r="J40" i="4" s="1"/>
  <c r="K39" i="4"/>
  <c r="J39" i="4"/>
  <c r="I39" i="4"/>
  <c r="G39" i="4"/>
  <c r="F39" i="4"/>
  <c r="E39" i="4"/>
  <c r="E39" i="4" a="1"/>
  <c r="D39" i="4"/>
  <c r="C39" i="4"/>
  <c r="B39" i="4"/>
  <c r="A39" i="4"/>
  <c r="H39" i="4" s="1" a="1"/>
  <c r="H39" i="4" s="1"/>
  <c r="K38" i="4"/>
  <c r="I38" i="4"/>
  <c r="H38" i="4" a="1"/>
  <c r="H38" i="4" s="1"/>
  <c r="G38" i="4"/>
  <c r="D38" i="4"/>
  <c r="B38" i="4"/>
  <c r="A38" i="4"/>
  <c r="F38" i="4" s="1"/>
  <c r="K37" i="4"/>
  <c r="J37" i="4"/>
  <c r="G37" i="4"/>
  <c r="E37" i="4"/>
  <c r="E37" i="4" a="1"/>
  <c r="D37" i="4"/>
  <c r="B37" i="4"/>
  <c r="A37" i="4"/>
  <c r="H37" i="4" s="1" a="1"/>
  <c r="H37" i="4" s="1"/>
  <c r="J36" i="4"/>
  <c r="F36" i="4"/>
  <c r="C36" i="4"/>
  <c r="A36" i="4"/>
  <c r="G36" i="4" s="1"/>
  <c r="I35" i="4"/>
  <c r="F35" i="4"/>
  <c r="B35" i="4"/>
  <c r="A35" i="4"/>
  <c r="H35" i="4" s="1" a="1"/>
  <c r="H35" i="4" s="1"/>
  <c r="A34" i="4"/>
  <c r="B34" i="4" s="1"/>
  <c r="E33" i="4" a="1"/>
  <c r="E33" i="4" s="1"/>
  <c r="A33" i="4"/>
  <c r="F33" i="4" s="1"/>
  <c r="K32" i="4"/>
  <c r="I32" i="4"/>
  <c r="H32" i="4" a="1"/>
  <c r="H32" i="4" s="1"/>
  <c r="F32" i="4"/>
  <c r="E32" i="4" a="1"/>
  <c r="E32" i="4" s="1"/>
  <c r="C32" i="4"/>
  <c r="B32" i="4"/>
  <c r="A32" i="4"/>
  <c r="G32" i="4" s="1"/>
  <c r="K31" i="4"/>
  <c r="J31" i="4"/>
  <c r="I31" i="4"/>
  <c r="G31" i="4"/>
  <c r="F31" i="4"/>
  <c r="E31" i="4"/>
  <c r="E31" i="4" a="1"/>
  <c r="D31" i="4"/>
  <c r="C31" i="4"/>
  <c r="B31" i="4"/>
  <c r="A31" i="4"/>
  <c r="H31" i="4" s="1" a="1"/>
  <c r="H31" i="4" s="1"/>
  <c r="K30" i="4"/>
  <c r="J30" i="4"/>
  <c r="I30" i="4"/>
  <c r="H30" i="4" a="1"/>
  <c r="H30" i="4" s="1"/>
  <c r="F30" i="4"/>
  <c r="E30" i="4" a="1"/>
  <c r="E30" i="4" s="1"/>
  <c r="D30" i="4"/>
  <c r="C30" i="4"/>
  <c r="B30" i="4"/>
  <c r="A30" i="4"/>
  <c r="G30" i="4" s="1"/>
  <c r="K29" i="4"/>
  <c r="G29" i="4"/>
  <c r="F29" i="4"/>
  <c r="D29" i="4"/>
  <c r="A29" i="4"/>
  <c r="H29" i="4" s="1" a="1"/>
  <c r="H29" i="4" s="1"/>
  <c r="K28" i="4"/>
  <c r="J28" i="4"/>
  <c r="I28" i="4"/>
  <c r="F28" i="4"/>
  <c r="E28" i="4" a="1"/>
  <c r="E28" i="4" s="1"/>
  <c r="D28" i="4"/>
  <c r="C28" i="4"/>
  <c r="B28" i="4"/>
  <c r="A28" i="4"/>
  <c r="G28" i="4" s="1"/>
  <c r="J27" i="4"/>
  <c r="I27" i="4"/>
  <c r="H27" i="4" a="1"/>
  <c r="H27" i="4" s="1"/>
  <c r="G27" i="4"/>
  <c r="F27" i="4"/>
  <c r="D27" i="4"/>
  <c r="C27" i="4"/>
  <c r="B27" i="4"/>
  <c r="A27" i="4"/>
  <c r="H26" i="4" a="1"/>
  <c r="H26" i="4" s="1"/>
  <c r="A26" i="4"/>
  <c r="B26" i="4" s="1"/>
  <c r="A25" i="4"/>
  <c r="F25" i="4" s="1"/>
  <c r="I24" i="4"/>
  <c r="H24" i="4" a="1"/>
  <c r="H24" i="4" s="1"/>
  <c r="G24" i="4"/>
  <c r="E24" i="4" a="1"/>
  <c r="E24" i="4" s="1"/>
  <c r="B24" i="4"/>
  <c r="A24" i="4"/>
  <c r="F24" i="4" s="1"/>
  <c r="K23" i="4"/>
  <c r="J23" i="4"/>
  <c r="I23" i="4"/>
  <c r="G23" i="4"/>
  <c r="F23" i="4"/>
  <c r="E23" i="4"/>
  <c r="E23" i="4" a="1"/>
  <c r="D23" i="4"/>
  <c r="C23" i="4"/>
  <c r="B23" i="4"/>
  <c r="A23" i="4"/>
  <c r="H23" i="4" s="1" a="1"/>
  <c r="H23" i="4" s="1"/>
  <c r="K22" i="4"/>
  <c r="I22" i="4"/>
  <c r="H22" i="4" a="1"/>
  <c r="H22" i="4" s="1"/>
  <c r="G22" i="4"/>
  <c r="D22" i="4"/>
  <c r="B22" i="4"/>
  <c r="A22" i="4"/>
  <c r="F22" i="4" s="1"/>
  <c r="K21" i="4"/>
  <c r="J21" i="4"/>
  <c r="G21" i="4"/>
  <c r="E21" i="4"/>
  <c r="E21" i="4" a="1"/>
  <c r="D21" i="4"/>
  <c r="B21" i="4"/>
  <c r="A21" i="4"/>
  <c r="H21" i="4" s="1" a="1"/>
  <c r="H21" i="4" s="1"/>
  <c r="J20" i="4"/>
  <c r="F20" i="4"/>
  <c r="C20" i="4"/>
  <c r="A20" i="4"/>
  <c r="G20" i="4" s="1"/>
  <c r="F18" i="4"/>
  <c r="A18" i="4"/>
  <c r="J18" i="4" s="1"/>
  <c r="A17" i="4"/>
  <c r="B17" i="4" s="1"/>
  <c r="H16" i="4" a="1"/>
  <c r="H16" i="4" s="1"/>
  <c r="E16" i="4" a="1"/>
  <c r="E16" i="4" s="1"/>
  <c r="A16" i="4"/>
  <c r="F16" i="4" s="1"/>
  <c r="K15" i="4"/>
  <c r="I15" i="4"/>
  <c r="H15" i="4" a="1"/>
  <c r="H15" i="4" s="1"/>
  <c r="F15" i="4"/>
  <c r="E15" i="4" a="1"/>
  <c r="E15" i="4" s="1"/>
  <c r="C15" i="4"/>
  <c r="B15" i="4"/>
  <c r="A15" i="4"/>
  <c r="G15" i="4" s="1"/>
  <c r="K14" i="4"/>
  <c r="J14" i="4"/>
  <c r="I14" i="4"/>
  <c r="G14" i="4"/>
  <c r="F14" i="4"/>
  <c r="E14" i="4"/>
  <c r="E14" i="4" a="1"/>
  <c r="D14" i="4"/>
  <c r="C14" i="4"/>
  <c r="B14" i="4"/>
  <c r="A14" i="4"/>
  <c r="H14" i="4" s="1" a="1"/>
  <c r="H14" i="4" s="1"/>
  <c r="K13" i="4"/>
  <c r="J13" i="4"/>
  <c r="I13" i="4"/>
  <c r="H13" i="4" a="1"/>
  <c r="H13" i="4" s="1"/>
  <c r="F13" i="4"/>
  <c r="E13" i="4" a="1"/>
  <c r="E13" i="4" s="1"/>
  <c r="D13" i="4"/>
  <c r="C13" i="4"/>
  <c r="B13" i="4"/>
  <c r="A13" i="4"/>
  <c r="G13" i="4" s="1"/>
  <c r="K12" i="4"/>
  <c r="G12" i="4"/>
  <c r="F12" i="4"/>
  <c r="D12" i="4"/>
  <c r="A12" i="4"/>
  <c r="K11" i="4"/>
  <c r="J11" i="4"/>
  <c r="I11" i="4"/>
  <c r="F11" i="4"/>
  <c r="E11" i="4" a="1"/>
  <c r="E11" i="4" s="1"/>
  <c r="D11" i="4"/>
  <c r="C11" i="4"/>
  <c r="B11" i="4"/>
  <c r="A11" i="4"/>
  <c r="G11" i="4" s="1"/>
  <c r="J10" i="4"/>
  <c r="I10" i="4"/>
  <c r="H10" i="4" a="1"/>
  <c r="H10" i="4" s="1"/>
  <c r="G10" i="4"/>
  <c r="F10" i="4"/>
  <c r="D10" i="4"/>
  <c r="C10" i="4"/>
  <c r="B10" i="4"/>
  <c r="A10" i="4"/>
  <c r="H9" i="4" a="1"/>
  <c r="H9" i="4" s="1"/>
  <c r="A9" i="4"/>
  <c r="B9" i="4" s="1"/>
  <c r="A7" i="4"/>
  <c r="F7" i="4" s="1"/>
  <c r="H6" i="4" a="1"/>
  <c r="H6" i="4" s="1"/>
  <c r="G6" i="4"/>
  <c r="E6" i="4" a="1"/>
  <c r="E6" i="4" s="1"/>
  <c r="A6" i="4"/>
  <c r="K5" i="4"/>
  <c r="J5" i="4"/>
  <c r="I5" i="4"/>
  <c r="G5" i="4"/>
  <c r="E5" i="4" a="1"/>
  <c r="E5" i="4" s="1"/>
  <c r="D5" i="4"/>
  <c r="C5" i="4"/>
  <c r="B5" i="4"/>
  <c r="A5" i="4"/>
  <c r="H5" i="4" s="1" a="1"/>
  <c r="H5" i="4" s="1"/>
  <c r="E17" i="4" l="1" a="1"/>
  <c r="E17" i="4" s="1"/>
  <c r="D25" i="4"/>
  <c r="E7" i="4" a="1"/>
  <c r="E7" i="4" s="1"/>
  <c r="B18" i="4"/>
  <c r="I18" i="4"/>
  <c r="J6" i="4"/>
  <c r="D6" i="4"/>
  <c r="J9" i="4"/>
  <c r="I6" i="4"/>
  <c r="D9" i="4"/>
  <c r="I12" i="4"/>
  <c r="C12" i="4"/>
  <c r="D40" i="4"/>
  <c r="C41" i="4"/>
  <c r="F5" i="4"/>
  <c r="C6" i="4"/>
  <c r="K6" i="4"/>
  <c r="H7" i="4" a="1"/>
  <c r="H7" i="4" s="1"/>
  <c r="E9" i="4" a="1"/>
  <c r="E9" i="4" s="1"/>
  <c r="K10" i="4"/>
  <c r="E10" i="4" a="1"/>
  <c r="E10" i="4" s="1"/>
  <c r="B12" i="4"/>
  <c r="J12" i="4"/>
  <c r="D16" i="4"/>
  <c r="K16" i="4"/>
  <c r="H17" i="4" a="1"/>
  <c r="H17" i="4" s="1"/>
  <c r="B20" i="4"/>
  <c r="I20" i="4"/>
  <c r="F21" i="4"/>
  <c r="C22" i="4"/>
  <c r="J22" i="4"/>
  <c r="C24" i="4"/>
  <c r="K24" i="4"/>
  <c r="H25" i="4" a="1"/>
  <c r="H25" i="4" s="1"/>
  <c r="E26" i="4" a="1"/>
  <c r="E26" i="4" s="1"/>
  <c r="K27" i="4"/>
  <c r="E27" i="4" a="1"/>
  <c r="E27" i="4" s="1"/>
  <c r="B29" i="4"/>
  <c r="J29" i="4"/>
  <c r="D33" i="4"/>
  <c r="K33" i="4"/>
  <c r="H34" i="4" a="1"/>
  <c r="H34" i="4" s="1"/>
  <c r="B36" i="4"/>
  <c r="I36" i="4"/>
  <c r="F37" i="4"/>
  <c r="C38" i="4"/>
  <c r="J38" i="4"/>
  <c r="E42" i="4" a="1"/>
  <c r="E42" i="4" s="1"/>
  <c r="D43" i="4"/>
  <c r="E47" i="4" a="1"/>
  <c r="E47" i="4" s="1"/>
  <c r="G48" i="4"/>
  <c r="H49" i="4" a="1"/>
  <c r="H49" i="4" s="1"/>
  <c r="F56" i="4"/>
  <c r="B56" i="4"/>
  <c r="H56" i="4" a="1"/>
  <c r="H56" i="4" s="1"/>
  <c r="B58" i="4"/>
  <c r="K58" i="4"/>
  <c r="E58" i="4" a="1"/>
  <c r="E58" i="4" s="1"/>
  <c r="F58" i="4"/>
  <c r="D58" i="4"/>
  <c r="K69" i="4"/>
  <c r="E69" i="4" a="1"/>
  <c r="E69" i="4" s="1"/>
  <c r="G69" i="4"/>
  <c r="F69" i="4"/>
  <c r="D69" i="4"/>
  <c r="B80" i="4"/>
  <c r="C84" i="4"/>
  <c r="B77" i="4"/>
  <c r="K77" i="4"/>
  <c r="E77" i="4" a="1"/>
  <c r="E77" i="4" s="1"/>
  <c r="D77" i="4"/>
  <c r="C77" i="4"/>
  <c r="B7" i="4"/>
  <c r="I7" i="4"/>
  <c r="F9" i="4"/>
  <c r="H11" i="4" a="1"/>
  <c r="H11" i="4" s="1"/>
  <c r="E12" i="4" a="1"/>
  <c r="E12" i="4" s="1"/>
  <c r="J15" i="4"/>
  <c r="D15" i="4"/>
  <c r="C17" i="4"/>
  <c r="J17" i="4"/>
  <c r="G18" i="4"/>
  <c r="D20" i="4"/>
  <c r="K20" i="4"/>
  <c r="E22" i="4" a="1"/>
  <c r="E22" i="4" s="1"/>
  <c r="B25" i="4"/>
  <c r="I25" i="4"/>
  <c r="F26" i="4"/>
  <c r="H28" i="4" a="1"/>
  <c r="H28" i="4" s="1"/>
  <c r="E29" i="4" a="1"/>
  <c r="E29" i="4" s="1"/>
  <c r="J32" i="4"/>
  <c r="D32" i="4"/>
  <c r="C34" i="4"/>
  <c r="J34" i="4"/>
  <c r="G35" i="4"/>
  <c r="D36" i="4"/>
  <c r="K36" i="4"/>
  <c r="E38" i="4" a="1"/>
  <c r="E38" i="4" s="1"/>
  <c r="H40" i="4" a="1"/>
  <c r="H40" i="4" s="1"/>
  <c r="H41" i="4" a="1"/>
  <c r="H41" i="4" s="1"/>
  <c r="F42" i="4"/>
  <c r="F43" i="4"/>
  <c r="I47" i="4"/>
  <c r="I48" i="4"/>
  <c r="I51" i="4"/>
  <c r="C51" i="4"/>
  <c r="G51" i="4"/>
  <c r="G61" i="4"/>
  <c r="I61" i="4"/>
  <c r="C61" i="4"/>
  <c r="E61" i="4" a="1"/>
  <c r="E61" i="4" s="1"/>
  <c r="D61" i="4"/>
  <c r="K61" i="4"/>
  <c r="B61" i="4"/>
  <c r="B67" i="4"/>
  <c r="K67" i="4"/>
  <c r="E67" i="4" a="1"/>
  <c r="E67" i="4" s="1"/>
  <c r="H67" i="4" a="1"/>
  <c r="H67" i="4" s="1"/>
  <c r="G67" i="4"/>
  <c r="F67" i="4"/>
  <c r="F75" i="4"/>
  <c r="B75" i="4"/>
  <c r="G75" i="4"/>
  <c r="E75" i="4" a="1"/>
  <c r="E75" i="4" s="1"/>
  <c r="F77" i="4"/>
  <c r="J83" i="4"/>
  <c r="D83" i="4"/>
  <c r="I83" i="4"/>
  <c r="C83" i="4"/>
  <c r="F83" i="4"/>
  <c r="K83" i="4"/>
  <c r="H83" i="4" a="1"/>
  <c r="H83" i="4" s="1"/>
  <c r="E84" i="4" a="1"/>
  <c r="E84" i="4" s="1"/>
  <c r="F6" i="4"/>
  <c r="C7" i="4"/>
  <c r="J7" i="4"/>
  <c r="G9" i="4"/>
  <c r="G16" i="4"/>
  <c r="D17" i="4"/>
  <c r="K17" i="4"/>
  <c r="H18" i="4" a="1"/>
  <c r="H18" i="4" s="1"/>
  <c r="E20" i="4" a="1"/>
  <c r="E20" i="4" s="1"/>
  <c r="I21" i="4"/>
  <c r="C21" i="4"/>
  <c r="C25" i="4"/>
  <c r="J25" i="4"/>
  <c r="G26" i="4"/>
  <c r="G33" i="4"/>
  <c r="D34" i="4"/>
  <c r="K34" i="4"/>
  <c r="E36" i="4" a="1"/>
  <c r="E36" i="4" s="1"/>
  <c r="I37" i="4"/>
  <c r="C37" i="4"/>
  <c r="I40" i="4"/>
  <c r="G50" i="4"/>
  <c r="I50" i="4"/>
  <c r="C50" i="4"/>
  <c r="K50" i="4"/>
  <c r="B50" i="4"/>
  <c r="B51" i="4"/>
  <c r="C67" i="4"/>
  <c r="J73" i="4"/>
  <c r="D73" i="4"/>
  <c r="F73" i="4"/>
  <c r="H73" i="4" a="1"/>
  <c r="H73" i="4" s="1"/>
  <c r="G73" i="4"/>
  <c r="C75" i="4"/>
  <c r="G77" i="4"/>
  <c r="B83" i="4"/>
  <c r="G84" i="4"/>
  <c r="H33" i="4" a="1"/>
  <c r="H33" i="4" s="1"/>
  <c r="E34" i="4" a="1"/>
  <c r="E34" i="4" s="1"/>
  <c r="K35" i="4"/>
  <c r="E35" i="4" a="1"/>
  <c r="E35" i="4" s="1"/>
  <c r="K49" i="4"/>
  <c r="K101" i="4" s="1"/>
  <c r="E49" i="4" a="1"/>
  <c r="E49" i="4" s="1"/>
  <c r="G49" i="4"/>
  <c r="D49" i="4"/>
  <c r="J49" i="4"/>
  <c r="B49" i="4"/>
  <c r="H77" i="4" a="1"/>
  <c r="H77" i="4" s="1"/>
  <c r="I17" i="4"/>
  <c r="B40" i="4"/>
  <c r="K40" i="4"/>
  <c r="E40" i="4" a="1"/>
  <c r="E40" i="4" s="1"/>
  <c r="F40" i="4"/>
  <c r="K41" i="4"/>
  <c r="E41" i="4" a="1"/>
  <c r="E41" i="4" s="1"/>
  <c r="G41" i="4"/>
  <c r="D41" i="4"/>
  <c r="J41" i="4"/>
  <c r="F47" i="4"/>
  <c r="B47" i="4"/>
  <c r="H47" i="4" a="1"/>
  <c r="H47" i="4" s="1"/>
  <c r="B48" i="4"/>
  <c r="K48" i="4"/>
  <c r="E48" i="4" a="1"/>
  <c r="E48" i="4" s="1"/>
  <c r="F48" i="4"/>
  <c r="D48" i="4"/>
  <c r="C49" i="4"/>
  <c r="I77" i="4"/>
  <c r="K86" i="4"/>
  <c r="E86" i="4" a="1"/>
  <c r="E86" i="4" s="1"/>
  <c r="J86" i="4"/>
  <c r="D86" i="4"/>
  <c r="I86" i="4"/>
  <c r="C86" i="4"/>
  <c r="G86" i="4"/>
  <c r="E25" i="4" a="1"/>
  <c r="E25" i="4" s="1"/>
  <c r="H12" i="4" a="1"/>
  <c r="H12" i="4" s="1"/>
  <c r="B16" i="4"/>
  <c r="I16" i="4"/>
  <c r="F17" i="4"/>
  <c r="C18" i="4"/>
  <c r="H20" i="4" a="1"/>
  <c r="H20" i="4" s="1"/>
  <c r="J24" i="4"/>
  <c r="D24" i="4"/>
  <c r="C26" i="4"/>
  <c r="J26" i="4"/>
  <c r="B33" i="4"/>
  <c r="I33" i="4"/>
  <c r="F34" i="4"/>
  <c r="C35" i="4"/>
  <c r="J35" i="4"/>
  <c r="H36" i="4" a="1"/>
  <c r="H36" i="4" s="1"/>
  <c r="C40" i="4"/>
  <c r="B41" i="4"/>
  <c r="G42" i="4"/>
  <c r="I42" i="4"/>
  <c r="C42" i="4"/>
  <c r="K42" i="4"/>
  <c r="B42" i="4"/>
  <c r="I43" i="4"/>
  <c r="C43" i="4"/>
  <c r="K43" i="4"/>
  <c r="C47" i="4"/>
  <c r="C48" i="4"/>
  <c r="J77" i="4"/>
  <c r="B86" i="4"/>
  <c r="I34" i="4"/>
  <c r="D7" i="4"/>
  <c r="K7" i="4"/>
  <c r="K18" i="4"/>
  <c r="E18" i="4" a="1"/>
  <c r="E18" i="4" s="1"/>
  <c r="K25" i="4"/>
  <c r="I9" i="4"/>
  <c r="I26" i="4"/>
  <c r="C9" i="4"/>
  <c r="B6" i="4"/>
  <c r="G7" i="4"/>
  <c r="K9" i="4"/>
  <c r="C16" i="4"/>
  <c r="J16" i="4"/>
  <c r="G17" i="4"/>
  <c r="D18" i="4"/>
  <c r="G25" i="4"/>
  <c r="D26" i="4"/>
  <c r="K26" i="4"/>
  <c r="I29" i="4"/>
  <c r="C29" i="4"/>
  <c r="C33" i="4"/>
  <c r="J33" i="4"/>
  <c r="G34" i="4"/>
  <c r="D35" i="4"/>
  <c r="D47" i="4"/>
  <c r="F49" i="4"/>
  <c r="K59" i="4"/>
  <c r="E59" i="4" a="1"/>
  <c r="E59" i="4" s="1"/>
  <c r="G59" i="4"/>
  <c r="D59" i="4"/>
  <c r="C59" i="4"/>
  <c r="J59" i="4"/>
  <c r="B59" i="4"/>
  <c r="G70" i="4"/>
  <c r="I70" i="4"/>
  <c r="C70" i="4"/>
  <c r="E70" i="4" a="1"/>
  <c r="E70" i="4" s="1"/>
  <c r="D70" i="4"/>
  <c r="K70" i="4"/>
  <c r="B70" i="4"/>
  <c r="I80" i="4"/>
  <c r="C80" i="4"/>
  <c r="H80" i="4" a="1"/>
  <c r="H80" i="4" s="1"/>
  <c r="G80" i="4"/>
  <c r="F80" i="4"/>
  <c r="F84" i="4"/>
  <c r="B84" i="4"/>
  <c r="J84" i="4"/>
  <c r="I84" i="4"/>
  <c r="H84" i="4" a="1"/>
  <c r="H84" i="4" s="1"/>
  <c r="F86" i="4"/>
  <c r="J65" i="4"/>
  <c r="D65" i="4"/>
  <c r="F65" i="4"/>
  <c r="I65" i="4"/>
  <c r="K78" i="4"/>
  <c r="E78" i="4" a="1"/>
  <c r="E78" i="4" s="1"/>
  <c r="G78" i="4"/>
  <c r="I78" i="4"/>
  <c r="J60" i="4"/>
  <c r="C60" i="4"/>
  <c r="I62" i="4"/>
  <c r="C62" i="4"/>
  <c r="J62" i="4"/>
  <c r="I71" i="4"/>
  <c r="C71" i="4"/>
  <c r="J71" i="4"/>
  <c r="J46" i="4"/>
  <c r="D46" i="4"/>
  <c r="F46" i="4"/>
  <c r="I46" i="4"/>
  <c r="J55" i="4"/>
  <c r="D55" i="4"/>
  <c r="F55" i="4"/>
  <c r="I55" i="4"/>
  <c r="B60" i="4"/>
  <c r="B62" i="4"/>
  <c r="K62" i="4"/>
  <c r="F66" i="4"/>
  <c r="B66" i="4"/>
  <c r="J66" i="4"/>
  <c r="B71" i="4"/>
  <c r="K71" i="4"/>
  <c r="G79" i="4"/>
  <c r="I79" i="4"/>
  <c r="C79" i="4"/>
  <c r="J79" i="4"/>
  <c r="D45" i="4"/>
  <c r="J45" i="4"/>
  <c r="D53" i="4"/>
  <c r="J53" i="4"/>
  <c r="D64" i="4"/>
  <c r="J64" i="4"/>
  <c r="I72" i="4"/>
  <c r="D82" i="4"/>
  <c r="J82" i="4"/>
  <c r="E85" i="4" a="1"/>
  <c r="E85" i="4" s="1"/>
  <c r="K85" i="4"/>
  <c r="C87" i="4"/>
  <c r="I87" i="4"/>
  <c r="B89" i="4"/>
  <c r="B91" i="4"/>
  <c r="B93" i="4"/>
  <c r="B95" i="4"/>
  <c r="B97" i="4"/>
  <c r="B99" i="4"/>
  <c r="H88" i="4" a="1"/>
  <c r="H88" i="4" s="1"/>
  <c r="H90" i="4" a="1"/>
  <c r="H90" i="4" s="1"/>
  <c r="H92" i="4" a="1"/>
  <c r="H92" i="4" s="1"/>
  <c r="H94" i="4" a="1"/>
  <c r="H94" i="4" s="1"/>
  <c r="H96" i="4" a="1"/>
  <c r="H96" i="4" s="1"/>
  <c r="H98" i="4" a="1"/>
  <c r="H98" i="4" s="1"/>
  <c r="H100" i="4" a="1"/>
  <c r="H100" i="4" s="1"/>
  <c r="H85" i="4" a="1"/>
  <c r="H85" i="4" s="1"/>
  <c r="F87" i="4"/>
  <c r="B88" i="4"/>
  <c r="B90" i="4"/>
  <c r="B92" i="4"/>
  <c r="B94" i="4"/>
  <c r="B96" i="4"/>
  <c r="B98" i="4"/>
  <c r="B100" i="4"/>
  <c r="G87" i="4"/>
  <c r="C88" i="4"/>
  <c r="I88" i="4"/>
  <c r="F89" i="4"/>
  <c r="C90" i="4"/>
  <c r="I90" i="4"/>
  <c r="F91" i="4"/>
  <c r="C92" i="4"/>
  <c r="I92" i="4"/>
  <c r="F93" i="4"/>
  <c r="C94" i="4"/>
  <c r="I94" i="4"/>
  <c r="F95" i="4"/>
  <c r="C96" i="4"/>
  <c r="I96" i="4"/>
  <c r="F97" i="4"/>
  <c r="C98" i="4"/>
  <c r="I98" i="4"/>
  <c r="F99" i="4"/>
  <c r="C100" i="4"/>
  <c r="I100" i="4"/>
  <c r="D88" i="4"/>
  <c r="J88" i="4"/>
  <c r="G89" i="4"/>
  <c r="D90" i="4"/>
  <c r="J90" i="4"/>
  <c r="G91" i="4"/>
  <c r="D92" i="4"/>
  <c r="J92" i="4"/>
  <c r="G93" i="4"/>
  <c r="D94" i="4"/>
  <c r="J94" i="4"/>
  <c r="G95" i="4"/>
  <c r="D96" i="4"/>
  <c r="J96" i="4"/>
  <c r="G97" i="4"/>
  <c r="D98" i="4"/>
  <c r="J98" i="4"/>
  <c r="G99" i="4"/>
  <c r="D100" i="4"/>
  <c r="J100" i="4"/>
  <c r="A80" i="3"/>
  <c r="I79" i="3"/>
  <c r="C79" i="3"/>
  <c r="A79" i="3"/>
  <c r="B79" i="3" s="1"/>
  <c r="I77" i="3"/>
  <c r="G77" i="3"/>
  <c r="C77" i="3"/>
  <c r="A77" i="3"/>
  <c r="F77" i="3" s="1"/>
  <c r="K76" i="3"/>
  <c r="I76" i="3"/>
  <c r="G76" i="3"/>
  <c r="E76" i="3" a="1"/>
  <c r="E76" i="3" s="1"/>
  <c r="C76" i="3"/>
  <c r="A76" i="3"/>
  <c r="J76" i="3" s="1"/>
  <c r="K75" i="3"/>
  <c r="I75" i="3"/>
  <c r="G75" i="3"/>
  <c r="E75" i="3" a="1"/>
  <c r="E75" i="3" s="1"/>
  <c r="C75" i="3"/>
  <c r="B75" i="3"/>
  <c r="A75" i="3"/>
  <c r="H75" i="3" s="1" a="1"/>
  <c r="H75" i="3" s="1"/>
  <c r="K74" i="3"/>
  <c r="I74" i="3"/>
  <c r="G74" i="3"/>
  <c r="F74" i="3"/>
  <c r="E74" i="3" a="1"/>
  <c r="E74" i="3" s="1"/>
  <c r="C74" i="3"/>
  <c r="B74" i="3"/>
  <c r="A74" i="3"/>
  <c r="J74" i="3" s="1"/>
  <c r="K73" i="3"/>
  <c r="J73" i="3"/>
  <c r="I73" i="3"/>
  <c r="G73" i="3"/>
  <c r="F73" i="3"/>
  <c r="E73" i="3" a="1"/>
  <c r="E73" i="3" s="1"/>
  <c r="D73" i="3"/>
  <c r="C73" i="3"/>
  <c r="B73" i="3"/>
  <c r="A73" i="3"/>
  <c r="H73" i="3" s="1" a="1"/>
  <c r="H73" i="3" s="1"/>
  <c r="A71" i="3"/>
  <c r="A70" i="3"/>
  <c r="A69" i="3"/>
  <c r="K68" i="3"/>
  <c r="J68" i="3"/>
  <c r="I68" i="3"/>
  <c r="G68" i="3"/>
  <c r="F68" i="3"/>
  <c r="E68" i="3" a="1"/>
  <c r="E68" i="3" s="1"/>
  <c r="D68" i="3"/>
  <c r="C68" i="3"/>
  <c r="B68" i="3"/>
  <c r="A68" i="3"/>
  <c r="H68" i="3" s="1" a="1"/>
  <c r="H68" i="3" s="1"/>
  <c r="A67" i="3"/>
  <c r="D67" i="3" s="1"/>
  <c r="D66" i="3"/>
  <c r="A66" i="3"/>
  <c r="I65" i="3"/>
  <c r="H65" i="3" a="1"/>
  <c r="H65" i="3" s="1"/>
  <c r="G65" i="3"/>
  <c r="C65" i="3"/>
  <c r="A65" i="3"/>
  <c r="K64" i="3"/>
  <c r="H64" i="3" a="1"/>
  <c r="H64" i="3" s="1"/>
  <c r="G64" i="3"/>
  <c r="E64" i="3" a="1"/>
  <c r="E64" i="3" s="1"/>
  <c r="C64" i="3"/>
  <c r="A64" i="3"/>
  <c r="G63" i="3"/>
  <c r="E63" i="3" a="1"/>
  <c r="E63" i="3" s="1"/>
  <c r="A63" i="3"/>
  <c r="H63" i="3" s="1" a="1"/>
  <c r="H63" i="3" s="1"/>
  <c r="K62" i="3"/>
  <c r="I62" i="3"/>
  <c r="G62" i="3"/>
  <c r="F62" i="3"/>
  <c r="E62" i="3"/>
  <c r="E62" i="3" a="1"/>
  <c r="C62" i="3"/>
  <c r="B62" i="3"/>
  <c r="A62" i="3"/>
  <c r="J62" i="3" s="1"/>
  <c r="A60" i="3"/>
  <c r="A59" i="3"/>
  <c r="A58" i="3"/>
  <c r="G57" i="3"/>
  <c r="B57" i="3"/>
  <c r="A57" i="3"/>
  <c r="I56" i="3"/>
  <c r="F56" i="3"/>
  <c r="D56" i="3"/>
  <c r="B56" i="3"/>
  <c r="A56" i="3"/>
  <c r="H56" i="3" s="1" a="1"/>
  <c r="H56" i="3" s="1"/>
  <c r="A55" i="3"/>
  <c r="J54" i="3"/>
  <c r="I54" i="3"/>
  <c r="H54" i="3" a="1"/>
  <c r="H54" i="3" s="1"/>
  <c r="G54" i="3"/>
  <c r="F54" i="3"/>
  <c r="D54" i="3"/>
  <c r="B54" i="3"/>
  <c r="A54" i="3"/>
  <c r="K54" i="3" s="1"/>
  <c r="A53" i="3"/>
  <c r="H53" i="3" s="1" a="1"/>
  <c r="H53" i="3" s="1"/>
  <c r="A52" i="3"/>
  <c r="A51" i="3"/>
  <c r="A50" i="3"/>
  <c r="F49" i="3"/>
  <c r="D49" i="3"/>
  <c r="A49" i="3"/>
  <c r="H49" i="3" s="1" a="1"/>
  <c r="H49" i="3" s="1"/>
  <c r="H48" i="3" a="1"/>
  <c r="H48" i="3" s="1"/>
  <c r="F48" i="3"/>
  <c r="A48" i="3"/>
  <c r="I48" i="3" s="1"/>
  <c r="H47" i="3" a="1"/>
  <c r="H47" i="3" s="1"/>
  <c r="A47" i="3"/>
  <c r="I47" i="3" s="1"/>
  <c r="A46" i="3"/>
  <c r="K45" i="3"/>
  <c r="I45" i="3"/>
  <c r="G45" i="3"/>
  <c r="F45" i="3"/>
  <c r="E45" i="3"/>
  <c r="E45" i="3" a="1"/>
  <c r="C45" i="3"/>
  <c r="B45" i="3"/>
  <c r="A45" i="3"/>
  <c r="J45" i="3" s="1"/>
  <c r="K44" i="3"/>
  <c r="J44" i="3"/>
  <c r="I44" i="3"/>
  <c r="H44" i="3"/>
  <c r="G44" i="3"/>
  <c r="F44" i="3"/>
  <c r="E44" i="3" a="1"/>
  <c r="E44" i="3" s="1"/>
  <c r="D44" i="3"/>
  <c r="C44" i="3"/>
  <c r="B44" i="3"/>
  <c r="A44" i="3"/>
  <c r="H44" i="3" s="1" a="1"/>
  <c r="K43" i="3"/>
  <c r="H43" i="3"/>
  <c r="H43" i="3" a="1"/>
  <c r="G43" i="3"/>
  <c r="F43" i="3"/>
  <c r="E43" i="3" a="1"/>
  <c r="E43" i="3" s="1"/>
  <c r="D43" i="3"/>
  <c r="B43" i="3"/>
  <c r="A43" i="3"/>
  <c r="K42" i="3"/>
  <c r="H42" i="3" a="1"/>
  <c r="H42" i="3" s="1"/>
  <c r="F42" i="3"/>
  <c r="E42" i="3" a="1"/>
  <c r="E42" i="3" s="1"/>
  <c r="B42" i="3"/>
  <c r="A42" i="3"/>
  <c r="F41" i="3"/>
  <c r="D41" i="3"/>
  <c r="A41" i="3"/>
  <c r="H41" i="3" s="1" a="1"/>
  <c r="H41" i="3" s="1"/>
  <c r="H40" i="3" a="1"/>
  <c r="H40" i="3" s="1"/>
  <c r="F40" i="3"/>
  <c r="A40" i="3"/>
  <c r="I40" i="3" s="1"/>
  <c r="H39" i="3" a="1"/>
  <c r="H39" i="3" s="1"/>
  <c r="A39" i="3"/>
  <c r="I39" i="3" s="1"/>
  <c r="A38" i="3"/>
  <c r="K38" i="3" s="1"/>
  <c r="K37" i="3"/>
  <c r="I37" i="3"/>
  <c r="G37" i="3"/>
  <c r="F37" i="3"/>
  <c r="E37" i="3"/>
  <c r="E37" i="3" a="1"/>
  <c r="C37" i="3"/>
  <c r="B37" i="3"/>
  <c r="A37" i="3"/>
  <c r="J37" i="3" s="1"/>
  <c r="K36" i="3"/>
  <c r="J36" i="3"/>
  <c r="I36" i="3"/>
  <c r="H36" i="3"/>
  <c r="G36" i="3"/>
  <c r="F36" i="3"/>
  <c r="E36" i="3" a="1"/>
  <c r="E36" i="3" s="1"/>
  <c r="D36" i="3"/>
  <c r="C36" i="3"/>
  <c r="B36" i="3"/>
  <c r="A36" i="3"/>
  <c r="H36" i="3" s="1" a="1"/>
  <c r="K35" i="3"/>
  <c r="H35" i="3"/>
  <c r="H35" i="3" a="1"/>
  <c r="G35" i="3"/>
  <c r="F35" i="3"/>
  <c r="E35" i="3" a="1"/>
  <c r="E35" i="3" s="1"/>
  <c r="D35" i="3"/>
  <c r="B35" i="3"/>
  <c r="A35" i="3"/>
  <c r="K34" i="3"/>
  <c r="H34" i="3" a="1"/>
  <c r="H34" i="3" s="1"/>
  <c r="F34" i="3"/>
  <c r="E34" i="3" a="1"/>
  <c r="E34" i="3" s="1"/>
  <c r="B34" i="3"/>
  <c r="A34" i="3"/>
  <c r="F33" i="3"/>
  <c r="D33" i="3"/>
  <c r="A33" i="3"/>
  <c r="H33" i="3" s="1" a="1"/>
  <c r="H33" i="3" s="1"/>
  <c r="H32" i="3" a="1"/>
  <c r="H32" i="3" s="1"/>
  <c r="F32" i="3"/>
  <c r="A32" i="3"/>
  <c r="I32" i="3" s="1"/>
  <c r="H31" i="3" a="1"/>
  <c r="H31" i="3" s="1"/>
  <c r="A31" i="3"/>
  <c r="D31" i="3" s="1"/>
  <c r="A30" i="3"/>
  <c r="K29" i="3"/>
  <c r="I29" i="3"/>
  <c r="G29" i="3"/>
  <c r="F29" i="3"/>
  <c r="E29" i="3"/>
  <c r="E29" i="3" a="1"/>
  <c r="C29" i="3"/>
  <c r="B29" i="3"/>
  <c r="A29" i="3"/>
  <c r="J29" i="3" s="1"/>
  <c r="K28" i="3"/>
  <c r="J28" i="3"/>
  <c r="I28" i="3"/>
  <c r="H28" i="3"/>
  <c r="G28" i="3"/>
  <c r="F28" i="3"/>
  <c r="E28" i="3" a="1"/>
  <c r="E28" i="3" s="1"/>
  <c r="D28" i="3"/>
  <c r="C28" i="3"/>
  <c r="B28" i="3"/>
  <c r="A28" i="3"/>
  <c r="H28" i="3" s="1" a="1"/>
  <c r="K27" i="3"/>
  <c r="H27" i="3"/>
  <c r="H27" i="3" a="1"/>
  <c r="G27" i="3"/>
  <c r="F27" i="3"/>
  <c r="E27" i="3" a="1"/>
  <c r="E27" i="3" s="1"/>
  <c r="D27" i="3"/>
  <c r="B27" i="3"/>
  <c r="A27" i="3"/>
  <c r="K26" i="3"/>
  <c r="H26" i="3" a="1"/>
  <c r="H26" i="3" s="1"/>
  <c r="F26" i="3"/>
  <c r="E26" i="3" a="1"/>
  <c r="E26" i="3" s="1"/>
  <c r="B26" i="3"/>
  <c r="A26" i="3"/>
  <c r="F25" i="3"/>
  <c r="D25" i="3"/>
  <c r="A25" i="3"/>
  <c r="H25" i="3" s="1" a="1"/>
  <c r="H25" i="3" s="1"/>
  <c r="H24" i="3" a="1"/>
  <c r="H24" i="3" s="1"/>
  <c r="F24" i="3"/>
  <c r="A24" i="3"/>
  <c r="C24" i="3" s="1"/>
  <c r="H23" i="3" a="1"/>
  <c r="H23" i="3" s="1"/>
  <c r="A23" i="3"/>
  <c r="E23" i="3" s="1" a="1"/>
  <c r="E23" i="3" s="1"/>
  <c r="A22" i="3"/>
  <c r="G22" i="3" s="1"/>
  <c r="K21" i="3"/>
  <c r="I21" i="3"/>
  <c r="G21" i="3"/>
  <c r="F21" i="3"/>
  <c r="E21" i="3"/>
  <c r="E21" i="3" a="1"/>
  <c r="C21" i="3"/>
  <c r="B21" i="3"/>
  <c r="A21" i="3"/>
  <c r="J21" i="3" s="1"/>
  <c r="K20" i="3"/>
  <c r="J20" i="3"/>
  <c r="I20" i="3"/>
  <c r="H20" i="3"/>
  <c r="G20" i="3"/>
  <c r="F20" i="3"/>
  <c r="E20" i="3" a="1"/>
  <c r="E20" i="3" s="1"/>
  <c r="D20" i="3"/>
  <c r="C20" i="3"/>
  <c r="B20" i="3"/>
  <c r="A20" i="3"/>
  <c r="H20" i="3" s="1" a="1"/>
  <c r="K19" i="3"/>
  <c r="H19" i="3"/>
  <c r="H19" i="3" a="1"/>
  <c r="G19" i="3"/>
  <c r="F19" i="3"/>
  <c r="E19" i="3" a="1"/>
  <c r="E19" i="3" s="1"/>
  <c r="D19" i="3"/>
  <c r="B19" i="3"/>
  <c r="A19" i="3"/>
  <c r="K18" i="3"/>
  <c r="F18" i="3"/>
  <c r="E18" i="3" a="1"/>
  <c r="E18" i="3" s="1"/>
  <c r="B18" i="3"/>
  <c r="A18" i="3"/>
  <c r="H17" i="3"/>
  <c r="H17" i="3" a="1"/>
  <c r="F17" i="3"/>
  <c r="D17" i="3"/>
  <c r="C17" i="3"/>
  <c r="A17" i="3"/>
  <c r="I17" i="3" s="1"/>
  <c r="H16" i="3" a="1"/>
  <c r="H16" i="3" s="1"/>
  <c r="F16" i="3"/>
  <c r="A16" i="3"/>
  <c r="I16" i="3" s="1"/>
  <c r="H14" i="3" a="1"/>
  <c r="H14" i="3" s="1"/>
  <c r="A14" i="3"/>
  <c r="K14" i="3" s="1"/>
  <c r="A13" i="3"/>
  <c r="G13" i="3" s="1"/>
  <c r="K12" i="3"/>
  <c r="I12" i="3"/>
  <c r="G12" i="3"/>
  <c r="F12" i="3"/>
  <c r="E12" i="3"/>
  <c r="E12" i="3" a="1"/>
  <c r="C12" i="3"/>
  <c r="B12" i="3"/>
  <c r="A12" i="3"/>
  <c r="J12" i="3" s="1"/>
  <c r="K10" i="3"/>
  <c r="J10" i="3"/>
  <c r="I10" i="3"/>
  <c r="H10" i="3"/>
  <c r="G10" i="3"/>
  <c r="F10" i="3"/>
  <c r="E10" i="3" a="1"/>
  <c r="E10" i="3" s="1"/>
  <c r="D10" i="3"/>
  <c r="C10" i="3"/>
  <c r="B10" i="3"/>
  <c r="A10" i="3"/>
  <c r="H10" i="3" s="1" a="1"/>
  <c r="K9" i="3"/>
  <c r="H9" i="3"/>
  <c r="H9" i="3" a="1"/>
  <c r="G9" i="3"/>
  <c r="F9" i="3"/>
  <c r="E9" i="3" a="1"/>
  <c r="E9" i="3" s="1"/>
  <c r="D9" i="3"/>
  <c r="B9" i="3"/>
  <c r="A9" i="3"/>
  <c r="K8" i="3"/>
  <c r="J8" i="3"/>
  <c r="H8" i="3" a="1"/>
  <c r="H8" i="3" s="1"/>
  <c r="F8" i="3"/>
  <c r="D8" i="3"/>
  <c r="C8" i="3"/>
  <c r="A8" i="3"/>
  <c r="G8" i="3" s="1"/>
  <c r="A7" i="3"/>
  <c r="F7" i="3" s="1"/>
  <c r="K6" i="3"/>
  <c r="G6" i="3"/>
  <c r="E6" i="3"/>
  <c r="E6" i="3" a="1"/>
  <c r="A6" i="3"/>
  <c r="J6" i="3" s="1"/>
  <c r="K5" i="3"/>
  <c r="I5" i="3"/>
  <c r="G5" i="3"/>
  <c r="F5" i="3"/>
  <c r="E5" i="3" a="1"/>
  <c r="E5" i="3" s="1"/>
  <c r="C5" i="3"/>
  <c r="B5" i="3"/>
  <c r="A5" i="3"/>
  <c r="H5" i="3" s="1" a="1"/>
  <c r="H5" i="3" s="1"/>
  <c r="G7" i="3" l="1"/>
  <c r="G14" i="3"/>
  <c r="I18" i="3"/>
  <c r="C18" i="3"/>
  <c r="G18" i="3"/>
  <c r="J18" i="3"/>
  <c r="G23" i="3"/>
  <c r="C25" i="3"/>
  <c r="I26" i="3"/>
  <c r="C26" i="3"/>
  <c r="G26" i="3"/>
  <c r="J26" i="3"/>
  <c r="G31" i="3"/>
  <c r="C33" i="3"/>
  <c r="I34" i="3"/>
  <c r="C34" i="3"/>
  <c r="G34" i="3"/>
  <c r="J34" i="3"/>
  <c r="G39" i="3"/>
  <c r="C41" i="3"/>
  <c r="I42" i="3"/>
  <c r="C42" i="3"/>
  <c r="G42" i="3"/>
  <c r="J42" i="3"/>
  <c r="G47" i="3"/>
  <c r="C49" i="3"/>
  <c r="G53" i="3"/>
  <c r="J57" i="3"/>
  <c r="D57" i="3"/>
  <c r="H57" i="3" a="1"/>
  <c r="H57" i="3" s="1"/>
  <c r="K57" i="3"/>
  <c r="C63" i="3"/>
  <c r="B64" i="3"/>
  <c r="F64" i="3"/>
  <c r="J64" i="3"/>
  <c r="G67" i="3"/>
  <c r="F30" i="3"/>
  <c r="J30" i="3"/>
  <c r="D30" i="3"/>
  <c r="F46" i="3"/>
  <c r="J46" i="3"/>
  <c r="D46" i="3"/>
  <c r="I46" i="3"/>
  <c r="I66" i="3"/>
  <c r="C66" i="3"/>
  <c r="G66" i="3"/>
  <c r="J66" i="3"/>
  <c r="H67" i="3" a="1"/>
  <c r="H67" i="3" s="1"/>
  <c r="D5" i="3"/>
  <c r="J5" i="3"/>
  <c r="F6" i="3"/>
  <c r="B7" i="3"/>
  <c r="E8" i="3" a="1"/>
  <c r="E8" i="3" s="1"/>
  <c r="I9" i="3"/>
  <c r="C9" i="3"/>
  <c r="J9" i="3"/>
  <c r="B13" i="3"/>
  <c r="K13" i="3"/>
  <c r="I14" i="3"/>
  <c r="G16" i="3"/>
  <c r="D18" i="3"/>
  <c r="I19" i="3"/>
  <c r="C19" i="3"/>
  <c r="J19" i="3"/>
  <c r="B22" i="3"/>
  <c r="K22" i="3"/>
  <c r="I23" i="3"/>
  <c r="G24" i="3"/>
  <c r="D26" i="3"/>
  <c r="I27" i="3"/>
  <c r="C27" i="3"/>
  <c r="J27" i="3"/>
  <c r="B30" i="3"/>
  <c r="K30" i="3"/>
  <c r="I31" i="3"/>
  <c r="G32" i="3"/>
  <c r="D34" i="3"/>
  <c r="I35" i="3"/>
  <c r="C35" i="3"/>
  <c r="J35" i="3"/>
  <c r="B38" i="3"/>
  <c r="G40" i="3"/>
  <c r="D42" i="3"/>
  <c r="I43" i="3"/>
  <c r="C43" i="3"/>
  <c r="J43" i="3"/>
  <c r="B46" i="3"/>
  <c r="K46" i="3"/>
  <c r="G48" i="3"/>
  <c r="I53" i="3"/>
  <c r="E57" i="3" a="1"/>
  <c r="E57" i="3" s="1"/>
  <c r="D64" i="3"/>
  <c r="F65" i="3"/>
  <c r="J65" i="3"/>
  <c r="B65" i="3"/>
  <c r="B66" i="3"/>
  <c r="K66" i="3"/>
  <c r="F38" i="3"/>
  <c r="J38" i="3"/>
  <c r="D38" i="3"/>
  <c r="I38" i="3"/>
  <c r="C38" i="3"/>
  <c r="B39" i="3"/>
  <c r="F39" i="3"/>
  <c r="J39" i="3"/>
  <c r="C46" i="3"/>
  <c r="B47" i="3"/>
  <c r="F47" i="3"/>
  <c r="J47" i="3"/>
  <c r="H6" i="3" a="1"/>
  <c r="H6" i="3" s="1"/>
  <c r="D7" i="3"/>
  <c r="J7" i="3"/>
  <c r="E13" i="3" a="1"/>
  <c r="E13" i="3" s="1"/>
  <c r="C14" i="3"/>
  <c r="E22" i="3" a="1"/>
  <c r="E22" i="3" s="1"/>
  <c r="C23" i="3"/>
  <c r="K23" i="3"/>
  <c r="I24" i="3"/>
  <c r="E30" i="3" a="1"/>
  <c r="E30" i="3" s="1"/>
  <c r="C31" i="3"/>
  <c r="K31" i="3"/>
  <c r="E38" i="3" a="1"/>
  <c r="E38" i="3" s="1"/>
  <c r="C39" i="3"/>
  <c r="K39" i="3"/>
  <c r="E46" i="3" a="1"/>
  <c r="E46" i="3" s="1"/>
  <c r="C47" i="3"/>
  <c r="K47" i="3"/>
  <c r="B53" i="3"/>
  <c r="K53" i="3"/>
  <c r="F57" i="3"/>
  <c r="D65" i="3"/>
  <c r="E66" i="3" a="1"/>
  <c r="E66" i="3" s="1"/>
  <c r="B67" i="3"/>
  <c r="K67" i="3"/>
  <c r="H7" i="3" a="1"/>
  <c r="H7" i="3" s="1"/>
  <c r="I30" i="3"/>
  <c r="I7" i="3"/>
  <c r="B14" i="3"/>
  <c r="F14" i="3"/>
  <c r="J53" i="3"/>
  <c r="D14" i="3"/>
  <c r="K16" i="3"/>
  <c r="E16" i="3" a="1"/>
  <c r="E16" i="3" s="1"/>
  <c r="B16" i="3"/>
  <c r="J16" i="3"/>
  <c r="K32" i="3"/>
  <c r="E32" i="3" a="1"/>
  <c r="E32" i="3" s="1"/>
  <c r="B32" i="3"/>
  <c r="J32" i="3"/>
  <c r="D39" i="3"/>
  <c r="K40" i="3"/>
  <c r="E40" i="3" a="1"/>
  <c r="E40" i="3" s="1"/>
  <c r="B40" i="3"/>
  <c r="J40" i="3"/>
  <c r="D47" i="3"/>
  <c r="K48" i="3"/>
  <c r="E48" i="3" a="1"/>
  <c r="E48" i="3" s="1"/>
  <c r="B48" i="3"/>
  <c r="J48" i="3"/>
  <c r="D53" i="3"/>
  <c r="K80" i="3"/>
  <c r="E80" i="3" a="1"/>
  <c r="E80" i="3" s="1"/>
  <c r="J80" i="3"/>
  <c r="D80" i="3"/>
  <c r="I80" i="3"/>
  <c r="C80" i="3"/>
  <c r="B80" i="3"/>
  <c r="G80" i="3"/>
  <c r="F80" i="3"/>
  <c r="C13" i="3"/>
  <c r="J14" i="3"/>
  <c r="C22" i="3"/>
  <c r="J23" i="3"/>
  <c r="C30" i="3"/>
  <c r="B31" i="3"/>
  <c r="F31" i="3"/>
  <c r="J31" i="3"/>
  <c r="I67" i="3"/>
  <c r="C67" i="3"/>
  <c r="J67" i="3"/>
  <c r="D23" i="3"/>
  <c r="C6" i="3"/>
  <c r="I6" i="3"/>
  <c r="E14" i="3" a="1"/>
  <c r="E14" i="3" s="1"/>
  <c r="C16" i="3"/>
  <c r="H18" i="3" a="1"/>
  <c r="H18" i="3" s="1"/>
  <c r="G25" i="3"/>
  <c r="K25" i="3"/>
  <c r="E25" i="3" a="1"/>
  <c r="E25" i="3" s="1"/>
  <c r="I25" i="3"/>
  <c r="G30" i="3"/>
  <c r="E31" i="3" a="1"/>
  <c r="E31" i="3" s="1"/>
  <c r="C32" i="3"/>
  <c r="G33" i="3"/>
  <c r="K33" i="3"/>
  <c r="E33" i="3" a="1"/>
  <c r="E33" i="3" s="1"/>
  <c r="I33" i="3"/>
  <c r="G38" i="3"/>
  <c r="E39" i="3" a="1"/>
  <c r="E39" i="3" s="1"/>
  <c r="C40" i="3"/>
  <c r="G41" i="3"/>
  <c r="K41" i="3"/>
  <c r="E41" i="3" a="1"/>
  <c r="E41" i="3" s="1"/>
  <c r="I41" i="3"/>
  <c r="G46" i="3"/>
  <c r="E47" i="3" a="1"/>
  <c r="E47" i="3" s="1"/>
  <c r="C48" i="3"/>
  <c r="G49" i="3"/>
  <c r="K49" i="3"/>
  <c r="E49" i="3" a="1"/>
  <c r="E49" i="3" s="1"/>
  <c r="I49" i="3"/>
  <c r="E53" i="3" a="1"/>
  <c r="E53" i="3" s="1"/>
  <c r="F63" i="3"/>
  <c r="J63" i="3"/>
  <c r="D63" i="3"/>
  <c r="I63" i="3"/>
  <c r="F66" i="3"/>
  <c r="E67" i="3" a="1"/>
  <c r="E67" i="3" s="1"/>
  <c r="F13" i="3"/>
  <c r="J13" i="3"/>
  <c r="D13" i="3"/>
  <c r="I13" i="3"/>
  <c r="F22" i="3"/>
  <c r="J22" i="3"/>
  <c r="D22" i="3"/>
  <c r="I22" i="3"/>
  <c r="C7" i="3"/>
  <c r="B23" i="3"/>
  <c r="F23" i="3"/>
  <c r="B6" i="3"/>
  <c r="E7" i="3" a="1"/>
  <c r="E7" i="3" s="1"/>
  <c r="K7" i="3"/>
  <c r="K24" i="3"/>
  <c r="E24" i="3" a="1"/>
  <c r="E24" i="3" s="1"/>
  <c r="B24" i="3"/>
  <c r="J24" i="3"/>
  <c r="G17" i="3"/>
  <c r="K17" i="3"/>
  <c r="E17" i="3" a="1"/>
  <c r="E17" i="3" s="1"/>
  <c r="D6" i="3"/>
  <c r="B8" i="3"/>
  <c r="I8" i="3"/>
  <c r="H13" i="3" a="1"/>
  <c r="H13" i="3" s="1"/>
  <c r="D16" i="3"/>
  <c r="B17" i="3"/>
  <c r="J17" i="3"/>
  <c r="H22" i="3" a="1"/>
  <c r="H22" i="3" s="1"/>
  <c r="D24" i="3"/>
  <c r="B25" i="3"/>
  <c r="J25" i="3"/>
  <c r="H30" i="3" a="1"/>
  <c r="H30" i="3" s="1"/>
  <c r="D32" i="3"/>
  <c r="B33" i="3"/>
  <c r="J33" i="3"/>
  <c r="H38" i="3" a="1"/>
  <c r="H38" i="3" s="1"/>
  <c r="D40" i="3"/>
  <c r="B41" i="3"/>
  <c r="J41" i="3"/>
  <c r="H46" i="3" a="1"/>
  <c r="H46" i="3" s="1"/>
  <c r="D48" i="3"/>
  <c r="B49" i="3"/>
  <c r="J49" i="3"/>
  <c r="F53" i="3"/>
  <c r="G56" i="3"/>
  <c r="K56" i="3"/>
  <c r="E56" i="3" a="1"/>
  <c r="E56" i="3" s="1"/>
  <c r="J56" i="3"/>
  <c r="I57" i="3"/>
  <c r="B63" i="3"/>
  <c r="K63" i="3"/>
  <c r="I64" i="3"/>
  <c r="H66" i="3" a="1"/>
  <c r="H66" i="3" s="1"/>
  <c r="F67" i="3"/>
  <c r="H80" i="3" a="1"/>
  <c r="H80" i="3" s="1"/>
  <c r="H77" i="3" a="1"/>
  <c r="H77" i="3" s="1"/>
  <c r="D79" i="3"/>
  <c r="J79" i="3"/>
  <c r="H12" i="3" a="1"/>
  <c r="H12" i="3" s="1"/>
  <c r="H21" i="3" a="1"/>
  <c r="H21" i="3" s="1"/>
  <c r="H29" i="3" a="1"/>
  <c r="H29" i="3" s="1"/>
  <c r="H37" i="3" a="1"/>
  <c r="H37" i="3" s="1"/>
  <c r="H45" i="3" a="1"/>
  <c r="H45" i="3" s="1"/>
  <c r="H62" i="3" a="1"/>
  <c r="H62" i="3" s="1"/>
  <c r="H74" i="3" a="1"/>
  <c r="H74" i="3" s="1"/>
  <c r="D75" i="3"/>
  <c r="J75" i="3"/>
  <c r="F76" i="3"/>
  <c r="B77" i="3"/>
  <c r="E79" i="3" a="1"/>
  <c r="E79" i="3" s="1"/>
  <c r="K79" i="3"/>
  <c r="H76" i="3" a="1"/>
  <c r="H76" i="3" s="1"/>
  <c r="D77" i="3"/>
  <c r="J77" i="3"/>
  <c r="F79" i="3"/>
  <c r="D12" i="3"/>
  <c r="D21" i="3"/>
  <c r="D29" i="3"/>
  <c r="D37" i="3"/>
  <c r="D45" i="3"/>
  <c r="E54" i="3" a="1"/>
  <c r="E54" i="3" s="1"/>
  <c r="D62" i="3"/>
  <c r="D74" i="3"/>
  <c r="F75" i="3"/>
  <c r="B76" i="3"/>
  <c r="E77" i="3" a="1"/>
  <c r="E77" i="3" s="1"/>
  <c r="K77" i="3"/>
  <c r="G79" i="3"/>
  <c r="H79" i="3" a="1"/>
  <c r="H79" i="3" s="1"/>
  <c r="D76" i="3"/>
  <c r="K5" i="2" l="1"/>
  <c r="Q5" i="2" s="1"/>
  <c r="N5" i="2"/>
  <c r="O5" i="2"/>
  <c r="P5" i="2"/>
  <c r="A6" i="2"/>
  <c r="A7" i="2" s="1"/>
  <c r="A8" i="2" s="1"/>
  <c r="A9" i="2" s="1"/>
  <c r="A10"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O6" i="2"/>
  <c r="P6" i="2"/>
  <c r="Q6" i="2"/>
  <c r="O7" i="2"/>
  <c r="P7" i="2"/>
  <c r="Q7" i="2"/>
  <c r="O8" i="2"/>
  <c r="P8" i="2"/>
  <c r="Q8" i="2"/>
  <c r="O9" i="2"/>
  <c r="P9" i="2"/>
  <c r="Q9" i="2"/>
  <c r="O10" i="2"/>
  <c r="P10" i="2"/>
  <c r="Q10" i="2"/>
  <c r="O12" i="2"/>
  <c r="P12" i="2"/>
  <c r="Q12" i="2"/>
  <c r="O13" i="2"/>
  <c r="P13" i="2"/>
  <c r="Q13" i="2"/>
  <c r="O14" i="2"/>
  <c r="P14" i="2"/>
  <c r="Q14" i="2"/>
  <c r="O15" i="2"/>
  <c r="P15" i="2"/>
  <c r="Q15" i="2"/>
  <c r="O16" i="2"/>
  <c r="P16" i="2"/>
  <c r="Q16" i="2"/>
  <c r="O17" i="2"/>
  <c r="P17" i="2"/>
  <c r="Q17" i="2"/>
  <c r="O18" i="2"/>
  <c r="P18" i="2"/>
  <c r="Q18" i="2"/>
  <c r="O19" i="2"/>
  <c r="P19" i="2"/>
  <c r="Q19" i="2"/>
  <c r="O20" i="2"/>
  <c r="P20" i="2"/>
  <c r="Q20" i="2"/>
  <c r="O21" i="2"/>
  <c r="P21" i="2"/>
  <c r="Q21" i="2"/>
  <c r="O22" i="2"/>
  <c r="P22" i="2"/>
  <c r="Q22" i="2"/>
  <c r="O23" i="2"/>
  <c r="P23" i="2"/>
  <c r="Q23" i="2"/>
  <c r="O24" i="2"/>
  <c r="P24" i="2"/>
  <c r="Q24" i="2"/>
  <c r="O25" i="2"/>
  <c r="P25" i="2"/>
  <c r="Q25" i="2"/>
  <c r="O26" i="2"/>
  <c r="P26" i="2"/>
  <c r="Q26" i="2"/>
  <c r="O27" i="2"/>
  <c r="P27" i="2"/>
  <c r="Q27" i="2"/>
  <c r="O28" i="2"/>
  <c r="P28" i="2"/>
  <c r="Q28" i="2"/>
  <c r="O29" i="2"/>
  <c r="P29" i="2"/>
  <c r="Q29" i="2"/>
  <c r="L30" i="2"/>
  <c r="M30" i="2"/>
  <c r="O30" i="2"/>
  <c r="P30" i="2"/>
  <c r="Q30" i="2"/>
  <c r="O31" i="2"/>
  <c r="P31" i="2"/>
  <c r="Q31" i="2"/>
  <c r="O32" i="2"/>
  <c r="P32" i="2"/>
  <c r="Q32" i="2"/>
  <c r="O33" i="2"/>
  <c r="P33" i="2"/>
  <c r="Q33" i="2"/>
  <c r="O34" i="2"/>
  <c r="P34" i="2"/>
  <c r="Q34" i="2"/>
  <c r="O35" i="2"/>
  <c r="P35" i="2"/>
  <c r="Q35" i="2"/>
  <c r="Q36" i="2"/>
  <c r="O37" i="2"/>
  <c r="P37" i="2"/>
  <c r="Q37" i="2"/>
  <c r="O38" i="2"/>
  <c r="P38" i="2"/>
  <c r="Q38" i="2"/>
  <c r="O39" i="2"/>
  <c r="P39" i="2"/>
  <c r="Q39" i="2"/>
  <c r="O40" i="2"/>
  <c r="P40" i="2"/>
  <c r="Q40" i="2"/>
  <c r="O41" i="2"/>
  <c r="P41" i="2"/>
  <c r="Q41" i="2"/>
  <c r="K42" i="2"/>
  <c r="Q42" i="2" s="1"/>
  <c r="O42" i="2"/>
  <c r="P42" i="2"/>
  <c r="O43" i="2"/>
  <c r="P43" i="2"/>
  <c r="Q43" i="2"/>
  <c r="O44" i="2"/>
  <c r="P44" i="2"/>
  <c r="Q44" i="2"/>
  <c r="O45" i="2"/>
  <c r="P45" i="2"/>
  <c r="Q45" i="2"/>
  <c r="K46" i="2"/>
  <c r="Q46" i="2" s="1"/>
  <c r="O46" i="2"/>
  <c r="P46" i="2"/>
  <c r="K47" i="2"/>
  <c r="Q47" i="2" s="1"/>
  <c r="O47" i="2"/>
  <c r="P47" i="2"/>
  <c r="O48" i="2"/>
  <c r="P48" i="2"/>
  <c r="Q48" i="2"/>
  <c r="O49" i="2"/>
  <c r="P49" i="2"/>
  <c r="Q49" i="2"/>
  <c r="O50" i="2"/>
  <c r="P50" i="2"/>
  <c r="Q50" i="2"/>
  <c r="O51" i="2"/>
  <c r="P51" i="2"/>
  <c r="Q51" i="2"/>
  <c r="O52" i="2"/>
  <c r="P52" i="2"/>
  <c r="Q52" i="2"/>
  <c r="Q53" i="2"/>
  <c r="O54" i="2"/>
  <c r="P54" i="2"/>
  <c r="Q54" i="2"/>
  <c r="O55" i="2"/>
  <c r="P55" i="2"/>
  <c r="Q55" i="2"/>
  <c r="O56" i="2"/>
  <c r="P56" i="2"/>
  <c r="Q56" i="2"/>
  <c r="O57" i="2"/>
  <c r="P57" i="2"/>
  <c r="Q57" i="2"/>
  <c r="O58" i="2"/>
  <c r="P58" i="2"/>
  <c r="Q58" i="2"/>
  <c r="O59" i="2"/>
  <c r="P59" i="2"/>
  <c r="Q59" i="2"/>
  <c r="O60" i="2"/>
  <c r="P60" i="2"/>
  <c r="Q60" i="2"/>
  <c r="Q61" i="2"/>
  <c r="O62" i="2"/>
  <c r="P62" i="2"/>
  <c r="Q62" i="2"/>
  <c r="O63" i="2"/>
  <c r="P63" i="2"/>
  <c r="Q63" i="2"/>
  <c r="O64" i="2"/>
  <c r="P64" i="2"/>
  <c r="Q64" i="2"/>
  <c r="O65" i="2"/>
  <c r="P65" i="2"/>
  <c r="Q65" i="2"/>
  <c r="O66" i="2"/>
  <c r="P66" i="2"/>
  <c r="Q66" i="2"/>
  <c r="O67" i="2"/>
  <c r="P67" i="2"/>
  <c r="Q67" i="2"/>
  <c r="O68" i="2"/>
  <c r="P68" i="2"/>
  <c r="Q68" i="2"/>
  <c r="O69" i="2"/>
  <c r="P69" i="2"/>
  <c r="Q69" i="2"/>
  <c r="O70" i="2"/>
  <c r="P70" i="2"/>
  <c r="Q70" i="2"/>
  <c r="O71" i="2"/>
  <c r="P71" i="2"/>
  <c r="Q71" i="2"/>
  <c r="O72" i="2"/>
  <c r="P72" i="2"/>
  <c r="Q72" i="2"/>
  <c r="O73" i="2"/>
  <c r="P73" i="2"/>
  <c r="Q73" i="2"/>
  <c r="O74" i="2"/>
  <c r="P74" i="2"/>
  <c r="Q74" i="2"/>
  <c r="O75" i="2"/>
  <c r="P75" i="2"/>
  <c r="Q75" i="2"/>
  <c r="Q76" i="2"/>
  <c r="O77" i="2"/>
  <c r="P77" i="2"/>
  <c r="Q77" i="2"/>
  <c r="Q78" i="2"/>
  <c r="O79" i="2"/>
  <c r="P79" i="2"/>
  <c r="Q79" i="2"/>
  <c r="O80" i="2"/>
  <c r="P80" i="2"/>
  <c r="Q80" i="2"/>
  <c r="O81" i="2"/>
  <c r="P81" i="2"/>
  <c r="Q81" i="2"/>
  <c r="O82" i="2"/>
  <c r="P82" i="2"/>
  <c r="Q82" i="2"/>
  <c r="O83" i="2"/>
  <c r="P83" i="2"/>
  <c r="Q83" i="2"/>
  <c r="O84" i="2"/>
  <c r="P84" i="2"/>
  <c r="Q84" i="2"/>
  <c r="O85" i="2"/>
  <c r="P85" i="2"/>
  <c r="Q85" i="2"/>
  <c r="O86" i="2"/>
  <c r="P86" i="2"/>
  <c r="Q86" i="2"/>
  <c r="O87" i="2"/>
  <c r="P87" i="2"/>
  <c r="Q87" i="2"/>
  <c r="N88" i="2"/>
  <c r="Q88" i="2" s="1"/>
  <c r="O88" i="2"/>
  <c r="P88" i="2"/>
  <c r="O89" i="2"/>
  <c r="P89" i="2"/>
  <c r="Q89" i="2"/>
  <c r="O90" i="2"/>
  <c r="P90" i="2"/>
  <c r="Q90" i="2"/>
  <c r="O91" i="2"/>
  <c r="P91" i="2"/>
  <c r="Q91" i="2"/>
  <c r="O92" i="2"/>
  <c r="P92" i="2"/>
  <c r="Q92" i="2"/>
  <c r="O93" i="2"/>
  <c r="P93" i="2"/>
  <c r="Q93" i="2"/>
  <c r="O94" i="2"/>
  <c r="P94" i="2"/>
  <c r="Q94" i="2"/>
  <c r="O95" i="2"/>
  <c r="P95" i="2"/>
  <c r="Q95" i="2"/>
  <c r="O96" i="2"/>
  <c r="P96" i="2"/>
  <c r="Q96" i="2"/>
  <c r="O97" i="2"/>
  <c r="P97" i="2"/>
  <c r="Q97" i="2"/>
  <c r="O98" i="2"/>
  <c r="P98" i="2"/>
  <c r="Q98" i="2"/>
  <c r="O99" i="2"/>
  <c r="P99" i="2"/>
  <c r="Q99" i="2"/>
  <c r="O100" i="2"/>
  <c r="P100" i="2"/>
  <c r="Q100" i="2"/>
  <c r="O101" i="2"/>
  <c r="P101" i="2"/>
  <c r="Q101" i="2"/>
  <c r="O102" i="2"/>
  <c r="P102" i="2"/>
  <c r="Q102" i="2"/>
  <c r="O103" i="2"/>
  <c r="P103" i="2"/>
  <c r="Q103" i="2"/>
  <c r="O104" i="2"/>
  <c r="P104" i="2"/>
  <c r="Q104" i="2"/>
  <c r="O105" i="2"/>
  <c r="P105" i="2"/>
  <c r="Q105" i="2"/>
  <c r="O106" i="2"/>
  <c r="P106" i="2"/>
  <c r="Q106" i="2"/>
  <c r="O107" i="2"/>
  <c r="P107" i="2"/>
  <c r="Q107" i="2"/>
  <c r="O108" i="2"/>
  <c r="P108" i="2"/>
  <c r="Q108" i="2"/>
  <c r="O109" i="2"/>
  <c r="P109" i="2"/>
  <c r="Q109" i="2"/>
  <c r="O110" i="2"/>
  <c r="P110" i="2"/>
  <c r="Q110" i="2"/>
  <c r="O111" i="2"/>
  <c r="P111" i="2"/>
  <c r="Q111" i="2"/>
  <c r="O112" i="2"/>
  <c r="P112" i="2"/>
  <c r="Q112" i="2"/>
  <c r="O113" i="2"/>
  <c r="P113" i="2"/>
  <c r="Q113" i="2"/>
  <c r="K114" i="2"/>
  <c r="Q114" i="2" s="1"/>
  <c r="O114" i="2"/>
  <c r="P114" i="2"/>
  <c r="O115" i="2"/>
  <c r="P115" i="2"/>
  <c r="Q115" i="2"/>
  <c r="O116" i="2"/>
  <c r="P116" i="2"/>
  <c r="Q116" i="2"/>
  <c r="O117" i="2"/>
  <c r="P117" i="2"/>
  <c r="Q117" i="2"/>
  <c r="O118" i="2"/>
  <c r="P118" i="2"/>
  <c r="Q118" i="2"/>
  <c r="O119" i="2"/>
  <c r="P119" i="2"/>
  <c r="Q119" i="2"/>
  <c r="O120" i="2"/>
  <c r="P120" i="2"/>
  <c r="Q120" i="2"/>
  <c r="O121" i="2"/>
  <c r="P121" i="2"/>
  <c r="Q121" i="2"/>
  <c r="O122" i="2"/>
  <c r="P122" i="2"/>
  <c r="Q122" i="2"/>
  <c r="O123" i="2"/>
  <c r="P123" i="2"/>
  <c r="Q123" i="2"/>
  <c r="O124" i="2"/>
  <c r="P124" i="2"/>
  <c r="Q124" i="2"/>
  <c r="O125" i="2"/>
  <c r="P125" i="2"/>
  <c r="Q125" i="2"/>
  <c r="O126" i="2"/>
  <c r="P126" i="2"/>
  <c r="Q126" i="2"/>
  <c r="O127" i="2"/>
  <c r="P127" i="2"/>
  <c r="Q127" i="2"/>
  <c r="Q129" i="2"/>
  <c r="O130" i="2"/>
  <c r="P130" i="2"/>
  <c r="Q130" i="2"/>
  <c r="K131" i="2"/>
  <c r="Q131" i="2" s="1"/>
  <c r="O131" i="2"/>
  <c r="P131" i="2"/>
  <c r="K132" i="2"/>
  <c r="O132" i="2"/>
  <c r="P132" i="2"/>
  <c r="Q132" i="2"/>
  <c r="K133" i="2"/>
  <c r="Q133" i="2" s="1"/>
  <c r="O133" i="2"/>
  <c r="P133" i="2"/>
  <c r="K134" i="2"/>
  <c r="Q134" i="2" s="1"/>
  <c r="O134" i="2"/>
  <c r="P134" i="2"/>
  <c r="O135" i="2"/>
  <c r="P135" i="2"/>
  <c r="Q135" i="2"/>
  <c r="O136" i="2"/>
  <c r="P136" i="2"/>
  <c r="Q136" i="2"/>
  <c r="O137" i="2"/>
  <c r="P137" i="2"/>
  <c r="Q137" i="2"/>
  <c r="O138" i="2"/>
  <c r="P138" i="2"/>
  <c r="Q138" i="2"/>
  <c r="O139" i="2"/>
  <c r="P139" i="2"/>
  <c r="Q139" i="2"/>
  <c r="O140" i="2"/>
  <c r="P140" i="2"/>
  <c r="Q140" i="2"/>
  <c r="O141" i="2"/>
  <c r="P141" i="2"/>
  <c r="Q141" i="2"/>
  <c r="Q142" i="2"/>
  <c r="Q143" i="2"/>
  <c r="Q144" i="2"/>
  <c r="I145" i="2"/>
  <c r="J145" i="2"/>
  <c r="J179" i="2" s="1"/>
  <c r="O145" i="2"/>
  <c r="Q145" i="2"/>
  <c r="O146" i="2"/>
  <c r="P146" i="2"/>
  <c r="Q146" i="2"/>
  <c r="O147" i="2"/>
  <c r="P147" i="2"/>
  <c r="Q147" i="2"/>
  <c r="O148" i="2"/>
  <c r="P148" i="2"/>
  <c r="Q148" i="2"/>
  <c r="O149" i="2"/>
  <c r="P149" i="2"/>
  <c r="Q149" i="2"/>
  <c r="O150" i="2"/>
  <c r="P150" i="2"/>
  <c r="Q150" i="2"/>
  <c r="O151" i="2"/>
  <c r="P151" i="2"/>
  <c r="Q151" i="2"/>
  <c r="O152" i="2"/>
  <c r="P152" i="2"/>
  <c r="Q152" i="2"/>
  <c r="O153" i="2"/>
  <c r="P153" i="2"/>
  <c r="Q153" i="2"/>
  <c r="O154" i="2"/>
  <c r="P154" i="2"/>
  <c r="Q154" i="2"/>
  <c r="O155" i="2"/>
  <c r="P155" i="2"/>
  <c r="Q155" i="2"/>
  <c r="O156" i="2"/>
  <c r="P156" i="2"/>
  <c r="Q156" i="2"/>
  <c r="O157" i="2"/>
  <c r="P157" i="2"/>
  <c r="Q157" i="2"/>
  <c r="O158" i="2"/>
  <c r="P158" i="2"/>
  <c r="Q158" i="2"/>
  <c r="O159" i="2"/>
  <c r="P159" i="2"/>
  <c r="Q159" i="2"/>
  <c r="O160" i="2"/>
  <c r="P160" i="2"/>
  <c r="Q160" i="2"/>
  <c r="O161" i="2"/>
  <c r="P161" i="2"/>
  <c r="Q161" i="2"/>
  <c r="O162" i="2"/>
  <c r="P162" i="2"/>
  <c r="Q162" i="2"/>
  <c r="O163" i="2"/>
  <c r="P163" i="2"/>
  <c r="Q163" i="2"/>
  <c r="O164" i="2"/>
  <c r="P164" i="2"/>
  <c r="Q164" i="2"/>
  <c r="O165" i="2"/>
  <c r="P165" i="2"/>
  <c r="Q165" i="2"/>
  <c r="O166" i="2"/>
  <c r="P166" i="2"/>
  <c r="Q166" i="2"/>
  <c r="O167" i="2"/>
  <c r="P167" i="2"/>
  <c r="Q167" i="2"/>
  <c r="O168" i="2"/>
  <c r="P168" i="2"/>
  <c r="Q168" i="2"/>
  <c r="Q169" i="2"/>
  <c r="Q170" i="2"/>
  <c r="O171" i="2"/>
  <c r="P171" i="2"/>
  <c r="Q171" i="2"/>
  <c r="O172" i="2"/>
  <c r="P172" i="2"/>
  <c r="Q172" i="2"/>
  <c r="O173" i="2"/>
  <c r="P173" i="2"/>
  <c r="Q173" i="2"/>
  <c r="O174" i="2"/>
  <c r="P174" i="2"/>
  <c r="Q174" i="2"/>
  <c r="O175" i="2"/>
  <c r="P175" i="2"/>
  <c r="Q175" i="2"/>
  <c r="O176" i="2"/>
  <c r="P176" i="2"/>
  <c r="Q176" i="2"/>
  <c r="O177" i="2"/>
  <c r="P177" i="2"/>
  <c r="Q177" i="2"/>
  <c r="O178" i="2"/>
  <c r="P178" i="2"/>
  <c r="Q178" i="2"/>
  <c r="I179" i="2"/>
  <c r="L179" i="2"/>
  <c r="M179" i="2"/>
  <c r="I180" i="2"/>
  <c r="J180" i="2"/>
  <c r="L180" i="2"/>
  <c r="M180" i="2"/>
  <c r="O180" i="2" l="1"/>
  <c r="P180" i="2"/>
  <c r="K180" i="2"/>
  <c r="N179" i="2"/>
  <c r="Q180" i="2"/>
  <c r="N180" i="2"/>
  <c r="P145" i="2"/>
  <c r="K179" i="2"/>
  <c r="A109" i="1"/>
  <c r="F109" i="1" s="1"/>
  <c r="A108" i="1"/>
  <c r="G108" i="1" s="1" a="1"/>
  <c r="G108" i="1" s="1"/>
  <c r="A107" i="1"/>
  <c r="D107" i="1" s="1" a="1"/>
  <c r="D107" i="1" s="1"/>
  <c r="A106" i="1"/>
  <c r="C106" i="1" s="1"/>
  <c r="E104" i="1"/>
  <c r="A104" i="1"/>
  <c r="F104" i="1" s="1"/>
  <c r="F103" i="1"/>
  <c r="I102" i="1"/>
  <c r="F102" i="1"/>
  <c r="B102" i="1"/>
  <c r="A102" i="1"/>
  <c r="J102" i="1" s="1"/>
  <c r="A101" i="1"/>
  <c r="C101" i="1" s="1"/>
  <c r="F89" i="1"/>
  <c r="D89" i="1" a="1"/>
  <c r="D89" i="1" s="1"/>
  <c r="B89" i="1"/>
  <c r="A89" i="1"/>
  <c r="C89" i="1" s="1"/>
  <c r="A88" i="1"/>
  <c r="C88" i="1" s="1"/>
  <c r="F87" i="1"/>
  <c r="C87" i="1"/>
  <c r="A87" i="1"/>
  <c r="D87" i="1" s="1" a="1"/>
  <c r="D87" i="1" s="1"/>
  <c r="A86" i="1"/>
  <c r="C86" i="1" s="1"/>
  <c r="C85" i="1"/>
  <c r="A85" i="1"/>
  <c r="F85" i="1" s="1"/>
  <c r="D84" i="1" a="1"/>
  <c r="D84" i="1" s="1"/>
  <c r="A84" i="1"/>
  <c r="C84" i="1" s="1"/>
  <c r="A83" i="1"/>
  <c r="G83" i="1" s="1" a="1"/>
  <c r="G83" i="1" s="1"/>
  <c r="G79" i="1" a="1"/>
  <c r="G79" i="1" s="1"/>
  <c r="E79" i="1"/>
  <c r="B79" i="1"/>
  <c r="A79" i="1"/>
  <c r="F79" i="1" s="1"/>
  <c r="J78" i="1"/>
  <c r="E78" i="1"/>
  <c r="D78" i="1" a="1"/>
  <c r="D78" i="1" s="1"/>
  <c r="C78" i="1"/>
  <c r="A78" i="1"/>
  <c r="F78" i="1" s="1"/>
  <c r="D76" i="1" a="1"/>
  <c r="D76" i="1" s="1"/>
  <c r="A76" i="1"/>
  <c r="C76" i="1" s="1"/>
  <c r="A75" i="1"/>
  <c r="D75" i="1" s="1" a="1"/>
  <c r="D75" i="1" s="1"/>
  <c r="C74" i="1"/>
  <c r="A74" i="1"/>
  <c r="F74" i="1" s="1"/>
  <c r="A73" i="1"/>
  <c r="F73" i="1" s="1"/>
  <c r="D72" i="1" a="1"/>
  <c r="D72" i="1" s="1"/>
  <c r="A72" i="1"/>
  <c r="C72" i="1" s="1"/>
  <c r="F71" i="1"/>
  <c r="D71" i="1" a="1"/>
  <c r="D71" i="1" s="1"/>
  <c r="A71" i="1"/>
  <c r="C71" i="1" s="1"/>
  <c r="A70" i="1"/>
  <c r="C70" i="1" s="1"/>
  <c r="D67" i="1" a="1"/>
  <c r="D67" i="1" s="1"/>
  <c r="A67" i="1"/>
  <c r="J67" i="1" s="1"/>
  <c r="F65" i="1"/>
  <c r="E65" i="1"/>
  <c r="C65" i="1"/>
  <c r="A65" i="1"/>
  <c r="J65" i="1" s="1"/>
  <c r="F64" i="1"/>
  <c r="A64" i="1"/>
  <c r="D64" i="1" s="1" a="1"/>
  <c r="D64" i="1" s="1"/>
  <c r="C63" i="1"/>
  <c r="A63" i="1"/>
  <c r="D63" i="1" s="1" a="1"/>
  <c r="D63" i="1" s="1"/>
  <c r="G62" i="1" a="1"/>
  <c r="G62" i="1" s="1"/>
  <c r="C62" i="1"/>
  <c r="A62" i="1"/>
  <c r="D62" i="1" s="1" a="1"/>
  <c r="D62" i="1" s="1"/>
  <c r="A61" i="1"/>
  <c r="D61" i="1" s="1" a="1"/>
  <c r="D61" i="1" s="1"/>
  <c r="F60" i="1"/>
  <c r="D60" i="1" a="1"/>
  <c r="D60" i="1" s="1"/>
  <c r="A60" i="1"/>
  <c r="G60" i="1" s="1" a="1"/>
  <c r="G60" i="1" s="1"/>
  <c r="A59" i="1"/>
  <c r="G59" i="1" s="1" a="1"/>
  <c r="G59" i="1" s="1"/>
  <c r="G58" i="1" a="1"/>
  <c r="G58" i="1" s="1"/>
  <c r="A58" i="1"/>
  <c r="F58" i="1" s="1"/>
  <c r="A57" i="1"/>
  <c r="G57" i="1" s="1" a="1"/>
  <c r="G57" i="1" s="1"/>
  <c r="A56" i="1"/>
  <c r="F56" i="1" s="1"/>
  <c r="G55" i="1"/>
  <c r="G55" i="1" a="1"/>
  <c r="F55" i="1"/>
  <c r="D55" i="1" a="1"/>
  <c r="D55" i="1" s="1"/>
  <c r="B55" i="1"/>
  <c r="A55" i="1"/>
  <c r="C55" i="1" s="1"/>
  <c r="F54" i="1"/>
  <c r="B54" i="1"/>
  <c r="A54" i="1"/>
  <c r="C54" i="1" s="1"/>
  <c r="G52" i="1" a="1"/>
  <c r="G52" i="1" s="1"/>
  <c r="A52" i="1"/>
  <c r="F52" i="1" s="1"/>
  <c r="A51" i="1"/>
  <c r="G51" i="1" s="1" a="1"/>
  <c r="G51" i="1" s="1"/>
  <c r="A50" i="1"/>
  <c r="F50" i="1" s="1"/>
  <c r="A49" i="1"/>
  <c r="D49" i="1" s="1" a="1"/>
  <c r="D49" i="1" s="1"/>
  <c r="A48" i="1"/>
  <c r="F48" i="1" s="1"/>
  <c r="G47" i="1" a="1"/>
  <c r="G47" i="1" s="1"/>
  <c r="A47" i="1"/>
  <c r="D47" i="1" s="1"/>
  <c r="J45" i="1"/>
  <c r="G45" i="1" a="1"/>
  <c r="G45" i="1" s="1"/>
  <c r="A45" i="1"/>
  <c r="C45" i="1" s="1"/>
  <c r="A44" i="1"/>
  <c r="B44" i="1" s="1"/>
  <c r="A43" i="1"/>
  <c r="B43" i="1" s="1"/>
  <c r="A42" i="1"/>
  <c r="B42" i="1" s="1"/>
  <c r="A41" i="1"/>
  <c r="B41" i="1" s="1"/>
  <c r="G40" i="1" a="1"/>
  <c r="G40" i="1" s="1"/>
  <c r="A40" i="1"/>
  <c r="D40" i="1" s="1" a="1"/>
  <c r="D40" i="1" s="1"/>
  <c r="G39" i="1" a="1"/>
  <c r="G39" i="1" s="1"/>
  <c r="A39" i="1"/>
  <c r="D39" i="1" s="1" a="1"/>
  <c r="D39" i="1" s="1"/>
  <c r="A37" i="1"/>
  <c r="B37" i="1" s="1"/>
  <c r="A36" i="1"/>
  <c r="F36" i="1" s="1"/>
  <c r="A35" i="1"/>
  <c r="C35" i="1" s="1"/>
  <c r="A34" i="1"/>
  <c r="F34" i="1" s="1"/>
  <c r="C33" i="1"/>
  <c r="B33" i="1"/>
  <c r="A33" i="1"/>
  <c r="G33" i="1" s="1" a="1"/>
  <c r="G33" i="1" s="1"/>
  <c r="A32" i="1"/>
  <c r="D32" i="1" s="1" a="1"/>
  <c r="D32" i="1" s="1"/>
  <c r="F31" i="1"/>
  <c r="A31" i="1"/>
  <c r="D31" i="1" s="1" a="1"/>
  <c r="D31" i="1" s="1"/>
  <c r="A30" i="1"/>
  <c r="B30" i="1" s="1"/>
  <c r="A29" i="1"/>
  <c r="F29" i="1" s="1"/>
  <c r="A28" i="1"/>
  <c r="C28" i="1" s="1"/>
  <c r="F25" i="1"/>
  <c r="D25" i="1" a="1"/>
  <c r="D25" i="1" s="1"/>
  <c r="A25" i="1"/>
  <c r="B25" i="1" s="1"/>
  <c r="I24" i="1"/>
  <c r="H24" i="1"/>
  <c r="F24" i="1"/>
  <c r="A24" i="1"/>
  <c r="G24" i="1" s="1" a="1"/>
  <c r="G24" i="1" s="1"/>
  <c r="F23" i="1"/>
  <c r="A23" i="1"/>
  <c r="C23" i="1" s="1"/>
  <c r="F22" i="1"/>
  <c r="A22" i="1"/>
  <c r="C22" i="1" s="1"/>
  <c r="F21" i="1"/>
  <c r="A21" i="1"/>
  <c r="C21" i="1" s="1"/>
  <c r="F19" i="1"/>
  <c r="D19" i="1" a="1"/>
  <c r="D19" i="1" s="1"/>
  <c r="A19" i="1"/>
  <c r="C19" i="1" s="1"/>
  <c r="A17" i="1"/>
  <c r="C17" i="1" s="1"/>
  <c r="F16" i="1"/>
  <c r="E16" i="1"/>
  <c r="D16" i="1" a="1"/>
  <c r="D16" i="1" s="1"/>
  <c r="C16" i="1"/>
  <c r="A16" i="1"/>
  <c r="J16" i="1" s="1"/>
  <c r="A15" i="1"/>
  <c r="C15" i="1" s="1"/>
  <c r="F14" i="1"/>
  <c r="C14" i="1"/>
  <c r="A14" i="1"/>
  <c r="B14" i="1" s="1"/>
  <c r="A13" i="1"/>
  <c r="C13" i="1" s="1"/>
  <c r="F12" i="1"/>
  <c r="C12" i="1"/>
  <c r="A12" i="1"/>
  <c r="B12" i="1" s="1"/>
  <c r="A11" i="1"/>
  <c r="C11" i="1" s="1"/>
  <c r="A7" i="1"/>
  <c r="G7" i="1" s="1" a="1"/>
  <c r="G7" i="1" s="1"/>
  <c r="A6" i="1"/>
  <c r="J6" i="1" s="1"/>
  <c r="A5" i="1"/>
  <c r="D5" i="1" s="1" a="1"/>
  <c r="D5" i="1" s="1"/>
  <c r="F5" i="1" l="1"/>
  <c r="B19" i="1"/>
  <c r="B22" i="1"/>
  <c r="D33" i="1" a="1"/>
  <c r="D33" i="1" s="1"/>
  <c r="F35" i="1"/>
  <c r="C40" i="1"/>
  <c r="B45" i="1"/>
  <c r="D88" i="1" a="1"/>
  <c r="D88" i="1" s="1"/>
  <c r="D101" i="1" a="1"/>
  <c r="D101" i="1" s="1"/>
  <c r="B104" i="1"/>
  <c r="J47" i="1"/>
  <c r="F51" i="1"/>
  <c r="G54" i="1" a="1"/>
  <c r="G54" i="1" s="1"/>
  <c r="H25" i="1"/>
  <c r="C56" i="1"/>
  <c r="G5" i="1" a="1"/>
  <c r="G5" i="1" s="1"/>
  <c r="B24" i="1"/>
  <c r="I25" i="1"/>
  <c r="C31" i="1"/>
  <c r="F33" i="1"/>
  <c r="F40" i="1"/>
  <c r="D45" i="1"/>
  <c r="E52" i="1"/>
  <c r="G56" i="1" a="1"/>
  <c r="G56" i="1" s="1"/>
  <c r="C60" i="1"/>
  <c r="F62" i="1"/>
  <c r="D65" i="1" a="1"/>
  <c r="D65" i="1" s="1"/>
  <c r="B71" i="1"/>
  <c r="B78" i="1"/>
  <c r="F88" i="1"/>
  <c r="F101" i="1"/>
  <c r="C34" i="1"/>
  <c r="C49" i="1"/>
  <c r="F57" i="1"/>
  <c r="C6" i="1"/>
  <c r="B28" i="1"/>
  <c r="D6" i="1" a="1"/>
  <c r="D6" i="1" s="1"/>
  <c r="B23" i="1"/>
  <c r="D28" i="1" a="1"/>
  <c r="D28" i="1" s="1"/>
  <c r="F49" i="1"/>
  <c r="F32" i="1"/>
  <c r="D34" i="1" a="1"/>
  <c r="D34" i="1" s="1"/>
  <c r="C39" i="1"/>
  <c r="E6" i="1"/>
  <c r="B21" i="1"/>
  <c r="D23" i="1" a="1"/>
  <c r="D23" i="1" s="1"/>
  <c r="F28" i="1"/>
  <c r="F39" i="1"/>
  <c r="C47" i="1"/>
  <c r="D54" i="1" a="1"/>
  <c r="D54" i="1" s="1"/>
  <c r="C58" i="1"/>
  <c r="B72" i="1"/>
  <c r="B76" i="1"/>
  <c r="G78" i="1" a="1"/>
  <c r="G78" i="1" s="1"/>
  <c r="B84" i="1"/>
  <c r="F6" i="1"/>
  <c r="E5" i="1"/>
  <c r="G23" i="1" a="1"/>
  <c r="G23" i="1" s="1"/>
  <c r="D35" i="1" a="1"/>
  <c r="D35" i="1" s="1"/>
  <c r="F72" i="1"/>
  <c r="F76" i="1"/>
  <c r="F84" i="1"/>
  <c r="B88" i="1"/>
  <c r="B101" i="1"/>
  <c r="B7" i="1"/>
  <c r="J7" i="1"/>
  <c r="C7" i="1"/>
  <c r="C37" i="1"/>
  <c r="C41" i="1"/>
  <c r="C42" i="1"/>
  <c r="C43" i="1"/>
  <c r="C44" i="1"/>
  <c r="D17" i="1" a="1"/>
  <c r="D17" i="1" s="1"/>
  <c r="D37" i="1" a="1"/>
  <c r="D37" i="1" s="1"/>
  <c r="D41" i="1" a="1"/>
  <c r="D41" i="1" s="1"/>
  <c r="F42" i="1"/>
  <c r="D43" i="1"/>
  <c r="D44" i="1"/>
  <c r="B51" i="1"/>
  <c r="J51" i="1"/>
  <c r="C59" i="1"/>
  <c r="F63" i="1"/>
  <c r="C67" i="1"/>
  <c r="D70" i="1" a="1"/>
  <c r="D70" i="1" s="1"/>
  <c r="J72" i="1"/>
  <c r="B74" i="1"/>
  <c r="D86" i="1" a="1"/>
  <c r="D86" i="1" s="1"/>
  <c r="E87" i="1"/>
  <c r="C102" i="1"/>
  <c r="D106" i="1" a="1"/>
  <c r="D106" i="1" s="1"/>
  <c r="F107" i="1"/>
  <c r="J108" i="1"/>
  <c r="C29" i="1"/>
  <c r="C36" i="1"/>
  <c r="G42" i="1" a="1"/>
  <c r="G42" i="1" s="1"/>
  <c r="G43" i="1" a="1"/>
  <c r="G43" i="1" s="1"/>
  <c r="G44" i="1" a="1"/>
  <c r="G44" i="1" s="1"/>
  <c r="D59" i="1" a="1"/>
  <c r="D59" i="1" s="1"/>
  <c r="F61" i="1"/>
  <c r="F75" i="1"/>
  <c r="J83" i="1"/>
  <c r="C51" i="1"/>
  <c r="J52" i="1"/>
  <c r="B5" i="1"/>
  <c r="J5" i="1"/>
  <c r="G6" i="1" a="1"/>
  <c r="G6" i="1" s="1"/>
  <c r="E7" i="1"/>
  <c r="F11" i="1"/>
  <c r="F13" i="1"/>
  <c r="F15" i="1"/>
  <c r="G16" i="1" a="1"/>
  <c r="G16" i="1" s="1"/>
  <c r="F17" i="1"/>
  <c r="J24" i="1"/>
  <c r="D29" i="1" a="1"/>
  <c r="D29" i="1" s="1"/>
  <c r="F30" i="1"/>
  <c r="C32" i="1"/>
  <c r="D36" i="1" a="1"/>
  <c r="D36" i="1" s="1"/>
  <c r="F37" i="1"/>
  <c r="F41" i="1"/>
  <c r="B50" i="1"/>
  <c r="D51" i="1" a="1"/>
  <c r="D51" i="1" s="1"/>
  <c r="C52" i="1"/>
  <c r="C57" i="1"/>
  <c r="D58" i="1" a="1"/>
  <c r="D58" i="1" s="1"/>
  <c r="G61" i="1" a="1"/>
  <c r="G61" i="1" s="1"/>
  <c r="C64" i="1"/>
  <c r="F70" i="1"/>
  <c r="B73" i="1"/>
  <c r="D74" i="1" a="1"/>
  <c r="D74" i="1" s="1"/>
  <c r="B83" i="1"/>
  <c r="D85" i="1" a="1"/>
  <c r="D85" i="1" s="1"/>
  <c r="F86" i="1"/>
  <c r="G87" i="1" a="1"/>
  <c r="G87" i="1" s="1"/>
  <c r="G102" i="1" a="1"/>
  <c r="G102" i="1" s="1"/>
  <c r="C104" i="1"/>
  <c r="F106" i="1"/>
  <c r="B108" i="1"/>
  <c r="B109" i="1"/>
  <c r="D30" i="1" a="1"/>
  <c r="D30" i="1" s="1"/>
  <c r="C5" i="1"/>
  <c r="F7" i="1"/>
  <c r="J17" i="1"/>
  <c r="C50" i="1"/>
  <c r="D52" i="1" a="1"/>
  <c r="D52" i="1" s="1"/>
  <c r="D57" i="1" a="1"/>
  <c r="D57" i="1" s="1"/>
  <c r="F59" i="1"/>
  <c r="F67" i="1"/>
  <c r="J70" i="1"/>
  <c r="C73" i="1"/>
  <c r="C83" i="1"/>
  <c r="C108" i="1"/>
  <c r="C109" i="1"/>
  <c r="C30" i="1"/>
  <c r="D7" i="1" a="1"/>
  <c r="D7" i="1" s="1"/>
  <c r="B11" i="1"/>
  <c r="B13" i="1"/>
  <c r="B15" i="1"/>
  <c r="H40" i="1"/>
  <c r="G41" i="1" a="1"/>
  <c r="G41" i="1" s="1"/>
  <c r="H42" i="1"/>
  <c r="H43" i="1"/>
  <c r="J44" i="1"/>
  <c r="B6" i="1"/>
  <c r="B16" i="1"/>
  <c r="C24" i="1"/>
  <c r="B31" i="1"/>
  <c r="B39" i="1"/>
  <c r="B40" i="1"/>
  <c r="I40" i="1"/>
  <c r="I42" i="1"/>
  <c r="I43" i="1"/>
  <c r="B47" i="1"/>
  <c r="D50" i="1" a="1"/>
  <c r="D50" i="1" s="1"/>
  <c r="E51" i="1"/>
  <c r="D56" i="1" a="1"/>
  <c r="D56" i="1" s="1"/>
  <c r="B63" i="1"/>
  <c r="G65" i="1" a="1"/>
  <c r="G65" i="1" s="1"/>
  <c r="D73" i="1" a="1"/>
  <c r="D73" i="1" s="1"/>
  <c r="C79" i="1"/>
  <c r="D83" i="1" a="1"/>
  <c r="D83" i="1" s="1"/>
  <c r="B87" i="1"/>
  <c r="H102" i="1"/>
  <c r="B107" i="1"/>
  <c r="E108" i="1"/>
  <c r="D109" i="1" a="1"/>
  <c r="D109" i="1" s="1"/>
  <c r="C107" i="1"/>
  <c r="F108" i="1"/>
  <c r="C61" i="1"/>
  <c r="B70" i="1"/>
  <c r="C75" i="1"/>
  <c r="F83" i="1"/>
  <c r="B86" i="1"/>
  <c r="B106" i="1"/>
  <c r="E109" i="1"/>
  <c r="B17" i="1"/>
</calcChain>
</file>

<file path=xl/sharedStrings.xml><?xml version="1.0" encoding="utf-8"?>
<sst xmlns="http://schemas.openxmlformats.org/spreadsheetml/2006/main" count="2562" uniqueCount="1047">
  <si>
    <r>
      <t>Output/Results </t>
    </r>
    <r>
      <rPr>
        <b/>
        <sz val="12"/>
        <color theme="0"/>
        <rFont val="Verdana"/>
        <family val="2"/>
      </rPr>
      <t> </t>
    </r>
  </si>
  <si>
    <t>Output Description</t>
  </si>
  <si>
    <t>MCO Strategic Priority</t>
  </si>
  <si>
    <t>Main Partner (s)</t>
  </si>
  <si>
    <t>Beneficiaries</t>
  </si>
  <si>
    <t>UN Agency(ies)</t>
  </si>
  <si>
    <r>
      <t>Indicators </t>
    </r>
    <r>
      <rPr>
        <b/>
        <sz val="12"/>
        <color theme="0"/>
        <rFont val="Verdana"/>
        <family val="2"/>
      </rPr>
      <t> </t>
    </r>
  </si>
  <si>
    <r>
      <t>Targets</t>
    </r>
    <r>
      <rPr>
        <b/>
        <sz val="12"/>
        <color theme="0"/>
        <rFont val="Verdana"/>
        <family val="2"/>
      </rPr>
      <t> </t>
    </r>
  </si>
  <si>
    <t>UN AGENCY RESOURCES</t>
  </si>
  <si>
    <t>(What will be used to monitor progress?) </t>
  </si>
  <si>
    <r>
      <t>Baseline </t>
    </r>
    <r>
      <rPr>
        <sz val="8"/>
        <color rgb="FF000000"/>
        <rFont val="Verdana"/>
        <family val="2"/>
      </rPr>
      <t> </t>
    </r>
  </si>
  <si>
    <r>
      <t>Annual Targets </t>
    </r>
    <r>
      <rPr>
        <sz val="8"/>
        <color rgb="FF000000"/>
        <rFont val="Verdana"/>
        <family val="2"/>
      </rPr>
      <t> </t>
    </r>
  </si>
  <si>
    <t>(Planned Financial resources or TA required)  (US$)</t>
  </si>
  <si>
    <t xml:space="preserve">(RECOMMMEND SDG Indicators)  </t>
  </si>
  <si>
    <t>Quantitative
Qualitative</t>
  </si>
  <si>
    <t xml:space="preserve">Economic Diversification and Revitalization- (Improving access to alternative and sustainable financing strategies for development). </t>
  </si>
  <si>
    <t>Creation of a more inclusive, diversified, and sustainable growth of the orange (creative) economy through job creation, promotion of cultural services and improved market access</t>
  </si>
  <si>
    <t>Increased ecosystem for enhancing ‘Play’ for Growth and Development</t>
  </si>
  <si>
    <t xml:space="preserve">Sustainable Financing </t>
  </si>
  <si>
    <t>National- Ministry of Creative Industries, Innovation and the Orange Economy</t>
  </si>
  <si>
    <t>Government, Citizens</t>
  </si>
  <si>
    <t>United Nations Educational, Scientific and Cultural Organization (UNESCO)</t>
  </si>
  <si>
    <t xml:space="preserve">Inclusive agribusiness are created and/or expanded through capacity development of Ministry of Agriculture staff, farmers, and other agricultural entrepreneurs; Institutional strengthening, introduction of new technologies and evidence-informed policy development.   </t>
  </si>
  <si>
    <t>Tailored Policy Support &amp; Technical Assistance</t>
  </si>
  <si>
    <t>National- Ministry of Agriculture, Fisheries and Barbuda Affairs</t>
  </si>
  <si>
    <t>Farmers, Fisherfolk, Small Businesses</t>
  </si>
  <si>
    <t>Food and Agriculture Organization of the United Nations (FAO)</t>
  </si>
  <si>
    <t>Service Sector Development: Support policy development and capacity building to enhance regional regulatory and institutional frameworks and institutional coordination in service-led diversification policymaking and to increase productive or export capacity.</t>
  </si>
  <si>
    <t>National- Port Authority
Ministry of Finance and Corporate Governance
Regional- CARICOM</t>
  </si>
  <si>
    <t>Ministry of Legal Affairs
Customs and Excise Division</t>
  </si>
  <si>
    <t>United Nations Conference on Trade and Development (UNCTAD)</t>
  </si>
  <si>
    <t>TBC</t>
  </si>
  <si>
    <t>Ministry of Finance and Corportate Governance</t>
  </si>
  <si>
    <t>Citizens</t>
  </si>
  <si>
    <t>Social Cohesion and Protection- (Improving social cohesion and resilience through equity driven social policies)</t>
  </si>
  <si>
    <t>MoA capacities are improved to establish risk transfer and social protection mechanisms to enhance the livelihoods of farmers and fisherfolk</t>
  </si>
  <si>
    <t>Ministry of Agriculture, Fisheries</t>
  </si>
  <si>
    <t>Farmers, Fisherfolk</t>
  </si>
  <si>
    <t>Percentage of persons exposed to the risk transfer process/ mechanisms for the agricultural and fisheries sector to promote the development and adoption of insurance services, considering gender gaps</t>
  </si>
  <si>
    <t>80% Ministry of Agriculture officers, 40% farmers and 30% insurance stakeholder are exposed to the risk transfer process or mechanisms, and include sex disaggregated data</t>
  </si>
  <si>
    <t>Ministry of Social Transformation</t>
  </si>
  <si>
    <t>Children</t>
  </si>
  <si>
    <t>TBD
TBD</t>
  </si>
  <si>
    <t>71,027
12</t>
  </si>
  <si>
    <t>Increased skills and lifelong learning to facilitate access to and transitions in the labour market</t>
  </si>
  <si>
    <t>Improved skills development and lifelong learning systems  for the future of work</t>
  </si>
  <si>
    <t>National- Labour Department</t>
  </si>
  <si>
    <t>International Labour Organization (ILO)</t>
  </si>
  <si>
    <t>Increased institutional capacity of workers’ organizations to contribute effectively to the formulation and coherent implementation of economic, social and environmental policies at the national, regional and international levels, including in multilateral frameworks or institutions.</t>
  </si>
  <si>
    <t>Women, Citizens</t>
  </si>
  <si>
    <t>1
5</t>
  </si>
  <si>
    <t>6
2</t>
  </si>
  <si>
    <t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t>
  </si>
  <si>
    <t>Positive parenting to address harmful social norms and practices using C4D approaches.  Support the Health and Family Life Education. Develop regulatory framework on digital literacy and online safety</t>
  </si>
  <si>
    <t>National- Ministry of Social Transformation
Directorate of Gender Affairs</t>
  </si>
  <si>
    <t>CSO, Government, Vulnerable Groups</t>
  </si>
  <si>
    <t>United Nations Population Fund (UNFPA)</t>
  </si>
  <si>
    <t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t>
  </si>
  <si>
    <t>4;4
1</t>
  </si>
  <si>
    <t>8;5
11</t>
  </si>
  <si>
    <t>School Children</t>
  </si>
  <si>
    <t>0
0</t>
  </si>
  <si>
    <t>9/12
12/12</t>
  </si>
  <si>
    <t>TBD
0
0</t>
  </si>
  <si>
    <t>375,000
7/12
6/12</t>
  </si>
  <si>
    <t>United Nations World Food Programme (WFP)</t>
  </si>
  <si>
    <t>Affected populations receive cash-based transfers or in-kind food assistance in order to meet essential needs, protect livelihoods and preserve their nutrition status.</t>
  </si>
  <si>
    <t>WFP will assist shock-affected populations with cash-based transfers or food in-kind in response to events necessitating international assistance. This outcome focuses on meeting food, nutrition and other essential needs of shock-affected people</t>
  </si>
  <si>
    <t>National- Ministry of Social Transformation
Social Protection Board</t>
  </si>
  <si>
    <t>Vulnerable populations</t>
  </si>
  <si>
    <t>1. Total value of cash/in kind food transferred to targeted beneficiaries                                                                                                                     2. Number of people receiving food/cash-based transfers/commodity vouchers</t>
  </si>
  <si>
    <t>Social Cohesion</t>
  </si>
  <si>
    <t>Ministry of Social Transformation
Ministry of Health</t>
  </si>
  <si>
    <t>Ministries of Health are better able to effectively forecast, procure, distribute and track sexual and reproductive health commodities and collaborate with civil society organizations to create demand and deliver sexual and reproductive health information and services</t>
  </si>
  <si>
    <t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t>
  </si>
  <si>
    <t>Data Systems</t>
  </si>
  <si>
    <t>National- Statistics Division
Ministry of Health</t>
  </si>
  <si>
    <t>Governments, Citizens</t>
  </si>
  <si>
    <t>12,251
83,047</t>
  </si>
  <si>
    <t>Climate Change, Disaster Risk Reduction, Adaptation and Mitigation- (Strengthening integrated policy on support climate change and disaster risk reduction with enhanced links to climate financing options).</t>
  </si>
  <si>
    <t>MoA supported to access climate funds to implement adaptation/ mitigation measures to reduce vulnerabilities to climate change impacts</t>
  </si>
  <si>
    <t>Ministry of Agriculture, Fisheries and Barbuda Affairs</t>
  </si>
  <si>
    <t>Number of instruments/ protocols/ practices that integrate systemic multi-hazard risks and climate resilience in the agriculture and fisheries sector</t>
  </si>
  <si>
    <t>At least 1 strategic framework developed, with at least 5 Concept Notes and/or pre-feasibility studies formulated or supported, and submitted to climate financing institution</t>
  </si>
  <si>
    <t>MoA, farmers and fisherfolk are equipped with the capacities, information and tools needed to effectively adopt climate change best practices and manage disaster risks in a way that considers the differential risks, impacts and needs among women and men</t>
  </si>
  <si>
    <t>Percentage of MoA extension staff with improved climate resilience capacities and apply prevention and impact mitigation measures that reduce risks for agriculture, food and nutrition
Number of strategies and action plans developed for enhancing the management and operation of fisheries facilitates improving their resilience to climate change and natural disasters</t>
  </si>
  <si>
    <t>At least 30% of MoA extension staff 
At least 1 action plan undertaken on fishing landing sites and/or fish markets considering the differential risks, impacts and needs among women and men</t>
  </si>
  <si>
    <t>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t>
  </si>
  <si>
    <t>Climate Change and Disaster Risk Reduction</t>
  </si>
  <si>
    <t>National- NODS
Regional- OECS</t>
  </si>
  <si>
    <t>Citizens, Disaster affected populations</t>
  </si>
  <si>
    <t>International Organization for Migration (IOM)</t>
  </si>
  <si>
    <t>National Authorising Officer; Public Works Department</t>
  </si>
  <si>
    <t>Budget adjusted</t>
  </si>
  <si>
    <t>Populations, including the most vulnerable, have enhanced access to affordable, reliable, and sustainable energy </t>
  </si>
  <si>
    <t>UNDP will support the development and revision of legislature to support the just transition from the use of fossil fuels in collaboration with national Governments and Climate Change Champions. Implementation plans for country NDCs will include a combination of increased adaptation mechanisms with areas of co-mitigation to improve national and regional resilience to Climate Change. UNDP will assist in closing the energy gap by working with agencies including the International Renewable Energy Agency (IRENA) and others to support increased renewable energy ambition as part of low carbon energy transitions and COVID-19 green recovery.</t>
  </si>
  <si>
    <t>National-Energy Department</t>
  </si>
  <si>
    <t>United Nations Development Programme (UNDP)</t>
  </si>
  <si>
    <t>Number of Megawatts generated from new solar photovoltaic, bionergy or other renewable energy system installations.</t>
  </si>
  <si>
    <t>Strengthened  national and regional capacities  for building  resilience to shocks and crises</t>
  </si>
  <si>
    <t>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t>
  </si>
  <si>
    <t>National- NODS
Regional- CDEMA</t>
  </si>
  <si>
    <t xml:space="preserve">Number of risk-informed gender responsive climate change adaptation actions implemented in sectors identified in the National </t>
  </si>
  <si>
    <t>Governments and communities have increased capacities to adapt to and mitigate the impacts of climate change  </t>
  </si>
  <si>
    <t xml:space="preserve">UNDP will assist countries in the revision of their Nationally Determined Contributions (NDCs) to include blue economy considerations and reflect targets showcasing added greenhouse gas emissions and sectors in support of improved ambition aligned with the Paris Agreement.  Implementation plans for country NDCs will include a combination of increased adaptation mechanisms with areas of co-mitigation to improve national and regional resilience to Climate Change. These plans will be supported by financing and investment mechanisms strategically designed to leverage funding from the private sector and international sources. Implementation plans for country NDCs will include a combination of increased adaptation mechanisms with areas of co-mitigation to improve national and regional resilience to Climate Change. </t>
  </si>
  <si>
    <t>National- NODS</t>
  </si>
  <si>
    <t>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t>
  </si>
  <si>
    <t>Increase capacity of government and regional organizations to sensitize citizens on disaster preparedness and response through child focused lenses.</t>
  </si>
  <si>
    <t>Citizens, Disaster affected populations, Children</t>
  </si>
  <si>
    <t>United Nations Children’s Fund (UNICEF)</t>
  </si>
  <si>
    <t>Local communities including indigenous people, CSOs and other NGOs have access to finance mechanisms for projects in Biodiversity, Climate Change Mitigation and Adaptation, Land Degradation and Sustainable Forest Management, International Waters and Chemicals.</t>
  </si>
  <si>
    <t>The GEF UNDP Small Grants Programme supports  projects that conserve and restore the natural environment, while enhancing livelihoods and well-being.</t>
  </si>
  <si>
    <t>Climate Change and DRR</t>
  </si>
  <si>
    <t>Government, Local communities</t>
  </si>
  <si>
    <t>UNDP</t>
  </si>
  <si>
    <t>1. Number of projects with global environment benefits funded</t>
  </si>
  <si>
    <t xml:space="preserve">Government and regional DRR institutions capacities are strengthened to support the development, financing, implementation and monitoring of child-sensitive climate policies and programmes.  </t>
  </si>
  <si>
    <t>Provide technical support and assistance to national and subregional partners to review and create child sensitive climate policies
Provide technical support and assistance to strengthen government and regional institutional frameworks for preparedness</t>
  </si>
  <si>
    <t>National- Ministry of Social Transformation</t>
  </si>
  <si>
    <t>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t>
  </si>
  <si>
    <t>TBD
1</t>
  </si>
  <si>
    <t>6
6</t>
  </si>
  <si>
    <t>COVID Response  &amp;  Socio-economic Recovery- (Supporting a comprehensive COVID response ensuring that no one is left behind and deepening economic resilience).</t>
  </si>
  <si>
    <t>Government institutions and farmers are equiped with and adopt innovative technologies and geospatial tools to improve soil and land management and adopt harmonized protocols to meet LDN targets</t>
  </si>
  <si>
    <t>COVID Response</t>
  </si>
  <si>
    <t>Farmers</t>
  </si>
  <si>
    <t xml:space="preserve">Number of available tools, policy and practices contributing to the wide adoption of sustainable soil management and for decision-making processes pertaining to agriculture and forestry    </t>
  </si>
  <si>
    <t>•	At least 1 digital soil and land management information system installed and functioning with corresponding capacity development
•	National policy related to SLM, SSM and Climate Smart Agriculture updated    
•	At least 1 rehabilitation pilot using  Participatory Forest Management approach established</t>
  </si>
  <si>
    <t>MoA has improved capacities to establish harmonized protocols and to support food safety along the food chain, enhance efficient implementation of SPS measures</t>
  </si>
  <si>
    <t>Ministry of Agriculture, Fisheries and Barbuda Affairs
Ministry of Health, Wellness and the Environment</t>
  </si>
  <si>
    <t>Number of training sessions on the surveillance and monitoring of marine ciguatera to strengthen the capacity of DoF/MoA/MoH staff to identify and address the risk of ciguatera poisoning
Enhanced capacity of MoA and other relevant institutions to support food safety along the food chain and enhance efficient implementation of SPS measures
Number of strategies and/or frameworks designed to support DoF in building capacities to standardise and maintain food safety measures and facilitate the export of fish and/or fishery products</t>
  </si>
  <si>
    <t>0
0
0</t>
  </si>
  <si>
    <t>At least 2 capacity development sessions conducted to strengthened capacities on surveillance and monitoring of marine ciguatera
•	At least 80% of extension officers trained on GAP (food safety and agrochemical mgmt) and with enhanced access to technical support materials
•	At least 1 regional session is convened to strengthen harmonization and communication capacities on SPS issues (collaborating with CAHFSA) 
•	At least 1 knowledge sharing initiative to exchange experiences on the food control assessment tool
At least 2 strategies and/or frameworks</t>
  </si>
  <si>
    <t>MoA strengthened (nutrition-sensitive, climate-resilient and gender-responsive) policies and mechanisms supporting agri-business development to improve priority value chain performance and contribute to COVID-19 livelihood recovery</t>
  </si>
  <si>
    <t>Number of strategies (including policies, guidelines, regulations and programmes) aiming to empower actors in the agricultural and fishery sector to reduce barriers to access of productive resources, services, sustainable technologies and markets, special emphasis on youth and women  </t>
  </si>
  <si>
    <r>
      <t>At least 2 strategies and/or national policies are formulated for increased private sector investment, including protected cultivation systems, small ruminant businesses and unutilized/ underutilized fish species; implemented for the adoption and scaling up of selected value chains</t>
    </r>
    <r>
      <rPr>
        <sz val="11"/>
        <color rgb="FFD13438"/>
        <rFont val="Times New Roman"/>
        <family val="1"/>
      </rPr>
      <t xml:space="preserve">  </t>
    </r>
  </si>
  <si>
    <t>Extension officers, financial/credit agents, farmers and fisherfolk have improved skills on innovative technologies and business management to optimize productivity; and technical capacity to provide quality goods and services and mobilize investment</t>
  </si>
  <si>
    <t>Percentage of value chain actors that have improved skills and capacities to adopt innovative technologies and business management tools
Number of innovative practices and technologies piloted, tested, or scaled up by producers, to sustainably optimizing productivity and increase food output (AIT, protected agriculture, climate-smart agriculture, and dryland farming models)
Number of capacity development sessions conducted to strengthen the livestock value chain</t>
  </si>
  <si>
    <t>•	At least 50% of beneficiaries (of which 50% of these are women and 15% are youth) are using technology/ business model packages and training programmes (including digital and innovative production tools) 
•	At least 50% of beneficiary value chain actors support the characterization and identification of prioritized VC commodities, and adopt successful approaches for selected priority agricultural and fisheries products and target groups
•	At least 50% of extension staff trained in the applied approach to industry business model development for agriculture, and associated tools
At least 5 practices and technologies tested
At least 2 capacity development and/or farmer field schools conducted on production systems (including sustainable breeding and selection techniques, livestock housing and processing facility and/or improved accessibility to animal feed)</t>
  </si>
  <si>
    <t>Agricultural and fisheries sectors have an enabling environment created to establish public-private partnerships for trade to facilitate investment in food systems; improved access to finance</t>
  </si>
  <si>
    <t>Number of funding proposals tailored to address the needs of small-scale producers’ organizations, including, women and youth, and agri-SMEs prepared and submitted</t>
  </si>
  <si>
    <t>At least 4 funding proposals prepared and submitted</t>
  </si>
  <si>
    <t>MoA supported to identify and address inefficiencies in regulatory/logistical systems for cross-border trade, including greater access to info (including markets)</t>
  </si>
  <si>
    <t>Percentage of staff from the Ministries of Agriculture trained in the use of animal identification and traceability systems
Number of strategies/legislation - including policies, guidelines and regulations aiming to empower actors in the agricultural sector to reduce inefficiencies in regulatory/logistical systems affecting trade</t>
  </si>
  <si>
    <t>•	At least 80% of related MoA staff trained on improved AIT systems
•	At least 1 upgraded ruminant sector development strategy and started its implementation 
•	At least 1 adapted or improved legislation/policy allowing better access to the regional/international market, with animal identification and traceability system</t>
  </si>
  <si>
    <t>Governments and their partners are supported to implement and scale up risk-informed and child-sensitive programmes that promote shock-responsive services and enhance the resilience of children and communities.</t>
  </si>
  <si>
    <t>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t>
  </si>
  <si>
    <t>Number of countries achieving a Vaccin hesitancy index of 3.0 (B:0 ; T:7)
Number of countries implementing strategies to address under-vaccination (WHO) ( B: 7 ; T:8)</t>
  </si>
  <si>
    <t>Ministries of Planning, Economic Development, Climate Resilience, Sustainable Development and Renewable Energy</t>
  </si>
  <si>
    <t>1) Number of country development plans submitted for government approval; 2) % of targeted persons with enhanced skills in planning and data generation incorporating these into new processes</t>
  </si>
  <si>
    <t>Strengthening and coordinating data systems- (support for improving data demand and information use (DDU) for effective program implementation).</t>
  </si>
  <si>
    <t>Statistics Division
Ministry of Justice and Legal Affairs</t>
  </si>
  <si>
    <t xml:space="preserve">MoA and statistical services have enhanced information management and data availability (including sex disaggregated data) for improved reporting and decision making </t>
  </si>
  <si>
    <t>Number of AMIS with high availability, quality and use of data and information for FIES reporting and decision-making processes pertaining to agriculture, forestry and fisheries (including FSN)</t>
  </si>
  <si>
    <t>•	1 fully enumerated Agricultural Census conducted, which includes sex disaggregated data
•	At least 5 key MoA staff have strengthened capacities to implement SPARS
•	1 completed FIES</t>
  </si>
  <si>
    <t>MoA strengthened for better collection, analysis and management of fisheries data and info systems; implement marine resource conservation and mgmt. measures; and effectively participate in regional and global fisheries bodies and promote Blue Economy development</t>
  </si>
  <si>
    <t xml:space="preserve">Number of improved institutional data measures and reporting tools implemented for sustainable fisheries development and marine resource conservation </t>
  </si>
  <si>
    <t xml:space="preserve">Annual report on fisheries statistics published each year with at least 10 DoF staff with increased capacity for enhanced data collection, analysis and management </t>
  </si>
  <si>
    <t xml:space="preserve">Water Resource Management </t>
  </si>
  <si>
    <t>Government institutions and farmers are equipped with and adopt innovative technologies to improve water management and increase efficiency in the agricultural sector over time.</t>
  </si>
  <si>
    <t xml:space="preserve">Percentage increase in farms operating and maintaining efficient water management systems
Number of project proposals for funding under Adaptation Fund submitted with FAO as the implementing agency </t>
  </si>
  <si>
    <t>At least 10% increase in the adoption of water optimization practices; increased water availability for sustainable farming
1 project proposal submitted to AF</t>
  </si>
  <si>
    <t>Number of women's rights groups, networks and relevant CSOs with strengthened capacities to network, partner and jointly advocate for progress on ending VAWG including family violence at local, national, regional and global levels; Number of supported women's right groups and relevant CSOs using the appropriate accountability mechanisms  for advocacyNumber of supported women's right groups and relevant CSOs using the appropriate accountability mechanisms  for advocacy; 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t>
  </si>
  <si>
    <t>United Nations Entity for Gender Equality and the Empowerment of Women (UN Women)</t>
  </si>
  <si>
    <t>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t>
  </si>
  <si>
    <t>Women's rights groups, autonomous social movements and relevant CSOs, including those representing youth and groups facing multiple and intersecting forms of discrimination/marginalization, more effectively influence and advance progress on GEWE and ending VAWG</t>
  </si>
  <si>
    <t xml:space="preserve">Spotlight Indicator 4.1.4 Number of government service providers who have increased knowledge and capacities to deliver quality and coordinated essential services to women and girls’ survivors of violence, especially in a post COVID-19 space; </t>
  </si>
  <si>
    <t>Quality, disaggregated and globally comparable data on different forms of violence against women and girls and harmful practices, collected, analysed and used in line with international standards to inform laws, policies and programmes</t>
  </si>
  <si>
    <t>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t>
  </si>
  <si>
    <t>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t>
  </si>
  <si>
    <t>Gender inequitable social norms, attitudes and behaviours change at community and individual levels to prevent violence against women and girls and harmful practices</t>
  </si>
  <si>
    <t>5.5.1 Proportion of seats held by women in (a) national parliaments and (b) local governments</t>
  </si>
  <si>
    <t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t>
  </si>
  <si>
    <t>National and sub-national systems and institutions plan, fund and deliver evidence-based programmes that prevent and respond to violence against women and girls and harmful practices, including in other sectors</t>
  </si>
  <si>
    <t>COVID Response  &amp;  Socio-economic Recovery</t>
  </si>
  <si>
    <t>CARICOM Implementing Agency for Crime and Security (CARICOM- IMPACS)</t>
  </si>
  <si>
    <t xml:space="preserve">Strengthened skills among policymakers to develop GBV legislation and policy in line with international standards. </t>
  </si>
  <si>
    <t>Improved capacity of the UN, regional and national systems to produce and analyse gender statistics to measure progress on the SDGs.</t>
  </si>
  <si>
    <t>Strengthened capacity of and collaboration between NGMs and CSOs (including FBOs) to mainstream gender throughout regional and national policies and programmes. </t>
  </si>
  <si>
    <t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t>
  </si>
  <si>
    <t xml:space="preserve">Enhanced capacities among the media, sports and members of the creative and cultural industries and the women’s movement in CARICOM to report and promote positive social norms that promote gender equality and women’s empowerment. </t>
  </si>
  <si>
    <t>Digitisation of historical documents and reports from the transatlantic slave and post-independence periods, in particular Inventories of property and personal effects (1764 - 1888), Manumissions and Sales (1821 - 1834), Miscellaneous and Powers Record Books (1661 - 1948) and Original Wills (approximately 12,000)</t>
  </si>
  <si>
    <t>Historic Slave Records are digitally stored and accessible to the public. Creation of digitised records for online access. Creation of an emergency contingency plan for historic records.</t>
  </si>
  <si>
    <t xml:space="preserve">Digitization </t>
  </si>
  <si>
    <t>1. Reduced risk of loss of valuable national archival records
2. Facilitation of digital access to the archives department’s collections and services
3. Creation of national opportunities for new income revenue streams
4. Enhance Barbados’ Heritage Tourism product through facilitating digital family history, genealogy and academic research
5. Creation of an emergency contingency plan for historic records"</t>
  </si>
  <si>
    <t>Strengthening and Protecting Barbados’ Cultural
Property: The Digitization and Conservation of Slavery
Records</t>
  </si>
  <si>
    <t xml:space="preserve">Sub-regional scope focused on capacity development of key stakeholders for meaningful youth engagement, supporting youth-led action and amplifying youth voices. </t>
  </si>
  <si>
    <t xml:space="preserve">Capacities enhanced and meaningful youth engagement supported to promote inclusive and peaceful ​Caribbean SIDS. </t>
  </si>
  <si>
    <t>Barbados has increased capacity for national, regional and international coorindation for the detection, investigation and interception of suspcious passengers, cargo and mail at the international airport.</t>
  </si>
  <si>
    <t>United Nations Office on Drugs and Crime (UNODC)</t>
  </si>
  <si>
    <t xml:space="preserve">UNODC will continue to support Barbados in the implementation of the UNODC-WCO-INTERPOL Airport Communication Project through to 2024 in accordance with funding. </t>
  </si>
  <si>
    <t xml:space="preserve">Support a harmonized approach  to  continue  supporting  Member  States  on  the  implementation  of  specialized  cross-border   approaches   that   have   demonstrated   positive  results  on  detection  and  interdiction  of  illegal  trafficking  </t>
  </si>
  <si>
    <t>16.6.2 Proportion of population satisfied with their last experience of public services</t>
  </si>
  <si>
    <t>At least one (1) CARICOM Member State supported in the implementation of recommendations produced through the UNCAC Implementation Review Mechanism</t>
  </si>
  <si>
    <t>Strengthen capacities of national and local agencies to follow-up on the findings and recommendations emerging from the Implementation Review Mechanism of the UN Convention against Corruption in line with international standards.</t>
  </si>
  <si>
    <t>St. Lucia successfully completes and submits the UNCAC Implementation Reiview Mechanism, and supports the IRM process in Guyana.</t>
  </si>
  <si>
    <t>Strengthen capacities of Member States to successfully complete the Implementation Review Mechanism of the UN Convention against Corruption in line with international standards.</t>
  </si>
  <si>
    <t>Maritime Security Strategy for the Caribbean is developed and validated in coordination with CARICOM IMPACS.</t>
  </si>
  <si>
    <t>Support  Member  States  in  the  development  and   implementation   of   regional   and   national   maritime   security   strategies,   based   on   agreed   approaches endorsed by the International Maritime Organization.  In  the  Caribbean,  this  will  be  a  joint  initiative with CARICOM IMPACS</t>
  </si>
  <si>
    <t>CARICOM Member States are supported in increasing capacity against emerging transnational organized threats on maritime security.</t>
  </si>
  <si>
    <t>Supporting  Member  States  in  the  development  and   implementation   of   regional   and   national   maritime   security   strategies,   based   on   agreed   approaches endorsed by the International Maritime Organization.  In  the  Caribbean,  this  will  be  a  joint  initiative with CARICOM IMPACS.</t>
  </si>
  <si>
    <t xml:space="preserve">Ensure capacity development of relevant government officials to deliver coherent responses to combat maritime crime,  in line with international guidelines and regional cooperation. </t>
  </si>
  <si>
    <t>16.2.2 Number of victims of human trafficking per 100,000 population, by sex, age and form of exploitation</t>
  </si>
  <si>
    <t>Barbados is supported in the implementation of the National Action Plan against Trafficking in Persons and has improved capacity for the identification and protection of victims.</t>
  </si>
  <si>
    <t>Key institutions and relevant stakeholders are strengthened to create awareness raising campaigns to promote social cohesion, a culture of peace, safety and security, including effective counter-trafficking policies and programmes.</t>
  </si>
  <si>
    <t>Barbados is supported in the implementation of the National Action Plan against Trafficking in Persons and has improved capacity for detection, investigation and prosecution of trafficking in persons.</t>
  </si>
  <si>
    <t xml:space="preserve">In 2021, UNODC began work with UNDP through the CariSECURE Project to provide capacity building support to the Barbados Police Service for increased investigation and identification of cases of victims and perpetratos of trafficking in persons in Barbados. This work will continue througout 2022, expanding as well to the support for improved referral mechanisms, strategies, investigation and prosecution of cases of trafficking in persons. </t>
  </si>
  <si>
    <t>Capacities of relevant authorities in country X are developed to promulgate national strategies and/or action plans incorporating prevention and awareness raising components in preventing and countering trafficking in persons and smuggling of migrants.</t>
  </si>
  <si>
    <t>16.4.2 Proportion of seized, found or surrendered arms whose illicit origin or context has been traced or established by a competent authority in line with international instruments</t>
  </si>
  <si>
    <t>One (1) legislative review conducted in St. Lucia and recommendations and technical assistance provided for the stregnthening of the legal firearms framework.</t>
  </si>
  <si>
    <t xml:space="preserve">Partner with relevant counterparts in CARICOM Member States, as well as CARICOM IMPACS, to strengthen the national legislative framework consistent with the international legal regime on firearms for a safe, secure and just society. </t>
  </si>
  <si>
    <t>At least two (2) CARICOM Member States in the Eastern Caribbean are supported in the implementation of the Caribbean Firearms Roadmap, through the provision of technical assistance to strengthen the capacity for detection, investigation and prosecution.</t>
  </si>
  <si>
    <t>Initiatives will be implemented by UNODC Global Programmes already under implementation in the Eastern Caribbean region (AIRCOP, Global Maritime Crime Programme, Global Firearms Programme, Anti-Corruption).</t>
  </si>
  <si>
    <t xml:space="preserve">Develop capacities of relevant stakeholders to detect, investigate and prosecute trafficking of firearms cases in line with international human rights standards. </t>
  </si>
  <si>
    <t>Support updated draft legislation on Sexual Abuse (Rape), Trafficking in Persons, sexual harassment and IPV.</t>
  </si>
  <si>
    <t>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t>
  </si>
  <si>
    <t>Community-based mechanisms and care services are strengthened to ensure protection, including in humanitarian settings.</t>
  </si>
  <si>
    <t>Support the  development of policies, laws and plans. 
Support the building of resilient child and institutions. 
Generate evidences on VAC and VAWGs. </t>
  </si>
  <si>
    <t xml:space="preserve">Institutions in the health, education and child protection sectors are strengthened to protect children and effectively respond to VAC, including in humanitarian settings.  </t>
  </si>
  <si>
    <t>Number of mothers, fathers and caregivers reached through parenting programmes through supported  (B:0 ; T:12,251)
Percentage of female and male adolescents aged 13–19 years who know some place they can go for help in cases of physical or sexual violence, by sex and age (B:0 ; T:83,047)</t>
  </si>
  <si>
    <r>
      <t xml:space="preserve">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t>
    </r>
    <r>
      <rPr>
        <sz val="16"/>
        <color rgb="FFFF0000"/>
        <rFont val="Gill Sans MT"/>
        <family val="2"/>
      </rPr>
      <t>Social Services Workforce Strengthening</t>
    </r>
  </si>
  <si>
    <t xml:space="preserve">Duty bearer capacities are strengthened to support positive attitudes, behaviours and practices including in humanitarian settings.   </t>
  </si>
  <si>
    <t>Number of targeted countries, adolescents, parents and caregivers provided with community-based mental health and psychosocial support services (B0; T:4)
Number of countries integrating mental health services in primary health care, including through school and digital platforms (B:5 ; T:7)
Number of countries in which businesses have integrated child rights approaches into their activities where UNICEF interventions contributed (B:0 ; T:8)
Number of people engaged through community platforms in reflective dialogue towards eliminating discriminatory social and gender norms and harmful practices that affect girls and women through supported programmes (B;0 ; T:45,582)</t>
  </si>
  <si>
    <t xml:space="preserve">Harness private sector partnerships for PSEA compliance  </t>
  </si>
  <si>
    <r>
      <t xml:space="preserve">Regional entities, national governments and civil society organizations have </t>
    </r>
    <r>
      <rPr>
        <sz val="16"/>
        <rFont val="Gill Sans MT"/>
        <family val="2"/>
      </rPr>
      <t>improved capacities to deliver comprehensive and integrated gender-based violence response services</t>
    </r>
  </si>
  <si>
    <t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t>
  </si>
  <si>
    <t>Positive parenting to address harmful social norms and practices using C4D approaches. 
Support the Health and Family Life Education.
Develop regulatory framework on digital literacy and online safety</t>
  </si>
  <si>
    <t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t>
  </si>
  <si>
    <t xml:space="preserve">Roll out of Caribbean Model for Cultural and Behaviour Change for transformation of negative social gender norms  and stereotypes;  advocacy and communications for legislative and/or policy reform through the Caribbean Observatory on Sexual Reproductive Health and Rights; improved delivery of comprehensive sexuality education for in and out of school youth.  </t>
  </si>
  <si>
    <t xml:space="preserve">Strengthening Maternal Death Surveillance and response systems and midwifery workforce profile to better address sexual and reproductive health needs and plans.                                                 
</t>
  </si>
  <si>
    <t xml:space="preserve">Health facilities and service providers are better able to provide quality maternal health services </t>
  </si>
  <si>
    <t>Reduced  violence faced by women and girls  especially the most vulnerable across the region.</t>
  </si>
  <si>
    <t>5.2.2 Proportion of women and girls aged 15 years and older subjected to sexual violence by persons other than an intimate partner in the previous 12 months, by age and place of occurrence</t>
  </si>
  <si>
    <t>Increased lighting in at least 2 SIDS communities; % of community reporting improved environment and reduced incidence of sexual harassment</t>
  </si>
  <si>
    <t>reserach sexual harrassment in public spaces</t>
  </si>
  <si>
    <t>Resilient, Inclusive, Smart and Safe SIDS -programme approach</t>
  </si>
  <si>
    <t>Improved accessibility and safety of public spaces for women and girls</t>
  </si>
  <si>
    <t>5.2.1 Proportion of ever-partnered women and girls aged 15 years and older subjected to physical, sexual or psychological violence by a current or former intimate partner in the previous 12 months, by form of violence and by age</t>
  </si>
  <si>
    <t>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t>
  </si>
  <si>
    <t>Increased efficiency of the VAW refferal pathways in CARICOM countries</t>
  </si>
  <si>
    <t>Increased efficiency of the VAW referral pathways in CARICOM countries</t>
  </si>
  <si>
    <t>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t>
  </si>
  <si>
    <t>Quality disaggregated and globally comparable data on different forms of violence against women and girls and harmful practices collected, analysed and used in line with international standards to inform laws, policies and programmes</t>
  </si>
  <si>
    <t>Number of partners that have increased capacities to advance gender equality and women’s empowerment through national and/or local (multi)sectoral strategies, policies and/or action plan</t>
  </si>
  <si>
    <t>Training of trainers on sexual offences manual for police</t>
  </si>
  <si>
    <t>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t>
  </si>
  <si>
    <t>Increased capacity among duty bearers (justice, CSOs) to manage GBV (sexual abuse, IPV and Trafficking) cases [including cybercrimes] and promote women’s empowerment.  </t>
  </si>
  <si>
    <t>16.3.2 Unsentenced detainees as a proportion of overall prison population</t>
  </si>
  <si>
    <t>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t>
  </si>
  <si>
    <t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t>
  </si>
  <si>
    <t>National and regional actors have enhanced capacity for improve governance, crime data management, crime response management and coordination</t>
  </si>
  <si>
    <t>Sub-regional scope focused on capacity development of key stakeholders on ethical AI systems .</t>
  </si>
  <si>
    <t>Improved capacity of decision makers to leverage ethical artificial intelligence systems in their national decision-making policies and plans to advance safety, social cohesion and benefits across the society</t>
  </si>
  <si>
    <t>Capacity strenthening workshop for policy makers and planners in peace education</t>
  </si>
  <si>
    <t>Capacity strengthening of Caribbean policy makers and planners for the development of effective, equitable and gender responsibility ESD policies on Peace Education. REGIONAL</t>
  </si>
  <si>
    <t xml:space="preserve">
Ministries of education with improved capacity to execute peace education and conflict prevention programmes in schools</t>
  </si>
  <si>
    <t>Capacity strenthening engagement and resources for Caribbean teachers in peace education</t>
  </si>
  <si>
    <t>Strengthened capacity of Caribbean teachers to effectively manage socio-emotional development of the behaviour of learners; thereby suppotrting and empowering youths to peacefully manage conflicts at personal and community level. REGIONAL</t>
  </si>
  <si>
    <t>Teacher capacities are strengthened to promote peace education and conflict prevention</t>
  </si>
  <si>
    <t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t>
  </si>
  <si>
    <t>Increased capacity of Member States to engage in a forward-looking international labour standards policy (Output 2.3)</t>
  </si>
  <si>
    <t>IOM will engage with CARICOM to determine its supporting role in the formation and negotiation of a regional migration strategy</t>
  </si>
  <si>
    <t>Regional engagements provide CARICOM Institutions and Member States the information and good practices needed to negotiate a regional migration strategy.</t>
  </si>
  <si>
    <t>Capacity building workshop and advocacy for the advancement of legislation on countering the illicit smuggling of migrants.</t>
  </si>
  <si>
    <t>Indicator 4.1.1 Number of countries with new data and case management systems and coordination mechanisms for management of criminal cases
Source: Police, Directors of Public Prosecution, Prisons 
Frequency: Annual
Indicator 4.1.2 State of implementation of criminal procedures in Barbados, Dominica, St. Kitts and Nevis, St. Lucia, St. Vincent and the Grenadines
0 – None developed
1 – Draft procedures completed
2 – Procedures approved and in use</t>
  </si>
  <si>
    <t>Working group supports OECS in monitoring migration related activities with the United Nations</t>
  </si>
  <si>
    <t xml:space="preserve"> OECS IOM Working Group established and functioning effectively to share information </t>
  </si>
  <si>
    <t>13.3.2 Number of countries that have communicated the strengthening of institutional, systemic and individual capacity-building to implement adaptation, mitigation and technology transfer, and development actions</t>
  </si>
  <si>
    <t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t>
  </si>
  <si>
    <t>13.3.1 Number of countries that have integrated mitigation, adaptation, impact reduction and early warning into primary, secondary and tertiary curricula</t>
  </si>
  <si>
    <t>1: Number of NDCs, integrated natural resource management policies, legal and regulatory frameworks developed or revised to meet international standards and accompanied by national implementation plans.</t>
  </si>
  <si>
    <t> </t>
  </si>
  <si>
    <t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t>
  </si>
  <si>
    <t>National agencies and community organisations have strengthened capacities for natural resource planning, data collection, analysis and management </t>
  </si>
  <si>
    <t>7.2.1 Renewable energy share in the total final energy consumption</t>
  </si>
  <si>
    <t>Development of a 1MW biomass to energy plan as a pilot, with a new view to facilitate replication toward providing 20-40MW of decentralized baseload power to the grid over the next 5-10 years</t>
  </si>
  <si>
    <t xml:space="preserve">The Programme will assist in closing the energy gap by working with agencies such as the International Renewable Energy Agency (IRENA) and other partners to support increased renewable energy ambition in the region as part of the low carbon energy transition and COVID-19 green recovery actions. </t>
  </si>
  <si>
    <t xml:space="preserve">Government institutions and stakeholders have enhanced knowledge on food consumption to promote and advocate for healthy diets.  </t>
  </si>
  <si>
    <t>Government institutions have improved mechanisms for decision making and are equipped with technologies and platforms to improve early warning, disaster/multi-hazard risk management strategies and climate-resilient practices to strengthen resilient agriculture and agri-foods systems.</t>
  </si>
  <si>
    <t>Government institutions are supplied with baseline data that will be used to design and implement climate change adaptation solutions (SASAP) and promote ecosystem-based approaches to sustainable fisheries management and blue economy development</t>
  </si>
  <si>
    <t xml:space="preserve">* 3947 - National project proposal for funding under Adaptation Fund submitted with FAO as the implementing agency, due: 2022-Oct-31
* 3948 -  E-courses are developed, tested and endorsed (by the government) for capacity building of decision makers on selecting appropriate irrigation systems, due: 2023-Dec-31
* 3949 - Three best practices on efficient irrigation systems particularly on water and energy efficiency identified and piloted, due: 2023-Aug-31
</t>
  </si>
  <si>
    <t>Government institutions and farmers are equipped with and adopt innovative technologies to mainstream biodiversity, improve soil, land and agro-chemical management with harmonized protocols LDN (Land Degradation Neutrality) targets for improved natural resource management over time.</t>
  </si>
  <si>
    <t>* 3954 - National soil data including soil organic carbon reviewed and capacities built to support the utilization of remote sensing approaches to improve soil and land management, due: 2022-Dec-31
* 3955 - Land use, food and livelihood systems assessed as a basis for identifying alternative options and innovations and setting a baseline for monitoring as a Basis for Developing Resilient Food Production Systems and Alternative Livelihood Options, due: 2023-Dec-31</t>
  </si>
  <si>
    <t>Government institutions and farmers are equipped with and adopt innovative technologies and geospatial tools to improve soil and land management and adopt harmonized protocols to meet LDN targets</t>
  </si>
  <si>
    <t>1. Caribbean Plan of Action for Disaster Resilience and Recovery of the Culture sector ellaborated 2. Number of projects implemented to safeguard and protect cultural heritage.</t>
  </si>
  <si>
    <t>Awareness and fostered synergies between policies and practices for the protection of culture from the effects of disasters through capacity building, awareness raising and advocacy</t>
  </si>
  <si>
    <t>1. Updated inventories of Intangible Cultural Heritage and cultural sites. 2. Support to National Strategy and Plan of Action for Disaster Resilience and Recovery in the Caribbean’s Culture and pilot Initiatives to adapt the Guidelines to the national context in select countries of the Caribbean</t>
  </si>
  <si>
    <t>Strengthened national capacity for protection of tangible and intangible heritage for equitable and sustainable development and for climate change mitigation and adaptation</t>
  </si>
  <si>
    <t>United Nations Environment Program (UNEP)</t>
  </si>
  <si>
    <t>Interventions designed to improve the management of marine protected areas through the reinforcement of ecosystem-based ocean governance.</t>
  </si>
  <si>
    <t xml:space="preserve">Oceans are governed sustainably and holistically at the regional and global levels.
</t>
  </si>
  <si>
    <t>12.8.1 Extent to which (i) global citizenship education and (ii) education for sustainable development (including climate change education) are mainstreamed in (a) national education policies; (b) curricula; (c) teacher education; and (d) student assessment</t>
  </si>
  <si>
    <t xml:space="preserve">Barbados then joined PAGE in 2016, to support the implementation of the NSP and other green economy objectives. After initial delays and a change in administration, PAGE officially re-engaged in late 2018 and key themes for PAGE work were confirmed in September 2019. These include green and blue jobs, youth engagement, environmental goods and services, greening/resource efficiency in industry, and strengthening individual and institutional capacity for Inclusive Green Economy (IGE) at the tertiary levels. </t>
  </si>
  <si>
    <t>Interventions to strength government capacities to fulfil their biodiversity commitments while improving their accountability mechanisms.</t>
  </si>
  <si>
    <t>Institutional capacity to adopt and act on national and international commitments is enhanced and accountability frameworks are strengthened</t>
  </si>
  <si>
    <t>Interventions designed to rehabilitate and restore productive landscapes and seascapes, while enhancing biodiversity.</t>
  </si>
  <si>
    <t>Food systems support biodiversity and environmental sustainability</t>
  </si>
  <si>
    <t>Interventions designed to promote sustainable ecosystem management harmonizing nature protection and social development.</t>
  </si>
  <si>
    <t>A sustainable ocean and coastal economy contributes to prosperity and pollution-free development.</t>
  </si>
  <si>
    <t>14.5.1 Coverage of protected areas in relation to marine areas</t>
  </si>
  <si>
    <t>Interventions designed to improve the management of land and water resources to enhance biodiversity.</t>
  </si>
  <si>
    <t>Productive land- and seascapes and fresh water are sustainably managed.</t>
  </si>
  <si>
    <t>1.5.3 Number of countries that adopt and implement national disaster risk reduction strategies in line with the Sendai Framework for Disaster Risk Reduction 2015–2030</t>
  </si>
  <si>
    <t>Project to be implemented "Climate change impacts and adaption assessment for coastal transport infrastructure in OECS" - requested by the OECS Commission in June 2021 - will aim to assess climate-related risks in SIDS, and develop relevant technical and policy solutions.  TA funding for the project, including as part of COVID-19 recovery efforts, still needs to be mobilized.</t>
  </si>
  <si>
    <t>8.3.1 Proportion of informal employment in non‑agriculture employment, by sex</t>
  </si>
  <si>
    <t>1) Number of new and updated national mechanisms to prepare for and recover from disaster events; 2) % of target groups or communities adopting new DRR measures</t>
  </si>
  <si>
    <t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t>
  </si>
  <si>
    <t>National agencies and community groups have access to enhanced integrated, gender responsive disaster preparedness systems</t>
  </si>
  <si>
    <t>1) Number of persons in key sectors with updated skills to implement recovery strategies, disaggregated by sex; 2) Number of countries with gender responsive recovery stategies developed and submitted for Cabinet approval</t>
  </si>
  <si>
    <t xml:space="preserve">UNDP will apply its extensive disaster risk management expertise positions in disaster recovery efforts; both short-term through livelihood support and small business continuity, and medium term, through sustainable and resilient reconstruction and rebuilding. </t>
  </si>
  <si>
    <t>1. Number of national, regional and international partners that benefit from WFP's logistics, telecomunications, and/ or coordination related services.</t>
  </si>
  <si>
    <t>World Food Programme (WFP)</t>
  </si>
  <si>
    <t>Recognizing that gaps and bottlenecks in logistics, telecommunications and coordination hinder the effectiveness of emergency responses, WFP will support government-led responses by leveraging its operational capacities to provide common services to government and humanitarian partners in coordination with CDEMA and national governments.</t>
  </si>
  <si>
    <t>End to end supply chain management and emergency telecommunications related services and coordination support, provided to national disaster management cells, humanitarian agencies and partners in order to timely receive life-saving assistance</t>
  </si>
  <si>
    <t>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t>
  </si>
  <si>
    <t>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t>
  </si>
  <si>
    <t>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t>
  </si>
  <si>
    <t xml:space="preserve">1. Number of capacity strengthening initiatives facilitated by WFP to enhance national food security and nutrition stakeholder capacities  </t>
  </si>
  <si>
    <t>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t>
  </si>
  <si>
    <t>Governments in the Caribbean benefit from strengthened food systems in order to increase access to affordable and nutritious food for food insecure populations</t>
  </si>
  <si>
    <t>1. Number of capacity strengthening initiatives facilitated by WFP to strengthen end to end  humanitarian supply chain and logistics capacitates
2. USD value of assets and infrastructure handed over to national stakeholders as a result of WFP capacity strengthening support</t>
  </si>
  <si>
    <t xml:space="preserve">Vulnerable populations benefit from strengthened end to end supply 
chain and logistics capacities in order to protect their access to food and livelihoods </t>
  </si>
  <si>
    <t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t>
  </si>
  <si>
    <t xml:space="preserve">Vulnerable populations benefit from strengthened national and regional systems to predict, assess, plan and finance the impact of shocks in order to increase resilience to compound crises </t>
  </si>
  <si>
    <t>United Nations Framework Convention on Climate Change (UNFCCC)</t>
  </si>
  <si>
    <t>Build country and regional capacity to foster private sector engagement to include a focus on adaptation, loss and damage, gender, local community and nature-based solutions</t>
  </si>
  <si>
    <t>Provision of needs-based climate finance and shaping the post 2020 climate finance architecture, in particular support of national and regional climate finance strategies,</t>
  </si>
  <si>
    <t>Provision of  technical assistance or guidance through the organization of regional workshops, webinars and other events or direct contact with stakeholders in the regions</t>
  </si>
  <si>
    <t>MCO included in Humanitarian response and post disaster recovery efforts</t>
  </si>
  <si>
    <t xml:space="preserve">Enhanced capacity among NGMs, key sector agencies and CSOs to prepare, respond and recover from natural hazards. </t>
  </si>
  <si>
    <t>Institutional Strengthening, data collection and gender analyses. EnGenDER (SLU, ANU, BEL, SVG, GRE, JA, GUY, SUR, DOM), RISS (BEL)</t>
  </si>
  <si>
    <t>Enhanced capacities among NGMs, key sector agencies and CSOs to prepare, respond to and recover from natural hazards.</t>
  </si>
  <si>
    <t>Number of NDOs and NGMs participating in comprehensive gender responsive DRR training</t>
  </si>
  <si>
    <t>Strengthened capacities among women owned MSMEs in climate resilience and DRR better business practices</t>
  </si>
  <si>
    <t>Strengthening resilience of MSMEs through targeted training and capacity building for MSMEs, and strengthening the policy environment through gender-responsive DRR and CC adaptation and mitigation plans and policies. UN Human  Security Trust Fund (BRB, ANU, SLU, GRE, DOM), RISS (BEL)</t>
  </si>
  <si>
    <t>Strengthened capacities among women owned MSMEs in climate resilient and DRR better business practices. </t>
  </si>
  <si>
    <t>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t>
  </si>
  <si>
    <t>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t>
  </si>
  <si>
    <t>Empower youth organizations to promote climate action.
Support young people’s leadership in promoting climate action.
Develop innovative approaches to promote climate action.</t>
  </si>
  <si>
    <t>Youth and adolescent are empowered to develop innovative approaches to realize their right</t>
  </si>
  <si>
    <t>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t>
  </si>
  <si>
    <t xml:space="preserve">Partnership development with businesses to strengthen community resilience 
Global-to-local risk prevention, responses and solutions ahead of potential crises.
Risk Communication and engagement for Health emergencies   </t>
  </si>
  <si>
    <t>Provide technical support and assistance to strengthen government and regional institutional frameworks for preparedness</t>
  </si>
  <si>
    <t>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t>
  </si>
  <si>
    <t>IOM will engage with governments and CSOs for regional coordination on responses to climate change.</t>
  </si>
  <si>
    <t>Caribbean stakeholders capacity enhanced to engage in environmental migration policy discussions</t>
  </si>
  <si>
    <t>CDEMA's policies practices and procedures are reviewed and provided recommendations and guidance on how to incorporate human mobility and migration considerations.</t>
  </si>
  <si>
    <t>Emergency shelter facilities are rehabilitated and equipped to host displaced persons</t>
  </si>
  <si>
    <t>Promotion of circular and resource-efficient approaches.</t>
  </si>
  <si>
    <t>Resource efficiency and circularity in key sectors are improved.</t>
  </si>
  <si>
    <t>Accelerate policy shift towards the sound management of chemicals and waste while fulfilling with national and international commitments.</t>
  </si>
  <si>
    <t>Institutional capacity to adopt and act on national and international commitments is enhanced.</t>
  </si>
  <si>
    <t>Interventions designed to strengthen institutional capacity to improve transparency and accountability of climate action</t>
  </si>
  <si>
    <t>Transparency and accountability of government and nongovernment climate action, including from the private sector and the financial community, are strengthened.</t>
  </si>
  <si>
    <t>7.1.2 Proportion of population with primary reliance on clean fuels and technology</t>
  </si>
  <si>
    <t>Interventions designed to build technical assistance, capacity building and advice on technology solutions and access to climate technologies for low-emission and climate resilient development</t>
  </si>
  <si>
    <t xml:space="preserve">Carbon neutrality and resilience are integrated into climate planning and policy and regulatory frameworks at all levels.
</t>
  </si>
  <si>
    <t>Interventions designed to enhance capacity and promote cooperation among sectoral ministries with a stake in the implementation of mitigation and adaptation actions to facilitate synergies and harmonize efforts.</t>
  </si>
  <si>
    <t xml:space="preserve"> Improved protection systems for workers in the paid care economy [i.e., domestic workers, day care and elder care workers]</t>
  </si>
  <si>
    <t>Increased integration of social protection programmes into referral pathways for VAW survivors/victims.</t>
  </si>
  <si>
    <t>Improved and integrated government and CSO programmes to address unpaid care work including subsidized child and elder-care systems among CARICOM countries.</t>
  </si>
  <si>
    <t>Assessment of protection systems.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t>
  </si>
  <si>
    <t>5.c.1 Proportion of countries with systems to track and make public allocations for gender equality and women’s empowerment</t>
  </si>
  <si>
    <t>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t>
  </si>
  <si>
    <t>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t>
  </si>
  <si>
    <t>5.4.1 Proportion of time spent on unpaid domestic and care work, by sex, age and location</t>
  </si>
  <si>
    <t>Number of institutions that have increased capacities to design and implement institutional reforms/strategies/policies that promote gender equality and women’s empowerment; Number of national partners with capacities to apply Gender Responsive Budgeting tools in the budget cycle</t>
  </si>
  <si>
    <t>Improved and integrated government and CSO programmes to address unpaid care work including subsidized child and elder care systems among CARICOM countries</t>
  </si>
  <si>
    <t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t>
  </si>
  <si>
    <t xml:space="preserve">1. Number of capacity strengthening initiatives facilitated by WFP to enhance social protection sytems in their capacity to reduce poverty and vulnerability,  boost resilience and provide assistance to shock-affected people  </t>
  </si>
  <si>
    <t>Vulnerable populations benefit from strengthened social protection systems that reduce poverty, boost resilience and provide assistance to shock affected people in order to protect their access to food and livelihood</t>
  </si>
  <si>
    <t xml:space="preserve">1. Number of capacity strengthening initiatives facilitated by WFP to enhance national food security and nutrition stakeholder capacitis to deliver food, voucher and cash assistance </t>
  </si>
  <si>
    <t>Affected populations benefit from strengthened systems to deliver food, voucher and cash assistance</t>
  </si>
  <si>
    <t>Number of out-of-school children and adolescents who accessed education through UNICEF-supported programmes 
Percentage of UNICEF-targeted girls and boys in humanitarian contexts who have received individual case management (IOM, UNDP, UNHCR)</t>
  </si>
  <si>
    <t>Support interventions promoting integration and social cohesion; 
Increase access to essential services for children on the move.
Provide a range of key information to children on the move and host communities.</t>
  </si>
  <si>
    <t xml:space="preserve">Caribbean public institutions have strengthened capacities to deliver programmes, implement policies for and promote positive attitudes towards children on the move. </t>
  </si>
  <si>
    <t>Number of countries with social protection systems, including cash transfer capacities, that are able to effectively and rapidly respond to humanitarian crises (B:3; T:6)</t>
  </si>
  <si>
    <t xml:space="preserve">Strengthening ability of social protection to adapt its coverage/ level/ comprehensiveness of support in times of shocks  </t>
  </si>
  <si>
    <t>Support systems strengthening so social protection systems can be leveraged in response to shocks 
Capacity building on shock responsive social protection
Support in response to emergencies</t>
  </si>
  <si>
    <t>Social protection systems are strengthened to be more risk informed and responsive to shocks and stressors and prepared to deliver in humanitarian contexts.</t>
  </si>
  <si>
    <t>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t>
  </si>
  <si>
    <t>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t>
  </si>
  <si>
    <t>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t>
  </si>
  <si>
    <t xml:space="preserve">Social protection institutions are strengthened to design and deliver inclusive and effective programmes that effectively link with social sectors as part of integrated and accessible social protection systems. </t>
  </si>
  <si>
    <t>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t>
  </si>
  <si>
    <t>Build climate and disaster resilient education systems. 
Expand equitable access to ECD/ECE. 
Expand the digitalization of the education sector, building on Covi-19 lessons, U-Report and Giga Initiative </t>
  </si>
  <si>
    <t>Education systems are strengthened to meet the challenges. of relevance and the changing context.</t>
  </si>
  <si>
    <t>Development and/or implementation of a national school-based management policy framework with UNICEF support (B:0 ; T:6)
Number of children provided with individual learning materials through UNICEF-supported programmes (B: 30,0010 ; T: 200,000)</t>
  </si>
  <si>
    <t>Support countries in Provision of multiple-levels (or alternative pathways of education) learning materials 
Support countries in Provision of training of school communities e.g. parent teacher associations, school management committees</t>
  </si>
  <si>
    <t>Support family and community awareness, to demand safe and inclusive quality education. 
Engage with adolescent and youth activists to promote community resilience and climate action.</t>
  </si>
  <si>
    <t>Families and communities are supported to access education</t>
  </si>
  <si>
    <t>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t>
  </si>
  <si>
    <t>Support countries in Provision of (formal and non-formal) multiple-levels or alternative pathways of education (including in temporary learning spaces)
Strengthen countries education system on teacher development, management, and support</t>
  </si>
  <si>
    <t>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t>
  </si>
  <si>
    <t>Schools are safe, climate-smart, inclusive and deliver quality learning and foundational skills.</t>
  </si>
  <si>
    <t>Technical guidance and support for strengthening EMIS systems.</t>
  </si>
  <si>
    <t>Institutionalized strengthening of MoEs towards systemitization of EMIS for decision-making.</t>
  </si>
  <si>
    <t>Strengthened capacity of ministry of education for the development of education decision support platform and for fostering local expertise in the area of EMIS</t>
  </si>
  <si>
    <t xml:space="preserve">Increased number of qualified and trained teacher workforce equipped with 21st century ICT skills and competencies, through the development of a regional implementation roadmap for integration in pre-service and in-service teacher education and professional development. </t>
  </si>
  <si>
    <t xml:space="preserve">Strengthened capacities of teachers and teacher educators/ training institutions  to support learning delivery and assessment in the blended and virtual environment
</t>
  </si>
  <si>
    <t>Implementation of a a messenger-based solution for Caribbean teachers through an individual learning process that is embedded in a collaborative Community of Practices (CoP).    Regional initiative targeting in-service teachers at the secondary level across the 20 countries served by the Cluster Office.</t>
  </si>
  <si>
    <t>Pan American Health Organization (PAHO/WHO)</t>
  </si>
  <si>
    <t>Strengthen capacity for implementation of  integrated  vector management  (IVM)strategies</t>
  </si>
  <si>
    <t>Emergency preparedness and IHR capacities assessed and strengthened</t>
  </si>
  <si>
    <t>Developed and implemented health financing mechanisms to increase fiscal space for health</t>
  </si>
  <si>
    <t>To develop and implement programs to address  HIV, TB and viral hepatitis  prevention and treatment</t>
  </si>
  <si>
    <t>National policies and regulatory systems that can ensure the quality, safety, and effectiveness of medicines, vaccines and health technologies developed and strengthened</t>
  </si>
  <si>
    <t>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t>
  </si>
  <si>
    <t>Cancer prevention and control strategies developed</t>
  </si>
  <si>
    <t>Rapid detection, assessment, and response to health emergencies</t>
  </si>
  <si>
    <t xml:space="preserve">Programs to address HIV, TB, viral hepatitis, arboviruses and vaccine preventable diseases prevention and treatment strengthened </t>
  </si>
  <si>
    <t xml:space="preserve">Dissemination of communication material for Vaccination week of the Americas </t>
  </si>
  <si>
    <t>Implementation of the Plan of Action for Women's Children and Adolescents" Health</t>
  </si>
  <si>
    <t>Implementation of strategies to enhance women, children, neonatal and adolescent health strengthened</t>
  </si>
  <si>
    <t>Develop posters on the importance of Breastfeeding</t>
  </si>
  <si>
    <t>Integrated Health Services Delivery Networks strengthened to provide comprehensive and quality health services particularly at the first level of care</t>
  </si>
  <si>
    <t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t>
  </si>
  <si>
    <t xml:space="preserve">Support countries on Household surveys implementation
Support countries on MICS Implementation - General
Support countries on stimulating demand for and capacity to use data (Data Savy)
</t>
  </si>
  <si>
    <t>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t>
  </si>
  <si>
    <t>UNICEF staff and partners have strengthened capacities to generate evidence, monitor and evaluate programs.</t>
  </si>
  <si>
    <t>Regional consultations and meetings on migration thematic areas held with governments</t>
  </si>
  <si>
    <t>Study will address certain countries and may extrapolate regional conclusions</t>
  </si>
  <si>
    <t>Research study on the mobility and migration of LGBTQI+ in the Caribbean. Tools for CSOs to assist LGBTQI+ persons from the Caribbean.</t>
  </si>
  <si>
    <t xml:space="preserve">Capacity of the UNCTs &amp; UNST will be strengthened to support Governments on Global Compact on Migration implementation </t>
  </si>
  <si>
    <t>Capacity building sessions conducted with Government for the implementation of the Global Compact on Migration and participation in the IMRF.</t>
  </si>
  <si>
    <t>Efforts towards the formation of a comprehensive migration policy</t>
  </si>
  <si>
    <t>Governments have increased capacity, equipment and coordination mechanisms to mainstream and improve migration management</t>
  </si>
  <si>
    <t>Migration Governance Indicators Assessments conducted to highlight gaps in migration management and priority areas for mainstreaming migration</t>
  </si>
  <si>
    <t>* 3970 - Capacity strengthened on trade agreements, implementation of international food quality and safety standards, value chain and market system development and food loss and waste (FLW) reduction., due: 2022-Dec-31
* 3971 - 1) Develop an operational plan to support and guide the establishment of a National Agricultural Health and Food Control Agency
, due: 2022-Dec-31</t>
  </si>
  <si>
    <t>Government capacities are built to establish and implement harmonized protocols (including food safety and traceability) for the improved enforcement of food inspection and food safety requirements.</t>
  </si>
  <si>
    <t>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t>
  </si>
  <si>
    <t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t>
  </si>
  <si>
    <t>Enhanced capacities among the media, sports and members of the creative and cultural industries and the women’s movement in CARICOM to report and promote positive social norms that promote gender equality and women’s empowerment.</t>
  </si>
  <si>
    <t xml:space="preserve">closely linked to realising MSDCF Outcome 8: People in the Caribbean and communities are engaged in building and maintaining safer, fairer, more inclusive, and equitable societies. </t>
  </si>
  <si>
    <t>Strengthened capacity of and collaboration between NGMs and CSOs (including FBOs) to mainstream gender throughout regional and national policies and programmes.</t>
  </si>
  <si>
    <t xml:space="preserve">Increasing national and regional Capacity to collect, use, analyse and publicise gender statistics and sex-disaggregated data across planning, monitoring and decision making (Regional).
</t>
  </si>
  <si>
    <t xml:space="preserve">Improved capacity of the UN, regional and national systems to produce and analyse gender statistics to measure progress on the SDGs. </t>
  </si>
  <si>
    <t>Core interventions include strengthening the legislative/policy framework for sexual and reproductive health and rights, including for adolescents and marginalized groups; improving standards for quality health care services for adolescents; and integration of the Minimum Initial Service Package (MISP) for Reproductive Health in National Health Sector Emergency Plans.
Countries targeted: Anguilla, Antigua &amp; Barbuda, Barbados, British Virgin Islands, Dominica, Grenada, Montserrat, St Kitts &amp; Nevis, St Lucia, St Vincent &amp; Grenadines</t>
  </si>
  <si>
    <t xml:space="preserve">Government entities and regional institutions are better able to integrate sexual and reproductive health and reproductive rights into laws, policies and plans                                                                 </t>
  </si>
  <si>
    <t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t>
  </si>
  <si>
    <t>Develop common operational dataset from official statistics, including sex-age disaggregated subnational population projections for SDG monitoring and humanitarian preparedness and response</t>
  </si>
  <si>
    <t>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t>
  </si>
  <si>
    <t>National governments and regional institutions have increased capacity to collect, analyse and utilize data and information to address structural inequalities and ensure the advancement of those at risk of being left furthest behind</t>
  </si>
  <si>
    <t>Capacity development and knowledge sharing actions conducted to connect Research, Policy and Practice to promote social inclusion in Caribbean Small Island Developing States.</t>
  </si>
  <si>
    <r>
      <t xml:space="preserve">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t>
    </r>
    <r>
      <rPr>
        <i/>
        <sz val="16"/>
        <rFont val="Gill Sans MT"/>
        <family val="2"/>
      </rPr>
      <t>inter alia</t>
    </r>
    <r>
      <rPr>
        <sz val="16"/>
        <rFont val="Gill Sans MT"/>
        <family val="2"/>
      </rPr>
      <t xml:space="preserve">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t>
    </r>
  </si>
  <si>
    <t>Increased institutional capacity and resilience of labour administrations</t>
  </si>
  <si>
    <t>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t>
  </si>
  <si>
    <t>Increased capacity of Member States to ensure respect for, promote and realize fundamental principles and rights at work</t>
  </si>
  <si>
    <t>Increased institutional capacity of workers’ organizations to develop proposals for negotiations at bipartite and tripartite social dialogue mechanisms, including collective bargaining agreements at all levels, focusing on relevant areas; and to contribute effectively to the formulation and coherent implementation of economic, social and environmental policies at the national, regional and international levels, including in multilateral frameworks or institutions.</t>
  </si>
  <si>
    <t>The activity is carried out in coordination with the OECS secretariat relying on a national statistical Offices within OECS member states</t>
  </si>
  <si>
    <t>National Stakeholders and development partners have access to UpToDate labour market data through a revised common OECS labour force survey questionnaire incorporating latest International statistical standards</t>
  </si>
  <si>
    <t>Support in the development of blue and green jobs modules for the labour force survey</t>
  </si>
  <si>
    <t xml:space="preserve">National government has increased capacity to assess its labour force in the blue and green economies </t>
  </si>
  <si>
    <t>* 3952 - Development of a Monitoring and Review framework for Blue Economy investment inclusive of PPPs, due: 2022-Dec-31
* 3953 - Capacity built in the  development on knowledge, measures, options, and incentives for addressing bycatch mitigation and unwanted discards to improve sustainability of fisheries increased among key stakeholder groups, due: 2023-Dec-31</t>
  </si>
  <si>
    <t>Government institutions have strengthened policy framework and traceability systems to improve and promote sustainable blue food systems and opportunities for investment</t>
  </si>
  <si>
    <t>Ministry Agriculture is supported in the development of a national bioeconomy initiative through the promotion and implementation of urban and peri-urban landscape management practices for greener cities to catalyse a climate-resilient, environmentally friendly country</t>
  </si>
  <si>
    <t>Capacity building and technical assistance on trade facilitation reforms, including implementing project management, and monitoring capabilities for National Trade Facilitation Committees (Trade Facilitation Reform Tracker)  as well as building tools for transparency in foreign trade (Trade Information Portals)</t>
  </si>
  <si>
    <t>Improved foreign trade opportunities through implementation and simplification of trade facilitation procedures, in particular through implementation of the WTO Trade Facilitation Agreement provisions and general trade facilitation reforms leading to a reduction of trade transaction costs</t>
  </si>
  <si>
    <t>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t>
  </si>
  <si>
    <t>Support to CARICOM’s implementation of the regional services policy and enhancing regional creative economy.</t>
  </si>
  <si>
    <t>Empretec Programme on entrepreneurship promotion</t>
  </si>
  <si>
    <t>National governments and micros, mall and medium sized enterprises have increased capacities on entrepreneurship to facilitate sustainable development and inclusive growth</t>
  </si>
  <si>
    <t xml:space="preserve">Barbados Single Window Project: Create an electronic single window </t>
  </si>
  <si>
    <t>Development of Electronic Single Windows in collaboration with national stakeholders</t>
  </si>
  <si>
    <t>Implementation of Electronic Single Windows for increased transparency, cost efficiency and competitiveness of trade procedures</t>
  </si>
  <si>
    <t>Debt Management and Financial Analysis System (DMFAS) Programme</t>
  </si>
  <si>
    <t>Improved capacity of Governments to handle the management of public liabilities and the production of reliable debt data for policy-making purpose</t>
  </si>
  <si>
    <t>ASYCUDA Consolidation</t>
  </si>
  <si>
    <t>Automated Systems for Customs Data (ASYCUDA) programme in cooperation with national customs and tax institutions</t>
  </si>
  <si>
    <t xml:space="preserve">Improved Customs clearance processes generating more Customs revenues through faster and more efficient procedures </t>
  </si>
  <si>
    <t>Sustainable Financing  </t>
  </si>
  <si>
    <t>Enhanced capacities across the private sector and governments to create an enabling environment for gender equality and women’s empowerment.</t>
  </si>
  <si>
    <t>Caribbean Development Bank (CDB), Regional and national DFIs</t>
  </si>
  <si>
    <t>Increased funds and capacities among FIs to contribute to gender-responsive innovative financing.</t>
  </si>
  <si>
    <t>Strengthened competitiveness and resilience among MSMEs owned by marginalised groups (especially those in the agri-business, energy, care, orange and silver economies)</t>
  </si>
  <si>
    <t>Number of grants and activities sucsessfully implemented by CCI actors, artists, entrepreneurs, registered CCI professional organizations, civil society organizations and groups, secondary and tertiary academic faculty, students and researchers</t>
  </si>
  <si>
    <t>1. Vibrant, thriving, regional cultural economy that supports the sustainable development of the Caribbean Community and enables mainstreaming of Equality Diversity and Inclusion (EDI) .
2. More sustainable, globally competitive Caribbean CCIs to stimulate human social and economic development 
4. Increased North/South, South/South and Intra ACP-EU Cooperation, production and market access</t>
  </si>
  <si>
    <t>1. Consolidated Regional Master Plan for implementation and sustainable development of the Caribbean Creative Industries (CCI) 
2. Caribbean Creative Content Hub established for increased productivity of CCIs, improved competitiveness and market access, and a strengthened enabling environment supported by harmonised for regional policy and legislative structure.
3. Increased project-based jobs, firm revenue, and in-market access for regional CCIs through enterprise acceleration and entrepreneurial training as a result of this action
4. Regional integrated approach for funding and accelerating cultural and creative entrepreneurship to enhance socio-economic development for CCIs 
5. Cooperation strategy and framework developed to sustain regional CCI planning and a Coalition of Caribbean Creative Communities</t>
  </si>
  <si>
    <t xml:space="preserve">Interventions/Activities to be implemented by ILO within "Enhance Human Security, through Gender Equality and Women’s Economic Empowerment in a Resilient and Value-Adding Agricultural (and Fisheries) Sector in the Caribbean". This will be linked to strengthening business management skills of women farmers and other micro and small women-owned businesses in agriculture. </t>
  </si>
  <si>
    <t>Strengthened capacity of enterprises 
and their support systems to enhance productivity 
and sustainability</t>
  </si>
  <si>
    <t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t>
  </si>
  <si>
    <t>Reduced skills mismatch, determine relevant and anticipated future skills for employment</t>
  </si>
  <si>
    <t>1) Number of country development plans submitted for government approval; 2) %  of targeted persons with enhanced skills in planning and data generation incorporating these into new processes 3) % of youth with enhanced skills as an alternative pathway of generating income online</t>
  </si>
  <si>
    <t>Programming will include support to national counterparts to analyse existing and support new data systems for tracking social and economic changes in line with national SDG targets.</t>
  </si>
  <si>
    <t>Government line ministries have enhanced capacities for sustainable development planning and data generation for inclusive economic growth and recovery </t>
  </si>
  <si>
    <t>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t>
  </si>
  <si>
    <t xml:space="preserve">Enhancement of policy solutions for the tourism sector through subregional and national diagnostics using consultative and particpatory approaches; technical support for MSME retooling and access to markets within toursim value chains; </t>
  </si>
  <si>
    <t>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t>
  </si>
  <si>
    <t>Small businesses and governments have enhanced capacities and access to sustainable financing for shock responsive, digital transformation and blue economy development</t>
  </si>
  <si>
    <t>United Nations Industrial Development Organization (UNIDO)</t>
  </si>
  <si>
    <t>Special focus on entrepreneurship, industrial clusters and employment</t>
  </si>
  <si>
    <t xml:space="preserve">Project’s progress towards objectives continuously monitored and evaluated </t>
  </si>
  <si>
    <t>At least two R&amp;D partnerships between companies of the cluster and domestic and/or international applied research institutions are created and under execution</t>
  </si>
  <si>
    <t xml:space="preserve">– At least 300 experts from various sectors are trained through national and sub-regional trainings, by train-the trainer approaches and training missions </t>
  </si>
  <si>
    <t xml:space="preserve">One (1) on-line training program on sustainable energy island solutions is developed and applied by educational institutions and experts in Barbados </t>
  </si>
  <si>
    <t xml:space="preserve">Proposals for improved product, service and qualification standards and certifications are formulated (e.g. PV, solar-thermal buildings, appliances) </t>
  </si>
  <si>
    <t>A business match-maker provides market intelligence and interlinks cluster members with technology companies, investors and venture capitalist in the Caribbean, the diaspora and international</t>
  </si>
  <si>
    <t xml:space="preserve">A dedicated financing facility provides grants and concessional loans for the commercialisation of business ideas and innovations developed in the scope of the cluster </t>
  </si>
  <si>
    <t>A sustainable energy and climate technology cluster hub is created and provides effective services to its expanding member base</t>
  </si>
  <si>
    <t xml:space="preserve">Demand creating and supplier oriented proposals to improve the coherence and effectiveness of policies and legislation are formulated and under implementation </t>
  </si>
  <si>
    <t xml:space="preserve">Annual high-level policy dialogues on sustainable energy and climate industry issues are organized </t>
  </si>
  <si>
    <t xml:space="preserve">A vision statement and strategy to promote the country as a hub for SEC technologies and services is developed and promoted abroad through various means </t>
  </si>
  <si>
    <t xml:space="preserve">A dialogue platform to promote sustainable energy and climate innovation, entrepreneurship and industrial development is fully operational </t>
  </si>
  <si>
    <t>Extension of social protection coverage to the informal economy
Support to the implementation of the social protection floor
Social protection legislation and strategies
Ratification of International Labour Standards on social protection</t>
  </si>
  <si>
    <t>Increased capacity of Member States to develop new or reformed sustainable national social protection strategies, policies or legal frameworks to extend coverage and enhance benefit adequacy</t>
  </si>
  <si>
    <t>Sock responsive social protection
Extension of social protection coverage to support workers and their families during life and work transitions</t>
  </si>
  <si>
    <t>Increased capacity of Member States to integrate social protection in comprehensive policy responses to support and protect workers and employers during their life and work transitions</t>
  </si>
  <si>
    <t>Actuarial reviews of social security schemes
Improved governance of social security institutions
Feasibility studies to implement the unemployment insurance
Social protection expenditure reviews and social protection funding</t>
  </si>
  <si>
    <t>Increased capacity of Member States to improve governance and sustainability of social protection systems</t>
  </si>
  <si>
    <t>ILO's activities will focus on support to national counterparts and enterprises through business supporting programme and capacity building activities</t>
  </si>
  <si>
    <t>Enhanced capacity of enterprises for promoting  circular, resource-efficient and sustainable consumption and production practices</t>
  </si>
  <si>
    <t>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t>
  </si>
  <si>
    <t>Increased capacity of Member States to ensure safe and healthy working conditions</t>
  </si>
  <si>
    <t>Investment opportunities are identified for the Ministry of Agriculture and fisherfolk, on the basis of Fishery value chain assessments of under-utilized species and business cases developed to facilitate financing.</t>
  </si>
  <si>
    <t>MOA, farmers, and other agricultural entrepreneurs have increased capacities to promote inclusive nutrition-sensitive, climate-resilient and gender-responsive agribusinesses through better access to innovative technologies, financing mechanisms, institutional strengthening (including national F.E.E.D. Programme) and evidence-informed policy development, sensitive to COVID-19 and gender gaps</t>
  </si>
  <si>
    <t>MoA, with FAO´s support, establishes a Digital Agriculture Strategy; Government institutions and farmers are equipped with and adopt selected digital applications to increase resource efficiency, accelerate and scale up the transformation of sustainable and inclusive agriculture and food systems</t>
  </si>
  <si>
    <t>Government institutions have strengthened capacities to combat IUU fishing and investment opportunities are identified on the basis of Fishery value chain assessments of aquaculture and business cases developed to facilitate financing.</t>
  </si>
  <si>
    <t>MoA, DoF and fisherfolk with support from FAO, identify investment opportunities on the basis of Fishery value chain assessments (including aquaculture and mariculture) and business cases developed to facilitate financing.</t>
  </si>
  <si>
    <t>Number of gender financing assessments conducted by government partners; Number of national partners with capacities to apply Gender Responsive Budgeting tools in the budget cycle</t>
  </si>
  <si>
    <t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t>
  </si>
  <si>
    <t>5.a.1 (a) Proportion of total agricultural population with ownership or secure rights over agricultural land, by sex; and (b) share of women among owners</t>
  </si>
  <si>
    <t>Number of partners with capacities to integrate gender equality into fiscal laws/policies/standards; Number of gender financing assessments conducted by government partners</t>
  </si>
  <si>
    <t>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t>
  </si>
  <si>
    <t>Number of tools introduced that support innovative financing and accountability, including related to digital financing, for gender equality</t>
  </si>
  <si>
    <t>Strengthened competitives and resilience among MSMEs owned by marginalised groups (especially those in the agri-business, energy, care, orange and silver economies)</t>
  </si>
  <si>
    <t>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t>
  </si>
  <si>
    <t>To be mobilized (USD)</t>
  </si>
  <si>
    <t>Available (USD)</t>
  </si>
  <si>
    <t>Total Required (USD)</t>
  </si>
  <si>
    <t>BAR</t>
  </si>
  <si>
    <t xml:space="preserve">BAR TOTAL </t>
  </si>
  <si>
    <t>MCO_BDS OUTPUT INDICATORS _QUAN</t>
  </si>
  <si>
    <t>MCO_BDS OUTPUT INDICATORS _QUAL</t>
  </si>
  <si>
    <t xml:space="preserve">UN  AGENCY </t>
  </si>
  <si>
    <t xml:space="preserve">MCO STRATECIC  PRIORITIES </t>
  </si>
  <si>
    <t xml:space="preserve">ACTIVITIES </t>
  </si>
  <si>
    <t xml:space="preserve">OUPUT DESCRIPTION STRATEGY/COMMENTS </t>
  </si>
  <si>
    <t>MCO_BDS SUB_OUTPUTS</t>
  </si>
  <si>
    <t>8.2 UN AGENCY RESOURCES 2023</t>
  </si>
  <si>
    <t>8.1 UN AGENCY RESOURCES 2022</t>
  </si>
  <si>
    <r>
      <t>6.2 Indicators </t>
    </r>
    <r>
      <rPr>
        <b/>
        <sz val="22"/>
        <color theme="0"/>
        <rFont val="Verdana"/>
        <family val="2"/>
      </rPr>
      <t> </t>
    </r>
  </si>
  <si>
    <r>
      <t>6.1 Indicators </t>
    </r>
    <r>
      <rPr>
        <b/>
        <sz val="22"/>
        <color theme="0"/>
        <rFont val="Verdana"/>
        <family val="2"/>
      </rPr>
      <t> </t>
    </r>
  </si>
  <si>
    <t>5.0 UN Agency(ies)</t>
  </si>
  <si>
    <t>3. MCO Strategic Priority</t>
  </si>
  <si>
    <t xml:space="preserve">2. 1 Activities </t>
  </si>
  <si>
    <t>2. Output Description</t>
  </si>
  <si>
    <r>
      <t>1. Output/Results </t>
    </r>
    <r>
      <rPr>
        <b/>
        <sz val="22"/>
        <color theme="0"/>
        <rFont val="Verdana"/>
        <family val="2"/>
      </rPr>
      <t> </t>
    </r>
  </si>
  <si>
    <t>Country Priority Tags</t>
  </si>
  <si>
    <t>Robust Economy</t>
  </si>
  <si>
    <t>Strengthened Institutional Systems</t>
  </si>
  <si>
    <t>Protected and Sustainably Leveraged Natural and Other Unique Assets</t>
  </si>
  <si>
    <t>Caribbean Community Secretariat (CARICOM)</t>
  </si>
  <si>
    <t>Women and Girls</t>
  </si>
  <si>
    <t>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t>
  </si>
  <si>
    <t>Ministry of Health, Wellness and New Health Investment</t>
  </si>
  <si>
    <t>Organisation of Eastern Caribbean States (OECS)</t>
  </si>
  <si>
    <t>CARICOM IMPACS</t>
  </si>
  <si>
    <t>Well-planned and Durable Infrastructure</t>
  </si>
  <si>
    <t>Ministry of Planning, CREAD</t>
  </si>
  <si>
    <t>Strong Communities</t>
  </si>
  <si>
    <t>Enhanced Collective Consciousness</t>
  </si>
  <si>
    <t>A Competitive Business Environment</t>
  </si>
  <si>
    <t>A Healthy Population</t>
  </si>
  <si>
    <t>A Resilient, Inclusive, Gender-Sensitive and Peaceful Society</t>
  </si>
  <si>
    <t xml:space="preserve"> Educated, Productive, Highly- Skilled, Trained, and Conscious Citizens</t>
  </si>
  <si>
    <t>Broad-based, Inclusive, and Sustainable Economic Growth and Transformation</t>
  </si>
  <si>
    <t>1) Number of country development plans submitted for government approval; 2) % of targeted persons with enhanced skills in planning and data generation incorporating into new processes</t>
  </si>
  <si>
    <t>Climate Rsilience and Hazard Risk Reduction</t>
  </si>
  <si>
    <t>Ministry of National Security, Public Administration, Youth Development, Home Affairs, ICT and Disaster Management</t>
  </si>
  <si>
    <t>Column E updated</t>
  </si>
  <si>
    <t>Local communities</t>
  </si>
  <si>
    <t>Energy Security and Efficiency</t>
  </si>
  <si>
    <r>
      <t>Output/Results </t>
    </r>
    <r>
      <rPr>
        <b/>
        <sz val="12"/>
        <color rgb="FFFFFFFF"/>
        <rFont val="Verdana"/>
        <family val="2"/>
      </rPr>
      <t> </t>
    </r>
  </si>
  <si>
    <r>
      <t>Indicators </t>
    </r>
    <r>
      <rPr>
        <b/>
        <sz val="12"/>
        <color rgb="FFFFFFFF"/>
        <rFont val="Verdana"/>
        <family val="2"/>
      </rPr>
      <t> </t>
    </r>
  </si>
  <si>
    <r>
      <t>Targets</t>
    </r>
    <r>
      <rPr>
        <b/>
        <sz val="12"/>
        <color rgb="FFFFFFFF"/>
        <rFont val="Verdana"/>
        <family val="2"/>
      </rPr>
      <t> </t>
    </r>
  </si>
  <si>
    <t>Quantitative</t>
  </si>
  <si>
    <t>Qualitative</t>
  </si>
  <si>
    <t xml:space="preserve">Facilitating Economic Recovery, Transformation and Resilience </t>
  </si>
  <si>
    <t>Ministry of Agriculture, Fisheries and Marine Resources</t>
  </si>
  <si>
    <t>Fisherfolk</t>
  </si>
  <si>
    <t>Government Agencies</t>
  </si>
  <si>
    <t>Business Community (Restaurants, Supermarkets, Food Processors, etc.)</t>
  </si>
  <si>
    <t xml:space="preserve">Ministry of International Trade
</t>
  </si>
  <si>
    <t>The impact of the Project is: “Sustainability of marine fisheries improved by preventing, deterring and eliminating IUU fishing”. The Project will contribute to this impact within the overall framework of FAO’s global capacity development Programme to support developing coastal countries and SIDS in building capacity to adopt and implement procedures and provisions consistent with the PSMA and complementary international instruments and regional mechanisms to combat IUU fishing.</t>
  </si>
  <si>
    <t>MoA, with FAO´s support, establishes a Digital Agriculture Strategy; 
Government institutions and farmers are equipped with and adopt selected digital</t>
  </si>
  <si>
    <t>Government improves policy coherence and harmonization across sectors (agriculture, environment, trade, tourism, education and finance) to promote adoption of new natural resource management technologies and practices and business strategies to support agriculture and food systems transformation</t>
  </si>
  <si>
    <t xml:space="preserve">Ministry of ICT, Entertainment, Entrepreneurship and Talent Development
</t>
  </si>
  <si>
    <t>Department of Industry and Commerce</t>
  </si>
  <si>
    <t>Business Community (MSMEs)</t>
  </si>
  <si>
    <t>This work involves providing capacity building, training and access to financing to improve efficiency, competitiveness and  sustainability among MSMEs. Programming will also provide TA for pipeline development in the Blue Economy sectors, including tourism and marine transport. This programme also involves the promotion of innovative solutions in the Blue Economy through UNDP's Accelerator Lab.</t>
  </si>
  <si>
    <t>UWI Open Campus</t>
  </si>
  <si>
    <t>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t>
  </si>
  <si>
    <t>Franfurt School</t>
  </si>
  <si>
    <t>Ministry of Tourism, Transport and Ports</t>
  </si>
  <si>
    <t>Caribbean Tourism Organization (CTO)</t>
  </si>
  <si>
    <t>Ministry of Health</t>
  </si>
  <si>
    <t>Farmers, Government Agencies</t>
  </si>
  <si>
    <t>Government Agencies, General Public</t>
  </si>
  <si>
    <t>"* 4019 - Evidence-based promotion and advocacy for healthy diets including a baseline analysis to support the update of the national FBDG, due: 2023-Dec-31
* 4020 - Analysis of individual food consumption data completed, due: 2022-Dec-31"</t>
  </si>
  <si>
    <t>Government  Agencies, Business Community, General Public</t>
  </si>
  <si>
    <t>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t>
  </si>
  <si>
    <t>Sustainable Agriculture and Fisheries and Food Security</t>
  </si>
  <si>
    <t>1.	Encourage the development of projects that provide innovative, pre- and post-harvest solutions, including but not limited to diversification of supply options. Also , projects that promote livelihoods in the marine environment.
2.	support projects that test and promote community-based climate resilient agriculture, sustainable fisheries and food practices that improve productivity and increase ecological connectivity and delivers other benefits.
3.	Support projects that embrace under-utilized land resources, projects that mitigate current and potential threats, embrace agrobiodiversity conservation.</t>
  </si>
  <si>
    <t>Civil Society Organizations
Community-based Organizations</t>
  </si>
  <si>
    <t>Civil Society Organisations,  and Community-based Organizations</t>
  </si>
  <si>
    <t>United Nations Development Programme (UNDP) GEF Small Grants Programme</t>
  </si>
  <si>
    <t xml:space="preserve">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t>
  </si>
  <si>
    <t>Labour Department</t>
  </si>
  <si>
    <t>Promoting social protection and inclusion</t>
  </si>
  <si>
    <t>Actuarial reviews of social security schemes</t>
  </si>
  <si>
    <t>Ministry of Social Development and Gender Affairs</t>
  </si>
  <si>
    <t>Improved governance of social security institutions</t>
  </si>
  <si>
    <t>Feasibility studies to implement the unemployment insurance</t>
  </si>
  <si>
    <t>Social protection expenditure reviews and social protection funding</t>
  </si>
  <si>
    <t>General Public</t>
  </si>
  <si>
    <t>Ministry of National Security</t>
  </si>
  <si>
    <t>Enhanced country capacity for rapid detection, assessment and response to health emergencies</t>
  </si>
  <si>
    <t>Strengthen capacity for implementation of integrated vector management (VM) strategies</t>
  </si>
  <si>
    <t>Support systems strengthening so social protection systems can be leveraged in response to shocks </t>
  </si>
  <si>
    <t>Capacity building on shock responsive social protection</t>
  </si>
  <si>
    <t>Support in response to emergencies</t>
  </si>
  <si>
    <t>Improve the relevance of the curricular to facilitate entry into tertiary education or employment.</t>
  </si>
  <si>
    <t xml:space="preserve">Ministry of Environment, </t>
  </si>
  <si>
    <t>Schools, children</t>
  </si>
  <si>
    <t>Percentage of countries with inclusive and gender equitable system for access to learning opportunities (On the dimension of ECD) (B:0; T:9/12)</t>
  </si>
  <si>
    <t>Strengthen teacher training.</t>
  </si>
  <si>
    <t xml:space="preserve">Ministry of Education </t>
  </si>
  <si>
    <t>"Strengthen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t>
  </si>
  <si>
    <t>Promote formal and informal vocational, technical and digital skill development.</t>
  </si>
  <si>
    <t>Percentage of countries institutionalizing holistic skills development to support learning, personal empowerment, environmental sustainability, active citizenship, social cohesionand/or employability and entrepreneurship (B:0 T: 12/12)</t>
  </si>
  <si>
    <t>Address harmful social norms and tolerance of violence in and through schools.</t>
  </si>
  <si>
    <t>Promote healthy lifestyles to address NCDs and obesity.</t>
  </si>
  <si>
    <t>Support family and community awareness, to demand safe and inclusive quality education. </t>
  </si>
  <si>
    <t>Ministry of Education</t>
  </si>
  <si>
    <t>Development and/or implementation of a national school-based management policy framework with UNICEF support (B:0 ; T:6)</t>
  </si>
  <si>
    <t>Engage with adolescent and youth activists to promote community resilience and climate action.</t>
  </si>
  <si>
    <t>Number of children provided with individual learning materials through UNICEF-supported programmes (B: 30,0010 ; T: 200,000)</t>
  </si>
  <si>
    <t>Promote and support the production of multi-dimensional deprivation analyses for evidence-based programming</t>
  </si>
  <si>
    <t>Number of countries in which UNICEF has helped to strengthen social sector budgets for greater and better investments in children, including in humanitarian and fragile contexts (Social Protection) (B:0 ; T:3)</t>
  </si>
  <si>
    <t>Support SP legal and policy review and their implementation</t>
  </si>
  <si>
    <t>Provide technical assistance to support expansion of programmes and effective linkages with sectors (cash-care services approach)</t>
  </si>
  <si>
    <t>Number of households reached by cash transfers through UNICEF-supported programmes (B: 4,224 ; T:8,146)</t>
  </si>
  <si>
    <t>Promote and strengthen social protection and social sector workforces. </t>
  </si>
  <si>
    <t>Support social protection programmes management.</t>
  </si>
  <si>
    <t>Generate  evidence to support the progressive implementation of universal social protection systems( including PF4C) </t>
  </si>
  <si>
    <t>Support interventions promoting integration and social cohesion; </t>
  </si>
  <si>
    <t>Number of out-of-school children and adolescents who accessed education through UNICEF-supported programmes</t>
  </si>
  <si>
    <t>Increase access to essential services for children on the move.</t>
  </si>
  <si>
    <t>Ministry of Youth, Sports and Culture</t>
  </si>
  <si>
    <t>Provide a range of key information to children on the move and host communities.</t>
  </si>
  <si>
    <t>Percentage of UNICEF-targeted girls and boys in humanitarian contexts who have received individual case management (IOM, UNDP, UNHCR)</t>
  </si>
  <si>
    <t>NEMA</t>
  </si>
  <si>
    <t xml:space="preserve">Vulnerable populations benefit from strengthened end to end supply chain and logistics capacities in order to protect their access to food and livelihoods </t>
  </si>
  <si>
    <t>1. Number of capacity strengthening initiatives facilitated by WFP to strengthen end to end  humanitarian supply chain and logistics capacitates</t>
  </si>
  <si>
    <t>2. USD value of assets and infrastructure handed over to national stakeholders as a result of WFP capacity strengthening support</t>
  </si>
  <si>
    <t>Ministry of Justice and Legal Affairs</t>
  </si>
  <si>
    <t>Promoting social inclusion, including gender equality and woment empowerment</t>
  </si>
  <si>
    <t>i)	provide guidance to CBOs on how to embrace social inclusion of vulnerable groups as an integral part of their project; and will favour projects that are socially inclusive.
ii)	SGP will support capacity building initiatives designed to strengthen the voice of women and youth in policy creation and community development; 
iii)	Further, SGP will prepare CBOs to embrace the challenges associated with youth engagement, while strengthening the  business management component of designed projects.
iv)	Funds will be allocated to specifically support initiatives designed by women-led organizations, organizations for persons with disabilities and/or organizations with a strong youth component. 
v)	The SGP will help to establish linkages between vulnerable and other groups through networking, meetings and other social gatherings</t>
  </si>
  <si>
    <t>Strengthen capacities on care and protection in crisis.</t>
  </si>
  <si>
    <t>Ministry of Human Settlement</t>
  </si>
  <si>
    <t>Number of mothers, fathers and caregivers reached through parenting programmes through supported  (B:0 ; T:12,251)</t>
  </si>
  <si>
    <t>Support community-based mechanisms to prevent and respond to violence.</t>
  </si>
  <si>
    <t>Develop community monitoring and reporting systems utilizing innovative technologies. </t>
  </si>
  <si>
    <t>Percentage of female and male adolescents aged 13–19 years who know some place they can go for help in cases of physical or sexual violence, by sex and age (B:0 ; T:83,047)</t>
  </si>
  <si>
    <t>Mobilize community leaders and organizations to champion actions to prevent VAC.</t>
  </si>
  <si>
    <t>Support the  development of policies, laws and plans. </t>
  </si>
  <si>
    <t>Support the building of resilient child and institutions. </t>
  </si>
  <si>
    <t>Generate evidences on VAC and VAWGs. </t>
  </si>
  <si>
    <t>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t>
  </si>
  <si>
    <t>OECS, CAFRA, CARIMAN</t>
  </si>
  <si>
    <t>"Positive parenting to address harmful social norms and practices using C4D approaches. 
Support the Health and Family Life Education.
Develop regulatory framework on digital literacy and online safety"</t>
  </si>
  <si>
    <t>"Support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t>
  </si>
  <si>
    <t xml:space="preserve">Coordinating data systems support for improving data demand and information use </t>
  </si>
  <si>
    <t>Ministry of Sustainable Development</t>
  </si>
  <si>
    <t>People living in remote, poor, rural areas</t>
  </si>
  <si>
    <t>1) Number of country development plans submitted for government approval;</t>
  </si>
  <si>
    <t xml:space="preserve"> 2) %  of targeted persons with enhanced skills in planning and data generation incorporating these into new processes </t>
  </si>
  <si>
    <t>3) % of youth with enhanced skills as an alternative pathway of generating income online</t>
  </si>
  <si>
    <t xml:space="preserve">Strengthening Maternal Death Surveillance and response systems and midwifery workforce profile to better address sexual and reproductive health needs and plans.                                                </t>
  </si>
  <si>
    <t>Organisation of the Eastern Caribbean (OECS)</t>
  </si>
  <si>
    <t>CARICOM IMPACS, RSS</t>
  </si>
  <si>
    <t>Increased capacity for national, regional and international coorindation for the detection, investigation and interception of suspcious passengers, cargo and mail at the international airport.</t>
  </si>
  <si>
    <t>CARICOM IMPACS, WCO, INTERPOL</t>
  </si>
  <si>
    <t>Strengthening integrated technical support for climate change adaptation and mitigation, environmental consciousness and responsibility, and disaster and emergency risk reduction and response</t>
  </si>
  <si>
    <t>Enhance community-led actions for protection of threatened species</t>
  </si>
  <si>
    <t xml:space="preserve">i)	support community solutions that promote innovative and sustainable environmental action geared towards the preservation of endangered species in protected and other areas.  Priority will be given to the management and conservation of coastal habitats.
ii)	SGP will continue to collaborate with national agents responsible for biodiversity conservation to ensure the program is kept up to date with matters relating to endangered species.
iii)	The Program will also encourage the development of projects that provide solutions for the protection of endangered species. </t>
  </si>
  <si>
    <t>Civil Society -Government-Private Sector Policy and Planning Dialogue Platform</t>
  </si>
  <si>
    <t>Provide education and share best practicies on the effective role of the CSOs in the area of environmental converation and policy development</t>
  </si>
  <si>
    <t>Promote plastics/solid waste management and circular economy</t>
  </si>
  <si>
    <t>i)	promote and encourage actions such as: material engineering and product design to promote multi-focal approaches (rethink, refuse, reduce, reuse, refurbish, repair, repurpose, recycle). 
ii)	Support waste collection and management:  
iii)	collaborate with other entities working to reduce and/or eliminate the use of single use plastics while supporting  community action towards a national policy on the use of plastics.</t>
  </si>
  <si>
    <t>Ministry of Foreign Affairs</t>
  </si>
  <si>
    <t>Improving Environmental Management through Sustainable Land Management in St. Kitts and Nevis</t>
  </si>
  <si>
    <t>To transform degraded forest landscapes into biodiversity and climate-friendly areas of sustainable agricultural/agroforestry production</t>
  </si>
  <si>
    <t>Assisted Natural Regeneration (ANR)
Reforestation (agroforestry systems)
Mangrove rehabilitation
Sustainable Land Management (SLM) and Climate Smart Agriculture (CSA)</t>
  </si>
  <si>
    <t>IUCN</t>
  </si>
  <si>
    <t>Integrating Water, Land and Ecosystems Management in Caribbean Small Island Developing States (IWEco)</t>
  </si>
  <si>
    <t>To contribute to the preservation of Caribbean ecosystems that are of global significance and the sustainability of livelihoods through the application of existing proven technologies and approaches that are appropriate for SIDS.
*National Sub-Project in SKN: Addressing Impacts of Acute Land Degradation in the College Street Ghaut in St Kitts and Quarries and Sand Mining Hotspots on Nevis.</t>
  </si>
  <si>
    <t xml:space="preserve">
- National Component 1: Implemented targeted innovative, climate-change resilient approaches to integrated sustainable land and water resources management and enhanced management and maintenance of ecosystem services within the College Street Ghaut watershed and quarry sites on Nevis.
- National Component 2: Strengthened Sustainable Land Management (SLM), Integrating Water Resources Management (IWRM) and ecosystems Monitoring and Indicators frameworks in Saint Kitts and Nevis
- National Component 3: Strengthened policy, legislative and institutional reforms and capacity to support SLM, IWRM and ecosystem services management in Saint Kitts and Nevis.
- National Component 4: Enhanced knowledge exchange, promotion of best-practices, and expansion of stakeholder involvement in Saint Kitts and Nevis
IWEco's newsletter "IWEco:Link" is produced quarterly by the Project Coordination Unit and describes Project activities and achievements</t>
  </si>
  <si>
    <t>CARPHA, UNDP GEF SGP, OECS</t>
  </si>
  <si>
    <t>National agencies and community organisations have strengthened capacities for coastal ecosystems management 
Sustainably manage and protect marine and coastal ecosystems to avoid significant adverse impacts, including by strengthening their resilience, and take action for their restoration in order to achieve healthy and productive oceans</t>
  </si>
  <si>
    <t>Through the Project for Improving National Sargassum Management Capacities in the Caribbean, UNDP will support improved coastal protection and resilience and habitat conservation</t>
  </si>
  <si>
    <t xml:space="preserve">Ministry of Agriculture, Fisheries and Marine Resources, General Public, Coastal Communities and Economic Sectors (i.e. Tourism, Fisheries) </t>
  </si>
  <si>
    <t xml:space="preserve">1. Number of countries with equipment procured for the removal of sargassum;
2. Number of persons receiving training and demonstrating increased capacity to to remove, transport and dispose of sargassum and to scientifically monitor sargassum influxes
3. Quantity (Kilograms) of sargassum collected and disposed (per country, year) </t>
  </si>
  <si>
    <t>1. 0;
 2. 0;
 3. TBC</t>
  </si>
  <si>
    <t>St. Kitts and Nevis will count with a National Strategy for Disaster Risk Reduction (Country Work Programme) that will be coherent with the climate change adapation agenda and the SDG's.</t>
  </si>
  <si>
    <t>UNDRR in close cooperation with CDEMA will support the National Emergency Management Agency (NEMA), in the development of a National Strategy for Disaster Risk Reduction (Country Work Programme) that will be coherent with the climate change adapation agenda and the SDG's.</t>
  </si>
  <si>
    <t>Primary, Governamental institutions and thought them citizens</t>
  </si>
  <si>
    <t>United Nations Office for Disaster Risk Reduction (UNDRR)</t>
  </si>
  <si>
    <t>I. Number of National Strategies for Disaster Risk Reduction (Country Work Programme) that are coherent with the climate change adapation agenda and the SDG's.</t>
  </si>
  <si>
    <t xml:space="preserve">St. Kitts and Nevis will strenght their capacities for developing and implementing multi-hazard early warning systems, including for measuring progress on MHEWS. </t>
  </si>
  <si>
    <t>UNDRRwill support the National Emergency Management Agency (NEMA) ad the MET office in the development and implementation of MHEWS.</t>
  </si>
  <si>
    <t>I. Number of governmenamental officials trained and capacities improved for the design, development, implementation and monitoring of MHEWS</t>
  </si>
  <si>
    <t>Support for the the development of a dynamic digital economy</t>
  </si>
  <si>
    <t>Education systems are strengthened to meet the challenges of relevance and the changing context.</t>
  </si>
  <si>
    <t>Build climate and disaster resilient education systems. </t>
  </si>
  <si>
    <t>Number of children who accessed education through digital platforms through UNICEF-supported programmes (B:TBD; T: 375,000)</t>
  </si>
  <si>
    <t>Expand equitable access to ECD/ECE.</t>
  </si>
  <si>
    <t>Expand the digitalization of the education sector, building on COVID-19 lessons, U-Report and Giga Initiative </t>
  </si>
  <si>
    <t>Percentage of countries with effective system for digital learning solutions (B:0 ; T:7/12)</t>
  </si>
  <si>
    <t>Number and percentage of countries with resilient education system that respond to emergencies and humanitarian situations (B:0 ; T:6/12)</t>
  </si>
  <si>
    <t xml:space="preserve">Supporting a comprehensive COVID response and recovery </t>
  </si>
  <si>
    <t>Formulation of OSH national policies and programmes in line with the International Labour Standards on OSH, as enablers of integrated national and workplace responses to OSH challenges, and as part of post-</t>
  </si>
  <si>
    <t>Government Agencies, Businesses, Labour Force</t>
  </si>
  <si>
    <t>COVID 19 recovery plans</t>
  </si>
  <si>
    <t>Adopting comprehensive OSH management systems at all levels, including emergency preparedness</t>
  </si>
  <si>
    <t>UNODC</t>
  </si>
  <si>
    <t>Residents</t>
  </si>
  <si>
    <t>National: Ministry of the Public Service, Home Affairs, Labour &amp; Gender Affairs
Regional: CARICOM IMPACS</t>
  </si>
  <si>
    <t>Initiatives will be implemented by UNODC Global Programmes already under implementation in the Eastern Caribbean region (AIRCOP, Global Maritime Crime Programme, Global Firearms Programme, Anti-Corruption</t>
  </si>
  <si>
    <t>Support a harmonized approach  to  continue  supporting  Member  States  on  the  implementation  of  specialized  cross-border   approaches   that   have   demonstrated   positive  results  on  detection  and  interdiction  of  illegal  trafficking</t>
  </si>
  <si>
    <t>Strengthen capacities of national and local agencies to follow-up on the findings and recommendations emerging from the Implementation Review Mechanism of the UN Convention against Corruption in line with international standards</t>
  </si>
  <si>
    <t>National: Ministry of the Public Service, Home Affairs, Labour &amp; Gender Affairs
Regional: CARICOM IMPACS; RSS</t>
  </si>
  <si>
    <t xml:space="preserve">Initiatives will be implemented by UNODC Global Programmes already under implementation in the Eastern Caribbean region (AIRCOP, Global Maritime Crime Programme, Global Firearms Programme, Anti-Corruption.
UNODC will provide technical assistance to St. Lucia to ensure capacity for the successful completion of the Self-Assessment Check List of the Implementation Review Mechanism, and for the successful completion of the review. Likewise, UNODC will also support the particpation of St. Lucia in the Review of Guyana for which it has drawn lots. </t>
  </si>
  <si>
    <t>Strengthen capacities of Member States to successfully complete the Implementation Review Mechanism of the UN Convention against Corruption in line with international standards</t>
  </si>
  <si>
    <t>Ensure capacity development of relevant government officials to deliver coherent responses to combat maritime crime,  in line with international guidelines and regional cooperation</t>
  </si>
  <si>
    <t>Key institutions and relevant stakeholders are strengthened to create awareness raising campaigns to promote social cohesion, a culture of peace, safety and security, including effective counter-trafficking policies and programmes</t>
  </si>
  <si>
    <t xml:space="preserve">Saint Lucia  is supported in the implementation of the National Action Plan against Trafficking in Persons and has improved capacity for the identification and protection of victims. 
16.2.2 Number of victims of human trafficking per 100,000 population, by sex, age and form of exploitation
</t>
  </si>
  <si>
    <t xml:space="preserve">
Initiatives will be implemented by UNODC Global Programmes already under implementation in the Eastern Caribbean region (AIRCOP, Global Maritime Crime Programme, Global Firearms Programme, Anti-Corruption
UNODC will support the realization of a legislative review in St. Lucia.</t>
  </si>
  <si>
    <t>Capacities of relevant authorities in country X are developed to promulgate national strategies and/or action plans incorporating prevention and awareness raising components in preventing and countering trafficking in persons and smuggling of migrants</t>
  </si>
  <si>
    <t>Saint Lucia is supported in the implementation of the National Action Plan against Trafficking in Persons and has improved capacity for detection, investigation and prosecution of trafficking in persons.
16.2.2 Number of victims of human trafficking per 100,000 population, by sex, age and form of exploitation</t>
  </si>
  <si>
    <t xml:space="preserve">
Initiatives will be implemented by UNODC Global Programmes already under implementation in the Eastern Caribbean region (AIRCOP, Global Maritime Crime Programme, Global Firearms Programme, Anti-Corruption
</t>
  </si>
  <si>
    <t>One (1) legislative review conducted in St. Lucia and recommendations and technical assistance provided for the stregnthening of the legal firearms framework.
16.4.2 Proportion of seized, found or surrendered arms whose illicit origin or context has been traced or established by a competent authority in line with international instruments</t>
  </si>
  <si>
    <t>Partner with relevant counterparts in CARICOM Member States, as well as CARICOM IMPACS, to strengthen the national legislative framework consistent with the international legal regime on firearms for a safe, secure and just society</t>
  </si>
  <si>
    <t>At least two (2) CARICOM Member States in the Eastern Caribbean are supported in the implementation of the Caribbean Firearms Roadmap, through the provision of technical assistance to strengthen the capacity for detection, investigation and prosecution.
16.4.2 Proportion of seized, found or surrendered arms whose illicit origin or context has been traced or established by a competent authority in line with international instruments</t>
  </si>
  <si>
    <t>Develop capacities of relevant stakeholders to detect, investigate and prosecute trafficking of firearms cases in line with international human rights standards</t>
  </si>
  <si>
    <t>UNICEF</t>
  </si>
  <si>
    <t>Ministry of Education; Ministry of Youth &amp; Sports; Ministry of Home Affairs</t>
  </si>
  <si>
    <t>"Support the  development of policies, laws and plans. 
Support the building of resilient child and institutions. 
Generate evidences on VAC and VAWGs. "</t>
  </si>
  <si>
    <t>Institutions in the health, education and child protection sectors are strengthened to protect children and effectively respond to VAC, including in humanitarian settings</t>
  </si>
  <si>
    <t xml:space="preserve">Number of partners that have increased capacities to advance gender equality and women’s empowerment through national and/or local (multi)sectoral strategies, policies and/or action plan
5.2.2 Proportion of women and girls aged 15 years and older subjected to sexual violence by persons other than an intimate partner in the previous 12 months, by age and place of occurrence
</t>
  </si>
  <si>
    <t>UN WOMEN</t>
  </si>
  <si>
    <t>National: Department of Gender Affairs; Ministry of Home Affairs.
Regional: CARICOM IMPACS</t>
  </si>
  <si>
    <t>"Through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t>
  </si>
  <si>
    <t>Increased capacity among duty bearers (justice, CSOs) to manage GBV (sexual abuse, IPV and Trafficking) cases [including cybercrimes] and promote women’s empowerment</t>
  </si>
  <si>
    <t>$250, 00.00</t>
  </si>
  <si>
    <t>1 national school feeding programme policy supported
1 multi-disciplinary national school feedng committee functional 
At least 1 imporved menu and nutritional plan</t>
  </si>
  <si>
    <t>Number of policies, practices and advocacy initiatives supported to enhance synergies amongst nutrition and agriculture to promote healthy diets and the elimination of malnutrition</t>
  </si>
  <si>
    <t>FAO</t>
  </si>
  <si>
    <t>Ministry of Agriculture, Fisheries, Food Security and Rural Development; Ministry of Education</t>
  </si>
  <si>
    <t xml:space="preserve">FAO will provide support to strengthen best practices, policies and legislative framework to eliminate malnutrition and promote healthy eating. </t>
  </si>
  <si>
    <t>National: Ministry of the Public Service, Home Affairs, Labour &amp; Gender Affairs;
Regional: CARICOM IMPACS</t>
  </si>
  <si>
    <t>Global Programme on Counter Corruption.</t>
  </si>
  <si>
    <t>Strengthened country commitments made  under  the  Convention  and  in  the  context  of  the  special session of the General Assembly against corruption and  facilitate  follow-up  to  recommendations  made  by  the Mechanism for the Review of Implementation of the Convention</t>
  </si>
  <si>
    <t>Increased  capacity  to  design  and  implement  effective  systems to combat money-laundering, terrorist financing and illicit financial flows</t>
  </si>
  <si>
    <t>Initiatives will be implemented by UNODC Global Programmes already under implementation in the Eastern Caribbean region (AIRCOP, Global Maritime Crime Programme, Global Firearms Programme, Global Programme on Money Laundering).</t>
  </si>
  <si>
    <t>Strengthened  capacity  to  implement  institutional  and  legislative  reform  at  national  and  regional  levels  in  conformity  with  the  Organized  Crime  Convention  and  the Protocols thereto</t>
  </si>
  <si>
    <t>NGMs, CSOs, Women, Girls</t>
  </si>
  <si>
    <t>National: Ministry of the Public Service, Home Affairs, Labour &amp; Gender Affairs; Ministry of Equity;
Regional: CARICOM; OECS</t>
  </si>
  <si>
    <t>Institutional Strengthening, data collection and gender analyses. EnGenDER (SLUclosely linked to realising MSDCF Outcome 8: People in the Caribbean and communities are engaged in building and maintaining safer, fairer, more inclusive, and equitable societies. , ANU, BEL, SVG, GRE, JA, GUY, SUR, DOM), RISS (BEL)</t>
  </si>
  <si>
    <t>12, 251
83, 047</t>
  </si>
  <si>
    <t>0
0</t>
  </si>
  <si>
    <t>"Number of mothers, fathers and caregivers reached through parenting programmes through supported  (B:0 ; T:12,251)
Percentage of female and male adolescents aged 13–19 years who know some place they can go for help in cases of physical or sexual violence, by sex and age (B:0 ; T:83,047)"</t>
  </si>
  <si>
    <t>Youth and children</t>
  </si>
  <si>
    <t>"Strengthen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t>
  </si>
  <si>
    <t xml:space="preserve">Duty bearer capacities are strengthened to support positive attitudes, behaviours and practices including in humanitarian settings  </t>
  </si>
  <si>
    <t xml:space="preserve">8;5
11
</t>
  </si>
  <si>
    <t xml:space="preserve">4;4
1
</t>
  </si>
  <si>
    <t>"Number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t>
  </si>
  <si>
    <t>National: Dept. of Gender Affairs; Ministry of Home Affairs.
Regional: OECS; Caribbean Family Planning Association, CAFRA, CARIMAN</t>
  </si>
  <si>
    <t>"Positive parenting to address harmful social norms and practices using C4D approaches. 
Support the Health and Family Life Education.
Develop regulatory framework on digital literacy and online safety"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t>
  </si>
  <si>
    <t>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t>
  </si>
  <si>
    <t>UNFPA</t>
  </si>
  <si>
    <t>IOM</t>
  </si>
  <si>
    <t>LGBTQI community</t>
  </si>
  <si>
    <t>Ministry of Equity, Social Justice, Local Government, and Empowerment</t>
  </si>
  <si>
    <t>Research study on the mobility and migration of LGBTQI+ in the Caribbean. Tools for CSOs to assist LGBTQI+ persons from the Caribbean</t>
  </si>
  <si>
    <t>Employees, GoSL</t>
  </si>
  <si>
    <t xml:space="preserve">Ministry of the Public Service, Home Affairs, Labour &amp; Gender Affairs. </t>
  </si>
  <si>
    <t>"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t>
  </si>
  <si>
    <t>Migrants</t>
  </si>
  <si>
    <t>National: Ministry of the Public Service, Home Affairs, Labour &amp; Gender Affairs. 
Regional: CARICOM IMPACS</t>
  </si>
  <si>
    <t>Capacity building workshop and advocacy for the advancement of legislation on countering the illicit smuggling of migrants</t>
  </si>
  <si>
    <t>Women, girls, vulnerable groups</t>
  </si>
  <si>
    <t>Ministry of Health &amp; Wellness; Minsitry of Agriculture</t>
  </si>
  <si>
    <t>Government institutions and stakeholders have enhanced knowledge on food consumption to promote and advocate for healthy diets</t>
  </si>
  <si>
    <t xml:space="preserve">Healthcare providers </t>
  </si>
  <si>
    <t>National: Ministry of Health, Wellness &amp; Elderly Affiars
Regional: OECS; Caribbean Midwives Association</t>
  </si>
  <si>
    <t xml:space="preserve">"Strengthening Maternal Death Surveillance and response systems and midwifery workforce profile to better address sexual and reproductive health needs and plans.                                                 
</t>
  </si>
  <si>
    <t>PAHO/WHO</t>
  </si>
  <si>
    <t>Healthcare providers and recipients</t>
  </si>
  <si>
    <t>Ministry of Health, Wellness &amp; Elderly Affiars</t>
  </si>
  <si>
    <t>Cancer patients, women</t>
  </si>
  <si>
    <t xml:space="preserve">
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
Enhanced country capacity for rapid detection, assessment and response to health emergencies
</t>
  </si>
  <si>
    <t xml:space="preserve">Persons with HIV, TB, viral hepatitis, arboviruses and vaccine preventable diseases </t>
  </si>
  <si>
    <t>Prevention strategies for pandemic and epidemic-prone diseases implemented</t>
  </si>
  <si>
    <t>Women, chiildren, adoloscents</t>
  </si>
  <si>
    <t>Implementation of the Plan of Action for Women's Children and Adolescents" Health
Emergency preparedness and IHR capacities assessed and strengthened</t>
  </si>
  <si>
    <t>To strengthen capacity to address social and environmental determinants of health</t>
  </si>
  <si>
    <t>Ministry of the Public Service, Home Affairs, Labour and Gender Affairs;</t>
  </si>
  <si>
    <t>Capacity building sessions conducted with Government for the implementation of the Global Compact on Migration and participation in the IMRF</t>
  </si>
  <si>
    <t>$50, 000.00</t>
  </si>
  <si>
    <t>Strengthened skills among policymakers to develop GBV legislation and policy in line with international standards</t>
  </si>
  <si>
    <t>Media and sports personnel, women, persons in the creative/cultural industries</t>
  </si>
  <si>
    <t>National: Ministry of the Public Service, Home Affairs, Labour &amp; Gender Affairs; Ministry of Youth &amp; Sports; Ministry of Tourism, Investment, Creative Industries, Culture and Broadcasting. 
Regional: OECS; CARICOM</t>
  </si>
  <si>
    <t>"Combatting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t>
  </si>
  <si>
    <t>Enhanced capacities among the media, sports and members of the creative and cultural industries and the women’s movement in CARICOM to report and promote positive social norms that promote gender equality and women’s empowerment</t>
  </si>
  <si>
    <t>Youth, women, girls</t>
  </si>
  <si>
    <t>National: Ministry of Health &amp; Wellness; Dept. of Gender Affairs 
Regonal: OECS; Caribbean Family Planning Association, International Planned Parenthood Federation (IPPF) Caribbean and Americas</t>
  </si>
  <si>
    <t>"Focus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t>
  </si>
  <si>
    <t>ILO</t>
  </si>
  <si>
    <t>Labour inspectors and labour administration staff</t>
  </si>
  <si>
    <t>Ministry of the Public Service, Home Affairs, Labour &amp; Gender Affairs</t>
  </si>
  <si>
    <t>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inter alia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t>
  </si>
  <si>
    <t>Employees</t>
  </si>
  <si>
    <t>"Formulation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t>
  </si>
  <si>
    <t>Number of partners that have increased capacities to advance gender equality and women’s empowerment through national and/or local (multi)sectoral strategies, policies and/or action plan
5.2.2 Proportion of women and girls aged 15 years and older subjected to sexual violence by persons other than an intimate partner in the previous 12 months, by age and place of occurrence</t>
  </si>
  <si>
    <t>$70, 000.00</t>
  </si>
  <si>
    <t xml:space="preserve">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5.2.1 Proportion of ever-partnered women and girls aged 15 years and older subjected to physical, sexual or psychological violence by a current or former intimate partner in the previous 12 months, by form of violence and by age
</t>
  </si>
  <si>
    <t>Department of Gender Affairs; Ministry of Home Affairs</t>
  </si>
  <si>
    <t xml:space="preserve">Increased efficiency of the VAW referral pathways in CARICOM countries
</t>
  </si>
  <si>
    <t xml:space="preserve">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
5.c.1 Proportion of countries with systems to track and make public allocations for gender equality and women’s empowerment
</t>
  </si>
  <si>
    <t>Dept. of Gender Affairs; Ministry of Home Affairs</t>
  </si>
  <si>
    <t>"Global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t>
  </si>
  <si>
    <t>Increased integration of social protection programmes into referral pathways for VAW survivors/victims</t>
  </si>
  <si>
    <t>Number of institutions that have increased capacities to design and implement institutional reforms/strategies/policies that promote gender equality and women’s empowerment; Number of national partners with capacities to apply Gender Responsive Budgeting tools in the budget cycle 
5.4.1 Proportion of time spent on unpaid domestic and care work, by sex, age and location</t>
  </si>
  <si>
    <t>Dept. of Gender Affairs; Ministry of Health, Wellness &amp; Elderly Affiars</t>
  </si>
  <si>
    <t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
</t>
  </si>
  <si>
    <t>Improved and integrated government and CSO programmes to address unpaid care work including subsidized child and elder-care systems among CARICOM countries</t>
  </si>
  <si>
    <t xml:space="preserve">"Actuarial reviews of social security schemes
Improved governance of social security institutions
Feasibility studies to implement the unemployment insurance
Social protection expenditure reviews and social protection funding"
</t>
  </si>
  <si>
    <t>6. Strengthening health, safety, and security systems, improving health services, and promoting healthy lifestyles.</t>
  </si>
  <si>
    <t>$2, 058, 028</t>
  </si>
  <si>
    <t>·At least 1 fisheries statistics report completed; at least 10% of DoF staff with increased capacity for enhanced data collection, analysis and management</t>
  </si>
  <si>
    <t>Number of improved institutional and/or community-based measures and reporting tools implemented for sustainable fisheries development and marine resource conservation</t>
  </si>
  <si>
    <t>Farmers, fisherfolk, women, persons living in rural areas</t>
  </si>
  <si>
    <t>Ministry of Agriculture, Fisheries, Food Security and Rural Development; Dept. of Sustainable Development</t>
  </si>
  <si>
    <t>"* 3992 - Emergency Plan with Early Warning System for the fisheries sector established, due: 2023-May-31
* 3993 - Capacity building programmes for value chain actors in the fisheries sector regarding climate change, expected impacts and adaptation strategies and to facilitate holistic climate change adaptation planning and implementation, developed and implemented, due: 2023-Dec-31"</t>
  </si>
  <si>
    <t>$375, 873.00</t>
  </si>
  <si>
    <t>1
At least 1 strategic framework developed, with at least 5 Concept Notes and/or pre-feasibility studies formulated or supported, and submitted to climate financing institution</t>
  </si>
  <si>
    <t>Number of strategic frameworks developed to address policy gaps, improve sectoral expertise, and enhance enabling environments for climate finance with an increased number of quality concept notes formulated and submitted</t>
  </si>
  <si>
    <t>Ministry of Agriculture, Fisheries, Food Security and Rural Development; Dept. of Sustainable Development; Department of Economic Development</t>
  </si>
  <si>
    <t>Sustainable Financing</t>
  </si>
  <si>
    <t>The Ministry of Agriculture is supported to access climate funds to implement adaptation/mitigation measures to reduce vulnerabilities to climate change impacts</t>
  </si>
  <si>
    <t>The Ministry of Agriculture is better able to access climate funds to implement adaptation/mitigation measures to reduce vulnerabilities to Climate Change impacts</t>
  </si>
  <si>
    <t xml:space="preserve">Number of gender financing assessments conducted by government partners; Number of national partners with capacities to apply Gender Responsive Budgeting tools in the budget cycle
5.c.1 Proportion of countries with systems to track and make public allocations for gender equality and women’s empowerment
</t>
  </si>
  <si>
    <t>Women &amp; Girls</t>
  </si>
  <si>
    <t>Departments of: Finance; Sustainable Development; and Gender Affairs</t>
  </si>
  <si>
    <t>"Joint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t>
  </si>
  <si>
    <t>Number of partners with capacities to integrate gender equality into fiscal laws/policies/standards; Number of gender financing assessments conducted by government partners
5.a.1 (a) Proportion of total agricultural population with ownership or secure rights over agricultural land, by sex; and (b) share of women among owners</t>
  </si>
  <si>
    <t>National: Departments of: Finance; Sustainable Development; and Gender Affairs
Regional: CDB
National and Regional DFIs</t>
  </si>
  <si>
    <t xml:space="preserve"> "Joint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t>
  </si>
  <si>
    <t xml:space="preserve">Number of tools introduced that support innovative financing and accountability, including related to digital financing, for gender equality
5.a.1 (a) Proportion of total agricultural population with ownership or secure rights over agricultural land, by sex; and (b) share of women among owners
</t>
  </si>
  <si>
    <t xml:space="preserve">National: Departments of: Finance; Sustainable Development; and Gender Affairs
Regional: UIW; SGU; CDEMA
</t>
  </si>
  <si>
    <t>"Joint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t>
  </si>
  <si>
    <t xml:space="preserve">5. Advancing SDG implementation through catalytic investments and innovative resource mobilization strategies. </t>
  </si>
  <si>
    <t xml:space="preserve">National: Central Statistics Office; Dept. of Gender Affairs
Regional: CARICOM
</t>
  </si>
  <si>
    <t>Increasing national and regional Capacity to collect, use, analyse and publicise gender statistics and sex-disaggregated data across planning, monitoring and decision making (Regional)</t>
  </si>
  <si>
    <t>Population</t>
  </si>
  <si>
    <t>National: Central Statistics Office
Regional: OECS; ECLAC, CARICOM Statistics Programme, Caribbean Development Bank</t>
  </si>
  <si>
    <t>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t>
  </si>
  <si>
    <t>UNCTAD</t>
  </si>
  <si>
    <t>Residents (increased revenue)</t>
  </si>
  <si>
    <t>Customs &amp; Excise Department</t>
  </si>
  <si>
    <t>Digitization</t>
  </si>
  <si>
    <t>$100, 000.00</t>
  </si>
  <si>
    <t xml:space="preserve">6
2
</t>
  </si>
  <si>
    <t xml:space="preserve">1
5
</t>
  </si>
  <si>
    <t>Percentage of country offices implementing action plans to support Governments to improve the availability and quality of child-related Sustainable Development Goal indicators (B:1; T:6)
Percentage of significant country programme components evaluated by the end of their cycle (B:5 ; T:2)</t>
  </si>
  <si>
    <t>Children, youth</t>
  </si>
  <si>
    <t>National: Ministry of Finance, Economic Development and Youth Economy; Ministry of Education, Sustainable Development, Innovation, Science, Technology and Vocational Training; Ministry of Youth &amp; Sports
Regional: OECS</t>
  </si>
  <si>
    <t>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
Support countries on Household surveys implementation
Support countries on MICS Implementation - General
Support countries on stimulating demand for and capacity to use data (Data Savy)</t>
  </si>
  <si>
    <t>$500, 089.75</t>
  </si>
  <si>
    <t>"Indicator 4.1.1 Number of countries with new data and case management systems and coordination mechanisms for management of criminal cases
Source: Police, Directors of Public Prosecution, Prisons 
Frequency: Annual
Indicator 4.1.2 State of implementation of criminal procedures in Barbados, Dominica, St. Kitts and Nevis, St. Lucia, St. Vincent and the Grenadines
0 – None developed
1 – Draft procedures completed
2 – Procedures approved and in use"
16.3.2 Unsentenced detainees as a proportion of overall prison population (C160302)</t>
  </si>
  <si>
    <t>Youth, residents</t>
  </si>
  <si>
    <t xml:space="preserve">National: Ministry of Finance, Economic Development and Youth Economy; Ministry of Youth &amp; Sports; Ministry of Home Affairs
Regional: Eastern Caribbean Supreme Court;CARICOM IMPACS
</t>
  </si>
  <si>
    <t>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t>
  </si>
  <si>
    <t xml:space="preserve">4. Strengthening and coordinating data and statistical systems to enhance evidence-based policies and programmes to accelerate progress on SDGs.   </t>
  </si>
  <si>
    <t>12.8.1 Extent to which (i) global citizenship education and (ii) education for sustainable development (including climate change education) are mainstreamed in (a) national education policies; (b) curricula; (c) teacher education; and (d) student assessment (C120801)</t>
  </si>
  <si>
    <t>UNEP</t>
  </si>
  <si>
    <t>Youth</t>
  </si>
  <si>
    <t>Department of Sustainable Development; Department of Finance, Economic Development and the Youth Economy</t>
  </si>
  <si>
    <t>71, 027
12</t>
  </si>
  <si>
    <t>TBD
TBD</t>
  </si>
  <si>
    <t>"Number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t>
  </si>
  <si>
    <t>Children, Youth</t>
  </si>
  <si>
    <t>Ministry of Education, Sustainable Development, Innovation, Science, Technology and Vocational Training; Ministry of Youth &amp; Sports</t>
  </si>
  <si>
    <t>"Empower youth organizations to promote climate action.
Support young people’s leadership in promoting climate action.
Develop innovative approaches to promote climate action."</t>
  </si>
  <si>
    <t>Youth and adolescents are empowered to develop innovative approaches to realize their right</t>
  </si>
  <si>
    <t>375, 000
7/12
6/12</t>
  </si>
  <si>
    <t>TBD
0
0</t>
  </si>
  <si>
    <t>"Number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t>
  </si>
  <si>
    <t>Youth, children, girls</t>
  </si>
  <si>
    <t>Ministry of Education; Minsitry of Finance, Economic Development &amp; the Youth Economy. Ministry of Youth &amp; Sports</t>
  </si>
  <si>
    <t>"Build climate and disaster resilient education systems. 
Expand equitable access to ECD/ECE. 
Expand the digitalization of the education sector, building on Covi-19 lessons, U-Report and Giga Initiative "</t>
  </si>
  <si>
    <r>
      <rPr>
        <sz val="9"/>
        <color theme="1"/>
        <rFont val="Verdana"/>
        <family val="2"/>
      </rPr>
      <t xml:space="preserve">6
200, 000
</t>
    </r>
    <r>
      <rPr>
        <b/>
        <sz val="9"/>
        <color theme="1"/>
        <rFont val="Verdana"/>
        <family val="2"/>
      </rPr>
      <t xml:space="preserve">
</t>
    </r>
  </si>
  <si>
    <r>
      <rPr>
        <sz val="9"/>
        <color theme="1"/>
        <rFont val="Verdana"/>
        <family val="2"/>
      </rPr>
      <t xml:space="preserve">0
30, 000
</t>
    </r>
    <r>
      <rPr>
        <b/>
        <sz val="9"/>
        <color theme="1"/>
        <rFont val="Verdana"/>
        <family val="2"/>
      </rPr>
      <t xml:space="preserve">
</t>
    </r>
  </si>
  <si>
    <t>"Development and/or implementation of a national school-based management policy framework with UNICEF support (B:0 ; T:6)
Number of children provided with individual learning materials through UNICEF-supported programmes (B: 30,0010 ; T: 200,000)"</t>
  </si>
  <si>
    <t xml:space="preserve">"Support family and community awareness, to demand safe and inclusive quality education. 
Engage with adolescent and youth activists to promote community resilience and climate action."
"Strengthen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
</t>
  </si>
  <si>
    <t xml:space="preserve">
9/12
12/12
</t>
  </si>
  <si>
    <t>"Percentage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t>
  </si>
  <si>
    <t>Ministry of Finance, Economic Development and Youth Economy; Ministry of Education, Sustainable Development, Innovation, Science, Technology and Vocational Training; Ministry of Youth &amp; Sports</t>
  </si>
  <si>
    <t>"Improve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
"Strengthen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t>
  </si>
  <si>
    <t>Schools are safe, climate-smart, inclusive and deliver quality learning and foundational skills</t>
  </si>
  <si>
    <t>3. Supporting the operationalization of the Youth Economy through youth empowerment, entrepreneurship, and employability.</t>
  </si>
  <si>
    <t>Ministry of the Public Service, Home Affairs, Labour &amp; Gender Affairs; Department of Sustainable Development</t>
  </si>
  <si>
    <t xml:space="preserve"> Number of projects with global environment benefits funded</t>
  </si>
  <si>
    <t>UNDP, UNOPS</t>
  </si>
  <si>
    <t>Local communities; CSOs, NGOS, CBOs, FBOs, Cooperatives; Foundations; Community Partnerships;</t>
  </si>
  <si>
    <t>Department of Sustainable Development</t>
  </si>
  <si>
    <t>The GEF UNDP Small Grants Programme supports  projects that conserve and restore the natural environment, while enhancing livelihoods and well-being.</t>
  </si>
  <si>
    <t>Local communities including indigenous people, CSOs and other NGOs have access to finance mechanisms for projects in Biodiversity Conservation, Climate Change Mitigation and Adaptation, Land Degradation and Sustainable Forest Management, International Waters and Chemicals and Waste.</t>
  </si>
  <si>
    <t>1. 0; 2. 0; 3. TBC</t>
  </si>
  <si>
    <t xml:space="preserve">1. Number of countries with
equipment procured for the removal of
sargassum; 2. number of persons
receiving training and demonstrating
increased capacity to to remove, transport
and dispose of sargassum and to scientifically monitor sargassum influxes 3. Quantity (Kilograms) of
sargassum collected and disposed (per
country, year) </t>
  </si>
  <si>
    <t>Sustainably manage and protect marine and coastal ecosystems to avoid significant adverse impacts, including by strengthening their resilience, and take action for their restoration in order to achieve healthy and productive oceans</t>
  </si>
  <si>
    <t xml:space="preserve">Department of Agriculture and Fisheries, General Public, Coastal Communities and Economic Sectors (i.e. Tourism, Fisheries) </t>
  </si>
  <si>
    <t>National agencies and community organisations have strengthened capacities for sargassum and coastal ecosystems management </t>
  </si>
  <si>
    <t>Persons living in coastal areas and other areas proned to natural disaster</t>
  </si>
  <si>
    <t>Department Sustainable Development</t>
  </si>
  <si>
    <t>$1, 236, 918.00</t>
  </si>
  <si>
    <t xml:space="preserve">30% of fisherfolk have access to early warning systems/ climate fisheries info services/ CC adaptation info; and 50% of farmers have access to agro-meteorological and climate risk products </t>
  </si>
  <si>
    <t>TBD</t>
  </si>
  <si>
    <t xml:space="preserve">%of farmers % fishers with improved access to climate change best practices and climate risk technologies and products  (including integrated mitigation, adaptation, impact reduction and early warning against known and potential emerging threats)
</t>
  </si>
  <si>
    <t>Farmers, fisherfolk, women. persons living in rural areas</t>
  </si>
  <si>
    <t>Displaced persons</t>
  </si>
  <si>
    <t>Ministry of Equity, Social Justice, Local Governent; NEMO</t>
  </si>
  <si>
    <t>Emergency shelter facilities are rehabilitated and equipped to host displaced persons.</t>
  </si>
  <si>
    <t>Resource effeciency and circularity in key sector are improved.</t>
  </si>
  <si>
    <t>Institutional capacity to adopt and act on national and international commitments is enhanced</t>
  </si>
  <si>
    <t>UNIDO</t>
  </si>
  <si>
    <t>Women, youth</t>
  </si>
  <si>
    <t>Ministry of Education, Sustainable Development, Innovation, Science, Technology and Vocational Training;</t>
  </si>
  <si>
    <t>Special focus on entrepreneurship, industrial clusters and employment.</t>
  </si>
  <si>
    <t>Project’s progress towards objectives continuously monitored and evaluated.</t>
  </si>
  <si>
    <t xml:space="preserve">1: Number of NDCs, integrated natural resource management policies, legal and regulatory frameworks developed or revised to meet international standards and accompanied by national implementation plans.
13.2.1 Number of countries that have communicated the establishment or operationalization of an integrated policy/strategy/plan which increases their ability to adapt to the adverse impacts of climate change, and foster climate resilience and low greenhouse gas emissions development in a manner that does not threaten food production (including a national adaptation plan, nationally determined contribution, national communication, biennial update report or other) (C130201)
</t>
  </si>
  <si>
    <t>Department of Sustainable Development; Departments of Finance and Economic Development.</t>
  </si>
  <si>
    <t>Number of Megawatts generated from new solar photovoltaic, bionergy or other renewable energy system installations.
7.2.1 Renewable energy share in the total final energy consumption (C070201)</t>
  </si>
  <si>
    <t>$1, 154, 930.00</t>
  </si>
  <si>
    <t>Number of available soil information tools, policies and practises contributing to the wide adoption of sustainable soil management and sustainable land use systems for decision-making processes pertaining to agriculture and forestry</t>
  </si>
  <si>
    <t>"* 3997 - Analysis of pesticide imports, including illegal imports and HHPs; Training of customs officers in revised protocols, due: 2023-Dec-31
* 3998 - Development of national plant genetic resources for food and agriculture strategic action plan to improve the resilience of production systems to CC and extreme weather events; Capacities built for the assessment of degraded watersheds using a participatory forestry management approach piloted through community-based reforestation of riversbanks  , due: 2023-Dec-31
* 3999 - Land use, food and livelihood systems assessed as a basis for identifying alternative options and innovations and setting a baseline for monitoring as a Basis for Developing Resilient Food Production Systems and Alternative Livelihood Options, due: 2023-Dec-31
* 4000 - National soil data including soil organic carbon reviewed and capacities built to support the utilization of remote sensing approaches to improve soil and land management, due: 2023-Dec-31"</t>
  </si>
  <si>
    <t>Government institutions and farmers are equipped with and adopt innovative technologies to mainstream biodiversity, improve soil, land and agro-chemical management with harmonized protocols LDN (Land Degradation Neutrality) targets for improved natural resource management over time</t>
  </si>
  <si>
    <t>"Oceans are governed sustainably and holistically at the regional and global levels."</t>
  </si>
  <si>
    <t>1.5.3 Number of countries that adopt and implement national disaster risk reduction strategies in line with Sendai Framework for Disaster Risk Reduction 2015-2030</t>
  </si>
  <si>
    <t>Persons likely to be affected by disasters/climate change</t>
  </si>
  <si>
    <t>National: Department of Sustainable Development; Ministry of Infrastructure, Ports, Transport, Physical Development and Urban Renewal
Regional: OECS</t>
  </si>
  <si>
    <t>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t>
  </si>
  <si>
    <t>1) Number of new and updated national mechanisms to prepare for and recover from disaster events; 2)  % of target groups or communities adopting new DRR measures 
8.3.1 Proportion of informal employment in non‑agriculture employment, by sex (C080301)</t>
  </si>
  <si>
    <t>Indigenous Groups</t>
  </si>
  <si>
    <t>National: Department of Sustainable Development
Regional: CIMH</t>
  </si>
  <si>
    <t xml:space="preserve">6
6
</t>
  </si>
  <si>
    <t>TBD   
1</t>
  </si>
  <si>
    <t>"Number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t>
  </si>
  <si>
    <t xml:space="preserve"> Children, Youth</t>
  </si>
  <si>
    <t>"Support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
Provide technical support and assistance to national and subregional partners to review and create child sensitive climate policies</t>
  </si>
  <si>
    <t>13.2.1 Number of countries that have communicated the establishment or operationalization of an integrated policy/strategy/plan which increases their ability to adapt to the adverse impacts of climate change, and foster climate resilience and low greenhouse gas emissions development in a manner that does not threaten food production (including a national adaptation plan, nationally determined contribution, national communication, biennial update report or other (C130201)</t>
  </si>
  <si>
    <t xml:space="preserve">
Interventions designed to strengthen institutional capacity to improve transparency and accountability of climate action</t>
  </si>
  <si>
    <t xml:space="preserve">National: Ministry of the Public Service, Home Affairs, Labour and Gender Affairs
Regional: OECS
</t>
  </si>
  <si>
    <t>Ministry of Agriculture, Fisheries, Food Security and Rural Development; Dept. of Gender Affairs</t>
  </si>
  <si>
    <t>"Strengthened capacity of enterprises 
and their support systems to enhance productivity 
and sustainability"</t>
  </si>
  <si>
    <t>Number of NDOs and NGMs participating in comprehensive gender responsive DRR training
8.3.1 Proportion of informal employment in non‑agriculture employment, by sex</t>
  </si>
  <si>
    <t>National: Dept. of Gender Affairs; Dept. of Sustainable Development 
Regional: CDEMA</t>
  </si>
  <si>
    <t>$62, 400.00</t>
  </si>
  <si>
    <t xml:space="preserve">Number of or percentage of population living in informal settlements where the access to basic services is limited and lack of adequate and affordable housing and tenure security posing additional risk and vulnerabilities </t>
  </si>
  <si>
    <t>UN Habitat</t>
  </si>
  <si>
    <t>GoSL, village councils and actors, dwellers of Informal settlements, vulnerable groups</t>
  </si>
  <si>
    <t>Department of Housing and Local Government</t>
  </si>
  <si>
    <t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t>
  </si>
  <si>
    <t xml:space="preserve">Resilient informal settlements upgrading and prevention strategy for St Lucia </t>
  </si>
  <si>
    <t>$6, 555, 550.00</t>
  </si>
  <si>
    <t>"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t>
  </si>
  <si>
    <t>National: Ministry of Education, Sustainable Development, Innovation, Science, Technology and Vocational Training
Regional: OECS DCEMA</t>
  </si>
  <si>
    <t>The project “Increasing the Resilience of the Education System to Climate Change Impacts in the Eastern Caribbean” aims to advance climate-resilient sustainable development in both countries by enhancing the resilience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t>
  </si>
  <si>
    <t>Increased Resilience of the Education System to Climate Change Impacts in the Eastern Caribbean (St Lucia and Antigua and Barbuda)</t>
  </si>
  <si>
    <t>2. Mitigating the impact of climate change through disaster risk management and integrated ecosystem management to build ecological resilience and sustainability.</t>
  </si>
  <si>
    <t>UNESCO</t>
  </si>
  <si>
    <t>Women, youth, artistis</t>
  </si>
  <si>
    <t>Investment, Creative Industries, Culture and Information; Folk Research Centre</t>
  </si>
  <si>
    <t xml:space="preserve">Intangible Cultural Heritage Fund - “Documenting and inventorying the intangible cultural heritage" 
</t>
  </si>
  <si>
    <t>Strengthen safeguarding the intangible cultural heritage of Saint Lucia through capacity development and inventory of intangible cultural heritage expressions and practices, thus encouraging creativity and self-respect in the communities and individuals where these originate</t>
  </si>
  <si>
    <t>"Number of out-of-school children and adolescents who accessed education through UNICEF-supported programmes 
Percentage of UNICEF-targeted girls and boys in humanitarian contexts who have received individual case management (IOM, UNDP, UNHCR)"</t>
  </si>
  <si>
    <t>Ministry of Equity, Social Justice, Local Government, and Empowerment; Ministry of Education</t>
  </si>
  <si>
    <t>"Support interventions promoting integration and social cohesion; 
Increase access to essential services for children on the move.
Provide a range of key information to children on the move and host communities."</t>
  </si>
  <si>
    <t>WFP</t>
  </si>
  <si>
    <t>Ministry of Equity, Social Justice and Empowerment; NEMO</t>
  </si>
  <si>
    <t>7
8</t>
  </si>
  <si>
    <t>0
7</t>
  </si>
  <si>
    <t>"Number of countries achieving a Vaccin hesitancy index of 3.0 (B:0 ; T:7)
Number of countries implementing strategies to address under-vaccination (WHO) ( B: 7 ; T:8)"</t>
  </si>
  <si>
    <t>Ministry of Health &amp; Wellness</t>
  </si>
  <si>
    <t>"Partnership development with businesses to strengthen community resilience 
Global-to-local risk prevention, responses and solutions ahead of potential crises.
Risk Communication and engagement for Health emergencies   "
"Support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t>
  </si>
  <si>
    <t>3
8, 146</t>
  </si>
  <si>
    <t>0
4, 224</t>
  </si>
  <si>
    <t>"Number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t>
  </si>
  <si>
    <t>Vulnerable populations, children</t>
  </si>
  <si>
    <t>Ministry of Education; Minsitry of Finance, Economic Development &amp; the Youth Economy. Ministry of Youth &amp; Sports; Ministry of Equity, Social Justice and Empowerment</t>
  </si>
  <si>
    <t>Service Sector Development: Support policy development and capacity building to enhance regional regulatory and institutional frameworks and institutional coordination in service-led diversification policymaking and to increase productive or export capacity.
"Support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t>
  </si>
  <si>
    <t xml:space="preserve">Social protection institutions are strengthened to design and deliver inclusive and effective programmes that effectively link with social sectors as part of integrated and accessible social protection systems </t>
  </si>
  <si>
    <t>$120, 000.00</t>
  </si>
  <si>
    <t>National: Ministry of Tourism, Investment, Creative Industries, Culture and Broadcasting 
Regional: UNCTAD</t>
  </si>
  <si>
    <t>Service Sector Development: Support policy development and capacity building to enhance regional regulatory and institutional frameworks and institutional coordination in service-led diversification policymaking and to increase productive or export capacity</t>
  </si>
  <si>
    <t>$648, 000.00</t>
  </si>
  <si>
    <t>At least 2 strategies and/or national policies are formulated for increased private sector investment</t>
  </si>
  <si>
    <r>
      <t>Number of strategies - including policies, guidelines, regulations and programmes aiming to empower actors in the agricultural and fishery sector to reduce barriers to access productive resources, services, sustainable technologies and markets;</t>
    </r>
    <r>
      <rPr>
        <sz val="11"/>
        <color rgb="FF000000"/>
        <rFont val="Calibri"/>
        <family val="2"/>
        <charset val="1"/>
      </rPr>
      <t xml:space="preserve"> adopting a gender responsive approach</t>
    </r>
  </si>
  <si>
    <t>Farmers, fisherfolk, women</t>
  </si>
  <si>
    <t>Ministry of Agriculture, Fisheries, Food Security and Rural Development</t>
  </si>
  <si>
    <t>$90, 987.14</t>
  </si>
  <si>
    <r>
      <t>"</t>
    </r>
    <r>
      <rPr>
        <sz val="9"/>
        <rFont val="Verdana"/>
        <family val="2"/>
      </rPr>
      <t>1. Number of capacity strengthening initiatives facilitated by WFP to strengthen end to end  humanitarian supply chain and logistics capacitates
2. USD value of assets and infrastructure handed over to national stakeholders as a result of WFP capacity strengthening support"</t>
    </r>
  </si>
  <si>
    <t xml:space="preserve">Vulnerable men, women, boys and girls </t>
  </si>
  <si>
    <t>"Vulnerable populations benefit from strengthened end to end supply 
chain and logistics capacities in order to protect their access to food and livelihoods "</t>
  </si>
  <si>
    <t>$10, 195. 00</t>
  </si>
  <si>
    <t>1. Total value of cash/in kind food transferred to targeted beneficiaries       
2. Number of people receiving food/cash-based transfers/commodity vouchers</t>
  </si>
  <si>
    <t>vulnerable populations</t>
  </si>
  <si>
    <t>$320, 170.00</t>
  </si>
  <si>
    <t>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t>
  </si>
  <si>
    <t xml:space="preserve">vulnerable men, women, boys and girls </t>
  </si>
  <si>
    <t>Poor, vulnerbale populations</t>
  </si>
  <si>
    <t>$71, 900.00</t>
  </si>
  <si>
    <t>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 
8.3.1 Proportion of informal employment in non‑agriculture employment, by sex (C080301)</t>
  </si>
  <si>
    <t>National: Ministry of Tourism, Ministry of Commerce, Minsitry of the Public Service (Public Sector Mondernization/Digi Gov) 
Regional: UWI Open Campus, CTO 
Int'l: Frankfurt School</t>
  </si>
  <si>
    <t>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                                                 Enhancement of policy solutions for the tourism sector through subregional and national diagnostics using consultative and particpatory approaches; technical support for MSME retooling and access to markets within toursim value chains</t>
  </si>
  <si>
    <t>1.Limiting the socioeconomic impact of COVID-19, ensuring that no one is left behind and boosting economic resilience.</t>
  </si>
  <si>
    <t>(Planned Financial resources or TA required) in USD </t>
  </si>
  <si>
    <t>Blue Economy</t>
  </si>
  <si>
    <t>Climate Change Adaptation</t>
  </si>
  <si>
    <t>Ministry of Finance, BRAGSA</t>
  </si>
  <si>
    <t>Number of persons in key sectors with updated skills to implement recovery strategies, disaggregated by sex; 2) Number of countries with gender responsive recovery stategies developed and submitted for Cabinet approval</t>
  </si>
  <si>
    <t>implementing partnrs, Indicators and financial data updated (changed from 0 to 376 717 based on the strategic mapping document previously shared</t>
  </si>
  <si>
    <t>National agencies and community organisations have strengthened capacities for coastal ecosystems management </t>
  </si>
  <si>
    <t>UNDP promotes a Ridge-to-Reef approach to natural resources management and biodiversity conservation, as well as integrated water and land management to prevent land degradation.</t>
  </si>
  <si>
    <t>Ministry of Agriculture - Department of Forestry</t>
  </si>
  <si>
    <t xml:space="preserve">Department of Agriculture, General Public </t>
  </si>
  <si>
    <t>Number of ha designated as protected area</t>
  </si>
  <si>
    <t>Addressing Land Degradation in the Georgetown Watershed</t>
  </si>
  <si>
    <t>Enhance sustainable livelihoods and soil conservation through climate resilient agriculture and sustainable land practices</t>
  </si>
  <si>
    <t>Department of Agriculture and Fisheries</t>
  </si>
  <si>
    <t>Digital Transformation</t>
  </si>
  <si>
    <t>Economic Growth</t>
  </si>
  <si>
    <t>Good Governance</t>
  </si>
  <si>
    <t>Human and Social Development</t>
  </si>
  <si>
    <t>Mitigation and Resilience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</si>
</sst>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00"/>
    <numFmt numFmtId="165" formatCode="&quot;$&quot;#,##0.00;[Red]\-&quot;$&quot;#,##0.00"/>
  </numFmts>
  <fonts count="78">
    <font>
      <sz val="11"/>
      <color theme="1"/>
      <name val="Calibri"/>
      <family val="2"/>
      <scheme val="minor"/>
    </font>
    <font>
      <sz val="11"/>
      <color theme="1"/>
      <name val="Calibri"/>
      <family val="2"/>
      <scheme val="minor"/>
    </font>
    <font>
      <sz val="11"/>
      <color rgb="FFFF0000"/>
      <name val="Calibri"/>
      <family val="2"/>
      <scheme val="minor"/>
    </font>
    <font>
      <b/>
      <u/>
      <sz val="12"/>
      <color theme="0"/>
      <name val="Verdana"/>
      <family val="2"/>
    </font>
    <font>
      <b/>
      <sz val="12"/>
      <color theme="0"/>
      <name val="Verdana"/>
      <family val="2"/>
    </font>
    <font>
      <b/>
      <sz val="8"/>
      <color rgb="FF000000"/>
      <name val="Verdana"/>
      <family val="2"/>
    </font>
    <font>
      <sz val="8"/>
      <color rgb="FF000000"/>
      <name val="Verdana"/>
      <family val="2"/>
    </font>
    <font>
      <b/>
      <sz val="8"/>
      <color rgb="FFFF0000"/>
      <name val="Verdana"/>
      <family val="2"/>
    </font>
    <font>
      <b/>
      <sz val="12"/>
      <color theme="1"/>
      <name val="Verdana"/>
      <family val="2"/>
    </font>
    <font>
      <sz val="12"/>
      <color theme="1"/>
      <name val="Calibri"/>
      <family val="2"/>
      <scheme val="minor"/>
    </font>
    <font>
      <sz val="8"/>
      <color theme="1"/>
      <name val="Verdana"/>
      <family val="2"/>
    </font>
    <font>
      <sz val="8"/>
      <name val="Verdana"/>
      <family val="2"/>
    </font>
    <font>
      <sz val="8"/>
      <color theme="1"/>
      <name val="Calibri"/>
      <family val="2"/>
      <scheme val="minor"/>
    </font>
    <font>
      <sz val="11"/>
      <color rgb="FF000000"/>
      <name val="Calibri"/>
      <family val="2"/>
    </font>
    <font>
      <sz val="11"/>
      <color rgb="FFD13438"/>
      <name val="Times New Roman"/>
      <family val="1"/>
    </font>
    <font>
      <sz val="16"/>
      <color theme="1"/>
      <name val="Gill Sans MT"/>
      <family val="2"/>
    </font>
    <font>
      <b/>
      <sz val="16"/>
      <color theme="1"/>
      <name val="Gill Sans MT"/>
      <family val="2"/>
    </font>
    <font>
      <sz val="16"/>
      <color rgb="FFFF0000"/>
      <name val="Gill Sans MT"/>
      <family val="2"/>
    </font>
    <font>
      <sz val="16"/>
      <name val="Gill Sans MT"/>
      <family val="2"/>
    </font>
    <font>
      <sz val="16"/>
      <color rgb="FF000000"/>
      <name val="Gill Sans MT"/>
      <family val="2"/>
    </font>
    <font>
      <sz val="16"/>
      <color rgb="FF000000"/>
      <name val="Calibri"/>
      <family val="2"/>
    </font>
    <font>
      <sz val="14"/>
      <color theme="1"/>
      <name val="Gill Sans MT"/>
      <family val="2"/>
    </font>
    <font>
      <sz val="18"/>
      <name val="Gill Sans MT"/>
      <family val="2"/>
    </font>
    <font>
      <sz val="16"/>
      <name val="Calibri"/>
      <family val="2"/>
      <scheme val="minor"/>
    </font>
    <font>
      <b/>
      <sz val="16"/>
      <color rgb="FFFF0000"/>
      <name val="Gill Sans MT"/>
      <family val="2"/>
    </font>
    <font>
      <b/>
      <sz val="18"/>
      <color rgb="FFFF0000"/>
      <name val="Gill Sans MT"/>
      <family val="2"/>
    </font>
    <font>
      <strike/>
      <sz val="16"/>
      <color theme="1"/>
      <name val="Gill Sans MT"/>
      <family val="2"/>
    </font>
    <font>
      <strike/>
      <sz val="16"/>
      <color rgb="FFFF0000"/>
      <name val="Gill Sans MT"/>
      <family val="2"/>
    </font>
    <font>
      <strike/>
      <sz val="16"/>
      <name val="Gill Sans MT"/>
      <family val="2"/>
    </font>
    <font>
      <strike/>
      <sz val="16"/>
      <color rgb="FF000000"/>
      <name val="Gill Sans MT"/>
      <family val="2"/>
    </font>
    <font>
      <b/>
      <strike/>
      <sz val="16"/>
      <color theme="1"/>
      <name val="Gill Sans MT"/>
      <family val="2"/>
    </font>
    <font>
      <sz val="16"/>
      <color theme="1"/>
      <name val="Calibri"/>
      <family val="2"/>
      <scheme val="minor"/>
    </font>
    <font>
      <strike/>
      <sz val="18"/>
      <name val="Gill Sans MT"/>
      <family val="2"/>
    </font>
    <font>
      <i/>
      <sz val="16"/>
      <name val="Gill Sans MT"/>
      <family val="2"/>
    </font>
    <font>
      <b/>
      <sz val="12"/>
      <color theme="1"/>
      <name val="Gill Sans MT"/>
      <family val="2"/>
    </font>
    <font>
      <b/>
      <sz val="22"/>
      <color theme="1"/>
      <name val="Gill Sans MT"/>
      <family val="2"/>
    </font>
    <font>
      <b/>
      <sz val="14"/>
      <color theme="1"/>
      <name val="Gill Sans MT"/>
      <family val="2"/>
    </font>
    <font>
      <sz val="14"/>
      <color rgb="FFFF0000"/>
      <name val="Roboto"/>
    </font>
    <font>
      <b/>
      <sz val="14"/>
      <name val="Roboto"/>
    </font>
    <font>
      <sz val="22"/>
      <color rgb="FFFF0000"/>
      <name val="Gill Sans MT"/>
      <family val="2"/>
    </font>
    <font>
      <b/>
      <sz val="22"/>
      <name val="Gill Sans MT"/>
      <family val="2"/>
    </font>
    <font>
      <b/>
      <u/>
      <sz val="22"/>
      <color theme="0"/>
      <name val="Verdana"/>
      <family val="2"/>
    </font>
    <font>
      <b/>
      <sz val="22"/>
      <color theme="0"/>
      <name val="Verdana"/>
      <family val="2"/>
    </font>
    <font>
      <b/>
      <u/>
      <sz val="20"/>
      <color theme="0"/>
      <name val="Verdana"/>
      <family val="2"/>
    </font>
    <font>
      <b/>
      <sz val="12"/>
      <color rgb="FF000000"/>
      <name val="Verdana"/>
      <family val="2"/>
    </font>
    <font>
      <sz val="14"/>
      <color theme="1"/>
      <name val="Calibri"/>
      <family val="2"/>
      <scheme val="minor"/>
    </font>
    <font>
      <sz val="8"/>
      <color rgb="FF000000"/>
      <name val="Verdana"/>
      <charset val="1"/>
    </font>
    <font>
      <b/>
      <u/>
      <sz val="12"/>
      <color rgb="FFFFFFFF"/>
      <name val="Verdana"/>
      <family val="2"/>
    </font>
    <font>
      <b/>
      <sz val="12"/>
      <color rgb="FFFFFFFF"/>
      <name val="Verdana"/>
      <family val="2"/>
    </font>
    <font>
      <sz val="11"/>
      <color rgb="FF000000"/>
      <name val="Calibri"/>
      <family val="2"/>
      <scheme val="minor"/>
    </font>
    <font>
      <sz val="8"/>
      <color rgb="FF000000"/>
      <name val="Verdana"/>
    </font>
    <font>
      <b/>
      <sz val="12"/>
      <color rgb="FF000000"/>
      <name val="Verdana"/>
    </font>
    <font>
      <sz val="9"/>
      <color rgb="FF000000"/>
      <name val="Verdana"/>
      <family val="2"/>
    </font>
    <font>
      <sz val="9"/>
      <color theme="1"/>
      <name val="Verdana"/>
      <family val="2"/>
    </font>
    <font>
      <sz val="9"/>
      <name val="Verdana"/>
      <family val="2"/>
    </font>
    <font>
      <sz val="11"/>
      <name val="Calibri"/>
      <family val="2"/>
      <scheme val="minor"/>
    </font>
    <font>
      <sz val="10"/>
      <color rgb="FF000000"/>
      <name val="Calibri"/>
      <family val="2"/>
      <charset val="1"/>
    </font>
    <font>
      <sz val="11"/>
      <color rgb="FF000000"/>
      <name val="Calibri"/>
      <family val="2"/>
      <charset val="1"/>
    </font>
    <font>
      <b/>
      <sz val="14"/>
      <color theme="1"/>
      <name val="Verdana"/>
      <family val="2"/>
    </font>
    <font>
      <sz val="10"/>
      <color rgb="FF000000"/>
      <name val="Calibri"/>
    </font>
    <font>
      <sz val="10"/>
      <color theme="1"/>
      <name val="Calibri"/>
      <family val="2"/>
      <charset val="1"/>
    </font>
    <font>
      <sz val="11"/>
      <color theme="1"/>
      <name val="Calibri"/>
      <family val="2"/>
      <charset val="1"/>
    </font>
    <font>
      <b/>
      <sz val="9"/>
      <color theme="1"/>
      <name val="Verdana"/>
      <family val="2"/>
    </font>
    <font>
      <sz val="11"/>
      <color rgb="FF000000"/>
      <name val="Calibri"/>
    </font>
    <font>
      <sz val="11"/>
      <color theme="1"/>
      <name val="Calibri"/>
    </font>
    <font>
      <sz val="9"/>
      <color rgb="FF000000"/>
      <name val="Calibri"/>
      <family val="2"/>
      <charset val="1"/>
    </font>
    <font>
      <sz val="14"/>
      <color theme="1"/>
      <name val="Verdana"/>
      <family val="2"/>
    </font>
    <font>
      <sz val="9"/>
      <color theme="1"/>
      <name val="Calibri"/>
      <family val="2"/>
      <scheme val="minor"/>
    </font>
    <font>
      <sz val="11"/>
      <name val="Calibri"/>
    </font>
    <font>
      <sz val="11"/>
      <color rgb="FF0E101A"/>
      <name val="Calibri"/>
      <family val="2"/>
      <charset val="1"/>
    </font>
    <font>
      <b/>
      <sz val="11"/>
      <color rgb="FFFF0000"/>
      <name val="Calibri"/>
      <family val="2"/>
      <scheme val="minor"/>
    </font>
    <font>
      <b/>
      <sz val="9"/>
      <color rgb="FFFF0000"/>
      <name val="Verdana"/>
      <family val="2"/>
    </font>
    <font>
      <b/>
      <sz val="9"/>
      <name val="Verdana"/>
      <family val="2"/>
    </font>
    <font>
      <sz val="9"/>
      <color rgb="FF000000"/>
      <name val="Gill Sans MT"/>
      <family val="2"/>
    </font>
    <font>
      <b/>
      <sz val="12"/>
      <color theme="1"/>
      <name val="Calibri"/>
      <family val="2"/>
      <scheme val="minor"/>
    </font>
    <font>
      <sz val="8"/>
      <color rgb="FFFF0000"/>
      <name val="Verdana"/>
      <family val="2"/>
    </font>
    <font>
      <sz val="8"/>
      <color rgb="FF444444"/>
      <name val="Verdana"/>
    </font>
    <font>
      <sz val="8"/>
      <color theme="1"/>
      <name val="Verdana"/>
    </font>
  </fonts>
  <fills count="26">
    <fill>
      <patternFill patternType="none"/>
    </fill>
    <fill>
      <patternFill patternType="gray125"/>
    </fill>
    <fill>
      <patternFill patternType="solid">
        <fgColor rgb="FF000000"/>
        <bgColor indexed="64"/>
      </patternFill>
    </fill>
    <fill>
      <patternFill patternType="solid">
        <fgColor rgb="FFCCCCCC"/>
        <bgColor indexed="64"/>
      </patternFill>
    </fill>
    <fill>
      <patternFill patternType="solid">
        <fgColor theme="9"/>
        <bgColor indexed="64"/>
      </patternFill>
    </fill>
    <fill>
      <patternFill patternType="solid">
        <fgColor rgb="FF92D050"/>
        <bgColor indexed="64"/>
      </patternFill>
    </fill>
    <fill>
      <patternFill patternType="solid">
        <fgColor theme="0"/>
        <bgColor rgb="FF000000"/>
      </patternFill>
    </fill>
    <fill>
      <patternFill patternType="solid">
        <fgColor theme="0"/>
        <bgColor indexed="64"/>
      </patternFill>
    </fill>
    <fill>
      <patternFill patternType="solid">
        <fgColor theme="1" tint="0.499984740745262"/>
        <bgColor indexed="64"/>
      </patternFill>
    </fill>
    <fill>
      <patternFill patternType="solid">
        <fgColor theme="0" tint="-0.499984740745262"/>
        <bgColor indexed="64"/>
      </patternFill>
    </fill>
    <fill>
      <patternFill patternType="solid">
        <fgColor theme="0" tint="-0.499984740745262"/>
        <bgColor rgb="FF000000"/>
      </patternFill>
    </fill>
    <fill>
      <patternFill patternType="solid">
        <fgColor rgb="FFFF0000"/>
        <bgColor indexed="64"/>
      </patternFill>
    </fill>
    <fill>
      <patternFill patternType="solid">
        <fgColor rgb="FFFFFF00"/>
        <bgColor indexed="64"/>
      </patternFill>
    </fill>
    <fill>
      <patternFill patternType="solid">
        <fgColor rgb="FF00B0F0"/>
        <bgColor indexed="64"/>
      </patternFill>
    </fill>
    <fill>
      <patternFill patternType="solid">
        <fgColor rgb="FFFFFF00"/>
        <bgColor rgb="FF000000"/>
      </patternFill>
    </fill>
    <fill>
      <patternFill patternType="solid">
        <fgColor rgb="FFFF0000"/>
        <bgColor rgb="FF000000"/>
      </patternFill>
    </fill>
    <fill>
      <patternFill patternType="solid">
        <fgColor rgb="FFFFFFFF"/>
        <bgColor indexed="64"/>
      </patternFill>
    </fill>
    <fill>
      <patternFill patternType="solid">
        <fgColor rgb="FFD8D8D8"/>
        <bgColor rgb="FFD8D8D8"/>
      </patternFill>
    </fill>
    <fill>
      <patternFill patternType="solid">
        <fgColor rgb="FFF2F2F2"/>
        <bgColor rgb="FFF2F2F2"/>
      </patternFill>
    </fill>
    <fill>
      <patternFill patternType="solid">
        <fgColor rgb="FFC00000"/>
        <bgColor indexed="64"/>
      </patternFill>
    </fill>
    <fill>
      <patternFill patternType="solid">
        <fgColor rgb="FF70AD47"/>
        <bgColor rgb="FF000000"/>
      </patternFill>
    </fill>
    <fill>
      <patternFill patternType="solid">
        <fgColor rgb="FF000000"/>
        <bgColor rgb="FF000000"/>
      </patternFill>
    </fill>
    <fill>
      <patternFill patternType="solid">
        <fgColor rgb="FFCCCCCC"/>
        <bgColor rgb="FF000000"/>
      </patternFill>
    </fill>
    <fill>
      <patternFill patternType="solid">
        <fgColor rgb="FFFFFFFF"/>
        <bgColor rgb="FF000000"/>
      </patternFill>
    </fill>
    <fill>
      <patternFill patternType="solid">
        <fgColor theme="5" tint="0.79998168889431442"/>
        <bgColor indexed="64"/>
      </patternFill>
    </fill>
    <fill>
      <patternFill patternType="solid">
        <fgColor theme="9"/>
        <bgColor rgb="FF000000"/>
      </patternFill>
    </fill>
  </fills>
  <borders count="43">
    <border>
      <left/>
      <right/>
      <top/>
      <bottom/>
      <diagonal/>
    </border>
    <border>
      <left/>
      <right/>
      <top style="medium">
        <color rgb="FF000000"/>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indexed="64"/>
      </left>
      <right style="medium">
        <color indexed="64"/>
      </right>
      <top style="medium">
        <color indexed="64"/>
      </top>
      <bottom/>
      <diagonal/>
    </border>
    <border>
      <left/>
      <right style="medium">
        <color indexed="64"/>
      </right>
      <top style="medium">
        <color rgb="FF000000"/>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rgb="FF000000"/>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bottom/>
      <diagonal/>
    </border>
    <border>
      <left/>
      <right/>
      <top style="medium">
        <color rgb="FF000000"/>
      </top>
      <bottom style="thin">
        <color indexed="64"/>
      </bottom>
      <diagonal/>
    </border>
    <border>
      <left/>
      <right style="medium">
        <color indexed="64"/>
      </right>
      <top style="medium">
        <color rgb="FF000000"/>
      </top>
      <bottom style="thin">
        <color indexed="64"/>
      </bottom>
      <diagonal/>
    </border>
    <border>
      <left style="medium">
        <color indexed="64"/>
      </left>
      <right style="medium">
        <color indexed="64"/>
      </right>
      <top style="medium">
        <color rgb="FF000000"/>
      </top>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64"/>
      </left>
      <right/>
      <top/>
      <bottom style="thin">
        <color indexed="64"/>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rgb="FF000000"/>
      </bottom>
      <diagonal/>
    </border>
    <border>
      <left/>
      <right style="thin">
        <color indexed="64"/>
      </right>
      <top style="thin">
        <color indexed="64"/>
      </top>
      <bottom style="thin">
        <color rgb="FF000000"/>
      </bottom>
      <diagonal/>
    </border>
    <border>
      <left/>
      <right/>
      <top style="thin">
        <color indexed="64"/>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0" fontId="9" fillId="0" borderId="0"/>
    <xf numFmtId="0" fontId="13" fillId="0" borderId="0"/>
  </cellStyleXfs>
  <cellXfs count="517">
    <xf numFmtId="0" fontId="0" fillId="0" borderId="0" xfId="0"/>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top" wrapText="1"/>
    </xf>
    <xf numFmtId="0" fontId="5" fillId="3" borderId="6" xfId="0" applyFont="1" applyFill="1" applyBorder="1" applyAlignment="1">
      <alignment horizontal="center" vertical="center" wrapText="1"/>
    </xf>
    <xf numFmtId="0" fontId="5" fillId="3" borderId="6" xfId="0" applyFont="1" applyFill="1" applyBorder="1" applyAlignment="1">
      <alignment vertical="center" wrapText="1"/>
    </xf>
    <xf numFmtId="0" fontId="5" fillId="3" borderId="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8" fillId="4" borderId="6" xfId="0" applyFont="1" applyFill="1" applyBorder="1" applyAlignment="1">
      <alignment horizontal="left" vertical="center" wrapText="1"/>
    </xf>
    <xf numFmtId="0" fontId="10" fillId="0" borderId="8" xfId="3" applyFont="1" applyBorder="1" applyAlignment="1">
      <alignment horizontal="left" vertical="center" wrapText="1"/>
    </xf>
    <xf numFmtId="164" fontId="10" fillId="0" borderId="8" xfId="3" applyNumberFormat="1" applyFont="1" applyBorder="1" applyAlignment="1">
      <alignment horizontal="right" vertical="center" wrapText="1"/>
    </xf>
    <xf numFmtId="0" fontId="10" fillId="0" borderId="6" xfId="3" applyFont="1" applyBorder="1" applyAlignment="1">
      <alignment horizontal="left" vertical="center" wrapText="1"/>
    </xf>
    <xf numFmtId="0" fontId="11" fillId="0" borderId="6" xfId="0" applyFont="1" applyBorder="1" applyAlignment="1">
      <alignment horizontal="left" vertical="center" wrapText="1"/>
    </xf>
    <xf numFmtId="0" fontId="11" fillId="0" borderId="9" xfId="0" applyFont="1" applyBorder="1" applyAlignment="1">
      <alignment vertical="center" wrapText="1"/>
    </xf>
    <xf numFmtId="0" fontId="0" fillId="0" borderId="6" xfId="0" applyBorder="1"/>
    <xf numFmtId="0" fontId="10" fillId="0" borderId="6" xfId="0" applyFont="1" applyBorder="1" applyAlignment="1">
      <alignment horizontal="left" vertical="center" wrapText="1"/>
    </xf>
    <xf numFmtId="0" fontId="12" fillId="0" borderId="6" xfId="0" applyFont="1" applyBorder="1"/>
    <xf numFmtId="0" fontId="8" fillId="4" borderId="10"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10" fillId="0" borderId="12" xfId="3" applyFont="1" applyBorder="1" applyAlignment="1">
      <alignment horizontal="left" vertical="center" wrapText="1"/>
    </xf>
    <xf numFmtId="0" fontId="10" fillId="0" borderId="6" xfId="0" applyFont="1" applyBorder="1" applyAlignment="1">
      <alignment vertical="center" wrapText="1"/>
    </xf>
    <xf numFmtId="0" fontId="6" fillId="0" borderId="6" xfId="0" applyFont="1" applyBorder="1" applyAlignment="1">
      <alignment vertical="center" wrapText="1"/>
    </xf>
    <xf numFmtId="0" fontId="11" fillId="0" borderId="6" xfId="0" applyFont="1" applyBorder="1" applyAlignment="1">
      <alignment vertical="center" wrapText="1"/>
    </xf>
    <xf numFmtId="0" fontId="11" fillId="0" borderId="8" xfId="3" applyFont="1" applyBorder="1" applyAlignment="1">
      <alignment horizontal="left" vertical="center" wrapText="1"/>
    </xf>
    <xf numFmtId="0" fontId="13" fillId="0" borderId="0" xfId="0" applyFont="1" applyAlignment="1">
      <alignment wrapText="1"/>
    </xf>
    <xf numFmtId="0" fontId="6" fillId="0" borderId="0" xfId="0" applyFont="1" applyAlignment="1">
      <alignment wrapText="1"/>
    </xf>
    <xf numFmtId="0" fontId="13" fillId="0" borderId="0" xfId="0" applyFont="1"/>
    <xf numFmtId="165" fontId="6" fillId="0" borderId="8" xfId="0" applyNumberFormat="1" applyFont="1" applyBorder="1" applyAlignment="1">
      <alignment horizontal="right" vertical="center" wrapText="1"/>
    </xf>
    <xf numFmtId="0" fontId="10" fillId="0" borderId="8" xfId="0" applyFont="1" applyBorder="1" applyAlignment="1">
      <alignment vertical="center" wrapText="1"/>
    </xf>
    <xf numFmtId="0" fontId="10" fillId="0" borderId="6" xfId="0" applyFont="1" applyBorder="1" applyAlignment="1">
      <alignment horizontal="left" vertical="top" wrapText="1"/>
    </xf>
    <xf numFmtId="0" fontId="0" fillId="0" borderId="10" xfId="0" applyBorder="1"/>
    <xf numFmtId="0" fontId="15" fillId="0" borderId="6" xfId="0" applyFont="1" applyBorder="1" applyAlignment="1">
      <alignment horizontal="center" vertical="center" wrapText="1"/>
    </xf>
    <xf numFmtId="0" fontId="15" fillId="0" borderId="6" xfId="0" applyFont="1" applyBorder="1" applyAlignment="1">
      <alignment horizontal="left" vertical="center" wrapText="1"/>
    </xf>
    <xf numFmtId="0" fontId="16" fillId="0" borderId="6" xfId="0" applyFont="1" applyBorder="1" applyAlignment="1">
      <alignment horizontal="center" vertical="center" wrapText="1"/>
    </xf>
    <xf numFmtId="0" fontId="15" fillId="0" borderId="9" xfId="0" applyFont="1" applyBorder="1" applyAlignment="1">
      <alignment horizontal="center" vertical="center" wrapText="1"/>
    </xf>
    <xf numFmtId="164" fontId="17" fillId="5" borderId="6" xfId="0" applyNumberFormat="1" applyFont="1" applyFill="1" applyBorder="1" applyAlignment="1">
      <alignment horizontal="center" vertical="center" wrapText="1"/>
    </xf>
    <xf numFmtId="0" fontId="15" fillId="0" borderId="13" xfId="0" applyFont="1" applyBorder="1" applyAlignment="1">
      <alignment horizontal="center" vertical="center" wrapText="1"/>
    </xf>
    <xf numFmtId="0" fontId="18" fillId="6" borderId="6" xfId="0" applyFont="1" applyFill="1" applyBorder="1" applyAlignment="1">
      <alignment horizontal="center" vertical="center" wrapText="1" readingOrder="1"/>
    </xf>
    <xf numFmtId="0" fontId="15" fillId="0" borderId="0" xfId="0" applyFont="1" applyAlignment="1">
      <alignment horizontal="center" vertical="center" wrapText="1"/>
    </xf>
    <xf numFmtId="164" fontId="18" fillId="7" borderId="6" xfId="0" applyNumberFormat="1" applyFont="1" applyFill="1" applyBorder="1" applyAlignment="1">
      <alignment horizontal="center" vertical="center" wrapText="1" readingOrder="1"/>
    </xf>
    <xf numFmtId="164" fontId="15" fillId="7" borderId="6" xfId="0" applyNumberFormat="1" applyFont="1" applyFill="1" applyBorder="1" applyAlignment="1">
      <alignment horizontal="center" vertical="center" wrapText="1"/>
    </xf>
    <xf numFmtId="0" fontId="15" fillId="8" borderId="6" xfId="0" applyFont="1" applyFill="1" applyBorder="1" applyAlignment="1">
      <alignment horizontal="center" vertical="center" wrapText="1"/>
    </xf>
    <xf numFmtId="0" fontId="15" fillId="7" borderId="6" xfId="0" applyFont="1" applyFill="1" applyBorder="1" applyAlignment="1">
      <alignment horizontal="center" vertical="center" wrapText="1" readingOrder="1"/>
    </xf>
    <xf numFmtId="0" fontId="15" fillId="9" borderId="6" xfId="0" applyFont="1" applyFill="1" applyBorder="1" applyAlignment="1">
      <alignment horizontal="center" vertical="center" wrapText="1"/>
    </xf>
    <xf numFmtId="0" fontId="15" fillId="7" borderId="6" xfId="0" applyFont="1" applyFill="1" applyBorder="1" applyAlignment="1">
      <alignment horizontal="center" vertical="center" wrapText="1"/>
    </xf>
    <xf numFmtId="0" fontId="17" fillId="8" borderId="6" xfId="0" applyFont="1" applyFill="1" applyBorder="1" applyAlignment="1">
      <alignment horizontal="left" vertical="center" wrapText="1"/>
    </xf>
    <xf numFmtId="0" fontId="15" fillId="8" borderId="6" xfId="0" applyFont="1" applyFill="1" applyBorder="1" applyAlignment="1">
      <alignment horizontal="left" vertical="center" wrapText="1"/>
    </xf>
    <xf numFmtId="0" fontId="16" fillId="0" borderId="6" xfId="0" applyFont="1" applyBorder="1" applyAlignment="1">
      <alignment horizontal="center" vertical="center" wrapText="1" readingOrder="1"/>
    </xf>
    <xf numFmtId="164" fontId="15" fillId="8" borderId="6" xfId="0" applyNumberFormat="1" applyFont="1" applyFill="1" applyBorder="1" applyAlignment="1">
      <alignment horizontal="center" vertical="center" wrapText="1"/>
    </xf>
    <xf numFmtId="0" fontId="18" fillId="7" borderId="6" xfId="0" applyFont="1" applyFill="1" applyBorder="1" applyAlignment="1">
      <alignment horizontal="center" vertical="center" wrapText="1" readingOrder="1"/>
    </xf>
    <xf numFmtId="0" fontId="19" fillId="7" borderId="6" xfId="0" applyFont="1" applyFill="1" applyBorder="1" applyAlignment="1">
      <alignment horizontal="center" vertical="center" wrapText="1" readingOrder="1"/>
    </xf>
    <xf numFmtId="0" fontId="15" fillId="7" borderId="6" xfId="0" applyFont="1" applyFill="1" applyBorder="1" applyAlignment="1">
      <alignment horizontal="left" vertical="center" wrapText="1" readingOrder="1"/>
    </xf>
    <xf numFmtId="0" fontId="18" fillId="7" borderId="6" xfId="0" applyFont="1" applyFill="1" applyBorder="1" applyAlignment="1">
      <alignment horizontal="left" vertical="center" wrapText="1" readingOrder="1"/>
    </xf>
    <xf numFmtId="0" fontId="20" fillId="6" borderId="6" xfId="0" applyFont="1" applyFill="1" applyBorder="1" applyAlignment="1">
      <alignment horizontal="center" vertical="center" wrapText="1" readingOrder="1"/>
    </xf>
    <xf numFmtId="0" fontId="18" fillId="7" borderId="6" xfId="0" applyFont="1" applyFill="1" applyBorder="1" applyAlignment="1">
      <alignment horizontal="center" vertical="center" wrapText="1"/>
    </xf>
    <xf numFmtId="0" fontId="18" fillId="7" borderId="6" xfId="0" applyFont="1" applyFill="1" applyBorder="1" applyAlignment="1">
      <alignment horizontal="left" vertical="center" wrapText="1"/>
    </xf>
    <xf numFmtId="0" fontId="21" fillId="0" borderId="6" xfId="0" applyFont="1" applyBorder="1" applyAlignment="1">
      <alignment horizontal="center" vertical="center" wrapText="1"/>
    </xf>
    <xf numFmtId="164" fontId="22" fillId="9" borderId="6" xfId="0" applyNumberFormat="1" applyFont="1" applyFill="1" applyBorder="1" applyAlignment="1">
      <alignment horizontal="center" vertical="center" wrapText="1" readingOrder="1"/>
    </xf>
    <xf numFmtId="0" fontId="18" fillId="10" borderId="6" xfId="0" applyFont="1" applyFill="1" applyBorder="1" applyAlignment="1">
      <alignment horizontal="center" vertical="center" wrapText="1" readingOrder="1"/>
    </xf>
    <xf numFmtId="0" fontId="19" fillId="9" borderId="6" xfId="0" applyFont="1" applyFill="1" applyBorder="1" applyAlignment="1">
      <alignment horizontal="center" vertical="center" wrapText="1" readingOrder="1"/>
    </xf>
    <xf numFmtId="0" fontId="21" fillId="9" borderId="6" xfId="0" applyFont="1" applyFill="1" applyBorder="1" applyAlignment="1">
      <alignment horizontal="center" vertical="center" wrapText="1" readingOrder="1"/>
    </xf>
    <xf numFmtId="0" fontId="18" fillId="7" borderId="9" xfId="0" applyFont="1" applyFill="1" applyBorder="1" applyAlignment="1">
      <alignment horizontal="left" vertical="center" wrapText="1" readingOrder="1"/>
    </xf>
    <xf numFmtId="0" fontId="23" fillId="0" borderId="6" xfId="0" applyFont="1" applyBorder="1" applyAlignment="1">
      <alignment horizontal="left" vertical="center" wrapText="1"/>
    </xf>
    <xf numFmtId="164" fontId="24" fillId="7" borderId="6" xfId="0" applyNumberFormat="1" applyFont="1" applyFill="1" applyBorder="1" applyAlignment="1">
      <alignment horizontal="center" vertical="center" wrapText="1"/>
    </xf>
    <xf numFmtId="164" fontId="25" fillId="7" borderId="6" xfId="0" applyNumberFormat="1" applyFont="1" applyFill="1" applyBorder="1" applyAlignment="1">
      <alignment horizontal="center" vertical="center" wrapText="1" readingOrder="1"/>
    </xf>
    <xf numFmtId="0" fontId="18" fillId="7" borderId="13" xfId="0" applyFont="1" applyFill="1" applyBorder="1" applyAlignment="1">
      <alignment horizontal="left" vertical="center" wrapText="1" readingOrder="1"/>
    </xf>
    <xf numFmtId="164" fontId="22" fillId="7" borderId="6" xfId="0" applyNumberFormat="1" applyFont="1" applyFill="1" applyBorder="1" applyAlignment="1">
      <alignment horizontal="center" vertical="center" wrapText="1" readingOrder="1"/>
    </xf>
    <xf numFmtId="0" fontId="18" fillId="9" borderId="6" xfId="0" applyFont="1" applyFill="1" applyBorder="1" applyAlignment="1">
      <alignment horizontal="center" vertical="center" wrapText="1" readingOrder="1"/>
    </xf>
    <xf numFmtId="0" fontId="18" fillId="6" borderId="6" xfId="0" applyFont="1" applyFill="1" applyBorder="1" applyAlignment="1">
      <alignment horizontal="left" vertical="center" wrapText="1" readingOrder="1"/>
    </xf>
    <xf numFmtId="0" fontId="18" fillId="7" borderId="14" xfId="0" applyFont="1" applyFill="1" applyBorder="1" applyAlignment="1">
      <alignment horizontal="left" vertical="center" wrapText="1" readingOrder="1"/>
    </xf>
    <xf numFmtId="0" fontId="18" fillId="0" borderId="6" xfId="0" applyFont="1" applyBorder="1" applyAlignment="1">
      <alignment horizontal="left" vertical="center" wrapText="1"/>
    </xf>
    <xf numFmtId="0" fontId="15" fillId="11" borderId="0" xfId="0" applyFont="1" applyFill="1" applyAlignment="1">
      <alignment horizontal="center" vertical="center" wrapText="1"/>
    </xf>
    <xf numFmtId="164" fontId="18" fillId="11" borderId="6" xfId="0" applyNumberFormat="1" applyFont="1" applyFill="1" applyBorder="1" applyAlignment="1">
      <alignment horizontal="center" vertical="center" wrapText="1" readingOrder="1"/>
    </xf>
    <xf numFmtId="0" fontId="19" fillId="11" borderId="6" xfId="0" applyFont="1" applyFill="1" applyBorder="1" applyAlignment="1">
      <alignment horizontal="center" vertical="center" wrapText="1" readingOrder="1"/>
    </xf>
    <xf numFmtId="0" fontId="15" fillId="11" borderId="6" xfId="0" applyFont="1" applyFill="1" applyBorder="1" applyAlignment="1">
      <alignment horizontal="center" vertical="center" wrapText="1" readingOrder="1"/>
    </xf>
    <xf numFmtId="0" fontId="15" fillId="11" borderId="6" xfId="0" applyFont="1" applyFill="1" applyBorder="1" applyAlignment="1">
      <alignment horizontal="left" vertical="center" wrapText="1" readingOrder="1"/>
    </xf>
    <xf numFmtId="0" fontId="19" fillId="11" borderId="6" xfId="0" applyFont="1" applyFill="1" applyBorder="1" applyAlignment="1">
      <alignment vertical="center" wrapText="1" readingOrder="1"/>
    </xf>
    <xf numFmtId="0" fontId="19" fillId="0" borderId="6" xfId="0" applyFont="1" applyBorder="1" applyAlignment="1">
      <alignment horizontal="center" vertical="center" wrapText="1" readingOrder="1"/>
    </xf>
    <xf numFmtId="0" fontId="19" fillId="0" borderId="6" xfId="0" applyFont="1" applyBorder="1" applyAlignment="1">
      <alignment vertical="center" wrapText="1" readingOrder="1"/>
    </xf>
    <xf numFmtId="0" fontId="15" fillId="12" borderId="0" xfId="0" applyFont="1" applyFill="1" applyAlignment="1">
      <alignment horizontal="center" vertical="center" wrapText="1"/>
    </xf>
    <xf numFmtId="164" fontId="18" fillId="12" borderId="6" xfId="0" applyNumberFormat="1" applyFont="1" applyFill="1" applyBorder="1" applyAlignment="1">
      <alignment horizontal="center" vertical="center" wrapText="1" readingOrder="1"/>
    </xf>
    <xf numFmtId="0" fontId="19" fillId="12" borderId="6" xfId="0" applyFont="1" applyFill="1" applyBorder="1" applyAlignment="1">
      <alignment horizontal="center" vertical="center" wrapText="1" readingOrder="1"/>
    </xf>
    <xf numFmtId="0" fontId="18" fillId="12" borderId="6" xfId="0" applyFont="1" applyFill="1" applyBorder="1" applyAlignment="1">
      <alignment horizontal="center" vertical="center" wrapText="1"/>
    </xf>
    <xf numFmtId="0" fontId="15" fillId="12" borderId="6" xfId="0" applyFont="1" applyFill="1" applyBorder="1" applyAlignment="1">
      <alignment horizontal="center" vertical="center" wrapText="1" readingOrder="1"/>
    </xf>
    <xf numFmtId="0" fontId="15" fillId="12" borderId="6" xfId="0" applyFont="1" applyFill="1" applyBorder="1" applyAlignment="1">
      <alignment horizontal="left" vertical="center" wrapText="1" readingOrder="1"/>
    </xf>
    <xf numFmtId="0" fontId="19" fillId="12" borderId="6" xfId="0" applyFont="1" applyFill="1" applyBorder="1" applyAlignment="1">
      <alignment horizontal="left" vertical="center" wrapText="1" readingOrder="1"/>
    </xf>
    <xf numFmtId="0" fontId="15" fillId="0" borderId="6" xfId="0" applyFont="1" applyBorder="1" applyAlignment="1">
      <alignment horizontal="left" vertical="center" wrapText="1" readingOrder="1"/>
    </xf>
    <xf numFmtId="0" fontId="19" fillId="0" borderId="6" xfId="0" applyFont="1" applyBorder="1" applyAlignment="1">
      <alignment horizontal="left" vertical="center" wrapText="1" readingOrder="1"/>
    </xf>
    <xf numFmtId="0" fontId="15" fillId="0" borderId="6" xfId="0" applyFont="1" applyBorder="1" applyAlignment="1">
      <alignment horizontal="center" vertical="center" wrapText="1" readingOrder="1"/>
    </xf>
    <xf numFmtId="0" fontId="15" fillId="7" borderId="6" xfId="0" applyFont="1" applyFill="1" applyBorder="1" applyAlignment="1">
      <alignment horizontal="left" vertical="center" wrapText="1"/>
    </xf>
    <xf numFmtId="0" fontId="18" fillId="9" borderId="6" xfId="0" applyFont="1" applyFill="1" applyBorder="1" applyAlignment="1">
      <alignment horizontal="center" vertical="center" wrapText="1"/>
    </xf>
    <xf numFmtId="0" fontId="15" fillId="9" borderId="6" xfId="0" applyFont="1" applyFill="1" applyBorder="1" applyAlignment="1">
      <alignment horizontal="center" vertical="center" wrapText="1" readingOrder="1"/>
    </xf>
    <xf numFmtId="0" fontId="15" fillId="8" borderId="6" xfId="0" applyFont="1" applyFill="1" applyBorder="1" applyAlignment="1">
      <alignment horizontal="left" vertical="center" wrapText="1" readingOrder="1"/>
    </xf>
    <xf numFmtId="0" fontId="19" fillId="7" borderId="6" xfId="0" applyFont="1" applyFill="1" applyBorder="1" applyAlignment="1">
      <alignment horizontal="left" vertical="center" wrapText="1" readingOrder="1"/>
    </xf>
    <xf numFmtId="164" fontId="18" fillId="7" borderId="6" xfId="1" applyNumberFormat="1" applyFont="1" applyFill="1" applyBorder="1" applyAlignment="1">
      <alignment horizontal="center" vertical="center" wrapText="1" readingOrder="1"/>
    </xf>
    <xf numFmtId="0" fontId="15" fillId="7" borderId="6" xfId="1" applyNumberFormat="1" applyFont="1" applyFill="1" applyBorder="1" applyAlignment="1">
      <alignment horizontal="center" vertical="center" wrapText="1" readingOrder="1"/>
    </xf>
    <xf numFmtId="0" fontId="17" fillId="7" borderId="6" xfId="0" applyFont="1" applyFill="1" applyBorder="1" applyAlignment="1">
      <alignment horizontal="center" vertical="center" wrapText="1"/>
    </xf>
    <xf numFmtId="164" fontId="18" fillId="6" borderId="8" xfId="0" applyNumberFormat="1" applyFont="1" applyFill="1" applyBorder="1" applyAlignment="1">
      <alignment horizontal="center" vertical="center" wrapText="1" readingOrder="1"/>
    </xf>
    <xf numFmtId="0" fontId="19" fillId="6" borderId="6" xfId="0" applyFont="1" applyFill="1" applyBorder="1" applyAlignment="1">
      <alignment horizontal="center" vertical="center" wrapText="1" readingOrder="1"/>
    </xf>
    <xf numFmtId="0" fontId="19" fillId="6" borderId="8" xfId="0" applyFont="1" applyFill="1" applyBorder="1" applyAlignment="1">
      <alignment horizontal="center" vertical="center" wrapText="1" readingOrder="1"/>
    </xf>
    <xf numFmtId="164" fontId="18" fillId="6" borderId="6" xfId="0" applyNumberFormat="1" applyFont="1" applyFill="1" applyBorder="1" applyAlignment="1">
      <alignment horizontal="center" vertical="center" wrapText="1" readingOrder="1"/>
    </xf>
    <xf numFmtId="164" fontId="18" fillId="7" borderId="6" xfId="0" applyNumberFormat="1" applyFont="1" applyFill="1" applyBorder="1" applyAlignment="1">
      <alignment horizontal="center" vertical="center" wrapText="1"/>
    </xf>
    <xf numFmtId="0" fontId="19" fillId="6" borderId="6" xfId="0" applyFont="1" applyFill="1" applyBorder="1" applyAlignment="1">
      <alignment horizontal="left" vertical="center" wrapText="1" readingOrder="1"/>
    </xf>
    <xf numFmtId="0" fontId="18" fillId="9" borderId="6" xfId="0" applyFont="1" applyFill="1" applyBorder="1" applyAlignment="1">
      <alignment horizontal="left" vertical="center" wrapText="1"/>
    </xf>
    <xf numFmtId="0" fontId="26" fillId="11" borderId="0" xfId="0" applyFont="1" applyFill="1" applyAlignment="1">
      <alignment horizontal="center" vertical="center" wrapText="1"/>
    </xf>
    <xf numFmtId="164" fontId="27" fillId="11" borderId="6" xfId="0" applyNumberFormat="1" applyFont="1" applyFill="1" applyBorder="1" applyAlignment="1">
      <alignment horizontal="center" vertical="center" wrapText="1"/>
    </xf>
    <xf numFmtId="164" fontId="28" fillId="11" borderId="6" xfId="0" applyNumberFormat="1" applyFont="1" applyFill="1" applyBorder="1" applyAlignment="1">
      <alignment horizontal="center" vertical="center" wrapText="1" readingOrder="1"/>
    </xf>
    <xf numFmtId="0" fontId="28" fillId="11" borderId="6" xfId="0" applyFont="1" applyFill="1" applyBorder="1" applyAlignment="1">
      <alignment horizontal="center" vertical="center" wrapText="1"/>
    </xf>
    <xf numFmtId="0" fontId="29" fillId="11" borderId="6" xfId="0" applyFont="1" applyFill="1" applyBorder="1" applyAlignment="1">
      <alignment horizontal="center" vertical="center" wrapText="1" readingOrder="1"/>
    </xf>
    <xf numFmtId="0" fontId="26" fillId="11" borderId="6" xfId="0" applyFont="1" applyFill="1" applyBorder="1" applyAlignment="1">
      <alignment horizontal="center" vertical="center" wrapText="1" readingOrder="1"/>
    </xf>
    <xf numFmtId="0" fontId="29" fillId="11" borderId="6" xfId="0" applyFont="1" applyFill="1" applyBorder="1" applyAlignment="1">
      <alignment horizontal="left" vertical="center" wrapText="1" readingOrder="1"/>
    </xf>
    <xf numFmtId="0" fontId="28" fillId="11" borderId="6" xfId="0" applyFont="1" applyFill="1" applyBorder="1" applyAlignment="1">
      <alignment horizontal="left" vertical="center" wrapText="1"/>
    </xf>
    <xf numFmtId="0" fontId="30" fillId="11" borderId="6" xfId="0" applyFont="1" applyFill="1" applyBorder="1" applyAlignment="1">
      <alignment horizontal="center" vertical="center" wrapText="1" readingOrder="1"/>
    </xf>
    <xf numFmtId="164" fontId="26" fillId="11" borderId="6" xfId="0" applyNumberFormat="1" applyFont="1" applyFill="1" applyBorder="1" applyAlignment="1">
      <alignment horizontal="center" vertical="center" wrapText="1"/>
    </xf>
    <xf numFmtId="164" fontId="15" fillId="0" borderId="6" xfId="0" applyNumberFormat="1" applyFont="1" applyBorder="1" applyAlignment="1">
      <alignment horizontal="center" vertical="center" wrapText="1"/>
    </xf>
    <xf numFmtId="0" fontId="15" fillId="13" borderId="0" xfId="0" applyFont="1" applyFill="1" applyAlignment="1">
      <alignment horizontal="center" vertical="center" wrapText="1"/>
    </xf>
    <xf numFmtId="0" fontId="16" fillId="7" borderId="6" xfId="0" applyFont="1" applyFill="1" applyBorder="1" applyAlignment="1">
      <alignment horizontal="center" vertical="center" wrapText="1" readingOrder="1"/>
    </xf>
    <xf numFmtId="164" fontId="24" fillId="7" borderId="6" xfId="0" applyNumberFormat="1" applyFont="1" applyFill="1" applyBorder="1" applyAlignment="1">
      <alignment horizontal="center" vertical="center" wrapText="1" readingOrder="1"/>
    </xf>
    <xf numFmtId="164" fontId="24" fillId="6" borderId="6" xfId="0" applyNumberFormat="1" applyFont="1" applyFill="1" applyBorder="1" applyAlignment="1">
      <alignment horizontal="center" vertical="center" wrapText="1" readingOrder="1"/>
    </xf>
    <xf numFmtId="0" fontId="23" fillId="9" borderId="6" xfId="0" applyFont="1" applyFill="1" applyBorder="1" applyAlignment="1">
      <alignment horizontal="center" vertical="center" wrapText="1"/>
    </xf>
    <xf numFmtId="164" fontId="18" fillId="14" borderId="6" xfId="0" applyNumberFormat="1" applyFont="1" applyFill="1" applyBorder="1" applyAlignment="1">
      <alignment horizontal="center" vertical="center" wrapText="1" readingOrder="1"/>
    </xf>
    <xf numFmtId="164" fontId="18" fillId="12" borderId="6" xfId="0" applyNumberFormat="1" applyFont="1" applyFill="1" applyBorder="1" applyAlignment="1">
      <alignment horizontal="center" vertical="center" wrapText="1"/>
    </xf>
    <xf numFmtId="0" fontId="19" fillId="14" borderId="6" xfId="0" applyFont="1" applyFill="1" applyBorder="1" applyAlignment="1">
      <alignment horizontal="center" vertical="center" wrapText="1" readingOrder="1"/>
    </xf>
    <xf numFmtId="0" fontId="19" fillId="14" borderId="6" xfId="0" applyFont="1" applyFill="1" applyBorder="1" applyAlignment="1">
      <alignment horizontal="left" vertical="center" wrapText="1" readingOrder="1"/>
    </xf>
    <xf numFmtId="0" fontId="26" fillId="11" borderId="6" xfId="0" applyFont="1" applyFill="1" applyBorder="1" applyAlignment="1">
      <alignment horizontal="left" vertical="center" wrapText="1" readingOrder="1"/>
    </xf>
    <xf numFmtId="164" fontId="18" fillId="9" borderId="6" xfId="0" applyNumberFormat="1" applyFont="1" applyFill="1" applyBorder="1" applyAlignment="1">
      <alignment horizontal="center" vertical="center" wrapText="1" readingOrder="1"/>
    </xf>
    <xf numFmtId="164" fontId="17" fillId="7" borderId="6" xfId="0" applyNumberFormat="1" applyFont="1" applyFill="1" applyBorder="1" applyAlignment="1">
      <alignment horizontal="center" vertical="center" wrapText="1" readingOrder="1"/>
    </xf>
    <xf numFmtId="164" fontId="17" fillId="6" borderId="6" xfId="0" applyNumberFormat="1" applyFont="1" applyFill="1" applyBorder="1" applyAlignment="1">
      <alignment horizontal="center" vertical="center" wrapText="1" readingOrder="1"/>
    </xf>
    <xf numFmtId="0" fontId="31" fillId="7" borderId="6" xfId="0" applyFont="1" applyFill="1" applyBorder="1" applyAlignment="1">
      <alignment horizontal="center" vertical="center" wrapText="1" readingOrder="1"/>
    </xf>
    <xf numFmtId="0" fontId="15" fillId="7" borderId="0" xfId="0" applyFont="1" applyFill="1" applyAlignment="1">
      <alignment horizontal="center" vertical="center" wrapText="1"/>
    </xf>
    <xf numFmtId="0" fontId="18" fillId="9" borderId="6" xfId="0" applyFont="1" applyFill="1" applyBorder="1" applyAlignment="1">
      <alignment horizontal="left" vertical="center" wrapText="1" readingOrder="1"/>
    </xf>
    <xf numFmtId="0" fontId="23" fillId="9" borderId="6" xfId="0" applyFont="1" applyFill="1" applyBorder="1" applyAlignment="1">
      <alignment horizontal="left" vertical="center" wrapText="1"/>
    </xf>
    <xf numFmtId="164" fontId="25" fillId="11" borderId="6" xfId="0" applyNumberFormat="1" applyFont="1" applyFill="1" applyBorder="1" applyAlignment="1">
      <alignment horizontal="center" vertical="center" wrapText="1" readingOrder="1"/>
    </xf>
    <xf numFmtId="164" fontId="24" fillId="11" borderId="6" xfId="0" applyNumberFormat="1" applyFont="1" applyFill="1" applyBorder="1" applyAlignment="1">
      <alignment horizontal="center" vertical="center" wrapText="1" readingOrder="1"/>
    </xf>
    <xf numFmtId="0" fontId="15" fillId="11" borderId="6" xfId="0" applyFont="1" applyFill="1" applyBorder="1" applyAlignment="1">
      <alignment horizontal="center" vertical="center" wrapText="1"/>
    </xf>
    <xf numFmtId="0" fontId="18" fillId="11" borderId="6" xfId="0" applyFont="1" applyFill="1" applyBorder="1" applyAlignment="1">
      <alignment horizontal="center" vertical="center"/>
    </xf>
    <xf numFmtId="0" fontId="31" fillId="11" borderId="6" xfId="0" applyFont="1" applyFill="1" applyBorder="1" applyAlignment="1">
      <alignment horizontal="center" vertical="center" wrapText="1" readingOrder="1"/>
    </xf>
    <xf numFmtId="0" fontId="23" fillId="11" borderId="6" xfId="0" applyFont="1" applyFill="1" applyBorder="1" applyAlignment="1">
      <alignment horizontal="center" vertical="center" wrapText="1"/>
    </xf>
    <xf numFmtId="0" fontId="18" fillId="11" borderId="6" xfId="0" applyFont="1" applyFill="1" applyBorder="1" applyAlignment="1">
      <alignment horizontal="center" vertical="center" wrapText="1" readingOrder="1"/>
    </xf>
    <xf numFmtId="0" fontId="18" fillId="11" borderId="6" xfId="0" applyFont="1" applyFill="1" applyBorder="1" applyAlignment="1">
      <alignment horizontal="center" vertical="center" wrapText="1"/>
    </xf>
    <xf numFmtId="164" fontId="18" fillId="15" borderId="6" xfId="0" applyNumberFormat="1" applyFont="1" applyFill="1" applyBorder="1" applyAlignment="1">
      <alignment horizontal="center" vertical="center" wrapText="1" readingOrder="1"/>
    </xf>
    <xf numFmtId="0" fontId="18" fillId="11" borderId="0" xfId="0" applyFont="1" applyFill="1" applyAlignment="1">
      <alignment horizontal="center" vertical="center"/>
    </xf>
    <xf numFmtId="0" fontId="18" fillId="0" borderId="6" xfId="0" applyFont="1" applyBorder="1" applyAlignment="1">
      <alignment horizontal="center" vertical="center" wrapText="1" readingOrder="1"/>
    </xf>
    <xf numFmtId="164" fontId="22" fillId="16" borderId="6" xfId="0" applyNumberFormat="1" applyFont="1" applyFill="1" applyBorder="1" applyAlignment="1">
      <alignment horizontal="center" vertical="center" wrapText="1" readingOrder="1"/>
    </xf>
    <xf numFmtId="164" fontId="32" fillId="11" borderId="6" xfId="0" applyNumberFormat="1" applyFont="1" applyFill="1" applyBorder="1" applyAlignment="1">
      <alignment horizontal="center" vertical="center" wrapText="1" readingOrder="1"/>
    </xf>
    <xf numFmtId="0" fontId="28" fillId="11" borderId="6" xfId="0" applyFont="1" applyFill="1" applyBorder="1" applyAlignment="1">
      <alignment horizontal="center" vertical="center" wrapText="1" readingOrder="1"/>
    </xf>
    <xf numFmtId="0" fontId="28" fillId="11" borderId="6" xfId="0" applyFont="1" applyFill="1" applyBorder="1" applyAlignment="1">
      <alignment horizontal="left" vertical="center" wrapText="1" readingOrder="1"/>
    </xf>
    <xf numFmtId="0" fontId="18" fillId="0" borderId="6" xfId="0" applyFont="1" applyBorder="1" applyAlignment="1">
      <alignment horizontal="left" vertical="center" wrapText="1" readingOrder="1"/>
    </xf>
    <xf numFmtId="164" fontId="18" fillId="10" borderId="6" xfId="0" applyNumberFormat="1" applyFont="1" applyFill="1" applyBorder="1" applyAlignment="1">
      <alignment horizontal="center" vertical="center" wrapText="1" readingOrder="1"/>
    </xf>
    <xf numFmtId="0" fontId="19" fillId="10" borderId="6" xfId="0" applyFont="1" applyFill="1" applyBorder="1" applyAlignment="1">
      <alignment horizontal="center" vertical="center" wrapText="1" readingOrder="1"/>
    </xf>
    <xf numFmtId="0" fontId="17" fillId="7" borderId="0" xfId="0" applyFont="1" applyFill="1" applyAlignment="1">
      <alignment horizontal="center" vertical="center" wrapText="1"/>
    </xf>
    <xf numFmtId="0" fontId="17" fillId="7" borderId="6" xfId="0" applyFont="1" applyFill="1" applyBorder="1" applyAlignment="1">
      <alignment horizontal="center" vertical="center" wrapText="1" readingOrder="1"/>
    </xf>
    <xf numFmtId="0" fontId="17" fillId="7" borderId="6" xfId="0" applyFont="1" applyFill="1" applyBorder="1" applyAlignment="1">
      <alignment horizontal="left" vertical="center" wrapText="1" readingOrder="1"/>
    </xf>
    <xf numFmtId="0" fontId="19" fillId="7" borderId="0" xfId="0" applyFont="1" applyFill="1" applyAlignment="1">
      <alignment horizontal="center" vertical="center" wrapText="1"/>
    </xf>
    <xf numFmtId="0" fontId="31" fillId="0" borderId="6" xfId="0" applyFont="1" applyBorder="1" applyAlignment="1">
      <alignment horizontal="center" vertical="center" wrapText="1" readingOrder="1"/>
    </xf>
    <xf numFmtId="0" fontId="31" fillId="7" borderId="6" xfId="0" applyFont="1" applyFill="1" applyBorder="1" applyAlignment="1">
      <alignment horizontal="left" vertical="center" wrapText="1" readingOrder="1"/>
    </xf>
    <xf numFmtId="0" fontId="31" fillId="0" borderId="6" xfId="0" applyFont="1" applyBorder="1" applyAlignment="1">
      <alignment horizontal="left" vertical="center" wrapText="1"/>
    </xf>
    <xf numFmtId="0" fontId="15" fillId="16" borderId="6" xfId="0" applyFont="1" applyFill="1" applyBorder="1" applyAlignment="1">
      <alignment horizontal="center" vertical="center" wrapText="1" readingOrder="1"/>
    </xf>
    <xf numFmtId="0" fontId="15" fillId="16" borderId="6" xfId="0" applyFont="1" applyFill="1" applyBorder="1" applyAlignment="1">
      <alignment horizontal="left" vertical="center" wrapText="1" readingOrder="1"/>
    </xf>
    <xf numFmtId="0" fontId="18" fillId="16" borderId="6" xfId="0" applyFont="1" applyFill="1" applyBorder="1" applyAlignment="1">
      <alignment horizontal="left" vertical="center" wrapText="1"/>
    </xf>
    <xf numFmtId="0" fontId="15" fillId="9" borderId="13" xfId="0" applyFont="1" applyFill="1" applyBorder="1" applyAlignment="1">
      <alignment horizontal="center" vertical="center" wrapText="1" readingOrder="1"/>
    </xf>
    <xf numFmtId="0" fontId="15" fillId="9" borderId="15" xfId="0" applyFont="1" applyFill="1" applyBorder="1" applyAlignment="1">
      <alignment horizontal="center" vertical="center" wrapText="1" readingOrder="1"/>
    </xf>
    <xf numFmtId="0" fontId="16" fillId="0" borderId="0" xfId="0" applyFont="1" applyAlignment="1">
      <alignment horizontal="center" vertical="center" wrapText="1"/>
    </xf>
    <xf numFmtId="44" fontId="34" fillId="12" borderId="6" xfId="2" applyFont="1" applyFill="1" applyBorder="1" applyAlignment="1">
      <alignment horizontal="center" vertical="center" wrapText="1"/>
    </xf>
    <xf numFmtId="0" fontId="35" fillId="12" borderId="9" xfId="0" applyFont="1" applyFill="1" applyBorder="1" applyAlignment="1">
      <alignment horizontal="center" vertical="center" wrapText="1"/>
    </xf>
    <xf numFmtId="0" fontId="36" fillId="12" borderId="9" xfId="0" applyFont="1" applyFill="1" applyBorder="1" applyAlignment="1">
      <alignment horizontal="center" vertical="center" wrapText="1"/>
    </xf>
    <xf numFmtId="0" fontId="16" fillId="0" borderId="9" xfId="0" applyFont="1" applyBorder="1" applyAlignment="1">
      <alignment horizontal="center" vertical="center" wrapText="1"/>
    </xf>
    <xf numFmtId="0" fontId="37" fillId="17" borderId="6" xfId="4" applyFont="1" applyFill="1" applyBorder="1" applyAlignment="1">
      <alignment horizontal="center" vertical="center" wrapText="1"/>
    </xf>
    <xf numFmtId="0" fontId="37" fillId="18" borderId="6" xfId="4" applyFont="1" applyFill="1" applyBorder="1" applyAlignment="1">
      <alignment horizontal="center" vertical="center" wrapText="1"/>
    </xf>
    <xf numFmtId="0" fontId="38" fillId="17" borderId="6" xfId="4" applyFont="1" applyFill="1" applyBorder="1" applyAlignment="1">
      <alignment horizontal="center" vertical="center" wrapText="1"/>
    </xf>
    <xf numFmtId="0" fontId="38" fillId="18" borderId="6" xfId="4"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5" fillId="12" borderId="9" xfId="0" applyFont="1" applyFill="1" applyBorder="1" applyAlignment="1">
      <alignment horizontal="left" vertical="center" wrapText="1"/>
    </xf>
    <xf numFmtId="0" fontId="35" fillId="12" borderId="13" xfId="0" applyFont="1" applyFill="1" applyBorder="1" applyAlignment="1">
      <alignment horizontal="left" vertical="center" wrapText="1"/>
    </xf>
    <xf numFmtId="0" fontId="16" fillId="0" borderId="9" xfId="0" applyFont="1" applyBorder="1" applyAlignment="1">
      <alignment horizontal="center" vertical="center" wrapText="1"/>
    </xf>
    <xf numFmtId="0" fontId="35" fillId="0" borderId="0" xfId="0" applyFont="1" applyAlignment="1">
      <alignment horizontal="center" vertical="center" wrapText="1"/>
    </xf>
    <xf numFmtId="0" fontId="39" fillId="14" borderId="6" xfId="0" applyFont="1" applyFill="1" applyBorder="1" applyAlignment="1">
      <alignment horizontal="center" vertical="center" wrapText="1"/>
    </xf>
    <xf numFmtId="0" fontId="40" fillId="14" borderId="9" xfId="0" applyFont="1" applyFill="1" applyBorder="1" applyAlignment="1">
      <alignment horizontal="center" vertical="center" wrapText="1"/>
    </xf>
    <xf numFmtId="0" fontId="35" fillId="12" borderId="16" xfId="0" applyFont="1" applyFill="1" applyBorder="1" applyAlignment="1">
      <alignment horizontal="center" vertical="center" wrapText="1"/>
    </xf>
    <xf numFmtId="0" fontId="35" fillId="19" borderId="17" xfId="0" applyFont="1" applyFill="1" applyBorder="1" applyAlignment="1">
      <alignment horizontal="center" vertical="center" wrapText="1"/>
    </xf>
    <xf numFmtId="0" fontId="35" fillId="12" borderId="16" xfId="0" applyFont="1" applyFill="1" applyBorder="1" applyAlignment="1">
      <alignment horizontal="left" vertical="center" wrapText="1"/>
    </xf>
    <xf numFmtId="0" fontId="16" fillId="0" borderId="13" xfId="0" applyFont="1" applyBorder="1" applyAlignment="1">
      <alignment horizontal="center" vertical="center" wrapText="1"/>
    </xf>
    <xf numFmtId="0" fontId="41" fillId="2" borderId="2" xfId="0" applyFont="1" applyFill="1" applyBorder="1" applyAlignment="1">
      <alignment horizontal="center" vertical="center" wrapText="1"/>
    </xf>
    <xf numFmtId="0" fontId="41" fillId="2" borderId="1" xfId="0" applyFont="1" applyFill="1" applyBorder="1" applyAlignment="1">
      <alignment horizontal="center" vertical="center" wrapText="1"/>
    </xf>
    <xf numFmtId="0" fontId="43" fillId="2" borderId="1" xfId="0" applyFont="1" applyFill="1" applyBorder="1" applyAlignment="1">
      <alignment horizontal="center" vertical="center" wrapText="1"/>
    </xf>
    <xf numFmtId="0" fontId="41" fillId="2" borderId="1" xfId="0" applyFont="1" applyFill="1" applyBorder="1" applyAlignment="1">
      <alignment horizontal="left" vertical="center" wrapText="1"/>
    </xf>
    <xf numFmtId="0" fontId="16" fillId="0" borderId="18" xfId="0" applyFont="1" applyBorder="1" applyAlignment="1">
      <alignment horizontal="center" vertical="center" wrapText="1"/>
    </xf>
    <xf numFmtId="0" fontId="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44" fillId="5" borderId="6" xfId="0" applyFont="1" applyFill="1" applyBorder="1" applyAlignment="1">
      <alignment horizontal="left" vertical="center" wrapText="1"/>
    </xf>
    <xf numFmtId="0" fontId="45" fillId="0" borderId="0" xfId="0" applyFont="1"/>
    <xf numFmtId="0" fontId="0" fillId="0" borderId="0" xfId="0" applyAlignment="1">
      <alignment horizontal="center"/>
    </xf>
    <xf numFmtId="0" fontId="44" fillId="20" borderId="10" xfId="0" applyFont="1" applyFill="1" applyBorder="1" applyAlignment="1">
      <alignment wrapText="1"/>
    </xf>
    <xf numFmtId="0" fontId="44" fillId="20" borderId="11" xfId="0" applyFont="1" applyFill="1" applyBorder="1" applyAlignment="1">
      <alignment wrapText="1"/>
    </xf>
    <xf numFmtId="0" fontId="44" fillId="20" borderId="8" xfId="0" applyFont="1" applyFill="1" applyBorder="1" applyAlignment="1">
      <alignment wrapText="1"/>
    </xf>
    <xf numFmtId="0" fontId="5" fillId="3" borderId="8" xfId="0" applyFont="1" applyFill="1" applyBorder="1" applyAlignment="1">
      <alignment horizontal="center" vertical="center" wrapText="1"/>
    </xf>
    <xf numFmtId="0" fontId="45" fillId="0" borderId="0" xfId="0" applyFont="1" applyAlignment="1">
      <alignment vertical="center" wrapText="1"/>
    </xf>
    <xf numFmtId="0" fontId="45" fillId="0" borderId="0" xfId="0" applyFont="1" applyAlignment="1">
      <alignment vertical="center"/>
    </xf>
    <xf numFmtId="0" fontId="46" fillId="0" borderId="0" xfId="0" applyFont="1" applyAlignment="1">
      <alignment wrapText="1"/>
    </xf>
    <xf numFmtId="164" fontId="0" fillId="0" borderId="0" xfId="0" applyNumberFormat="1"/>
    <xf numFmtId="0" fontId="47" fillId="21" borderId="1" xfId="0" applyFont="1" applyFill="1" applyBorder="1" applyAlignment="1">
      <alignment horizontal="center" vertical="center" wrapText="1"/>
    </xf>
    <xf numFmtId="0" fontId="47" fillId="21" borderId="2" xfId="0" applyFont="1" applyFill="1" applyBorder="1" applyAlignment="1">
      <alignment horizontal="center" vertical="center" wrapText="1"/>
    </xf>
    <xf numFmtId="0" fontId="47" fillId="21" borderId="19" xfId="0" applyFont="1" applyFill="1" applyBorder="1" applyAlignment="1">
      <alignment horizontal="center" vertical="center" wrapText="1"/>
    </xf>
    <xf numFmtId="0" fontId="47" fillId="21" borderId="20" xfId="0" applyFont="1" applyFill="1" applyBorder="1" applyAlignment="1">
      <alignment horizontal="center" vertical="center" wrapText="1"/>
    </xf>
    <xf numFmtId="0" fontId="47" fillId="21" borderId="4" xfId="0" applyFont="1" applyFill="1" applyBorder="1" applyAlignment="1">
      <alignment horizontal="center" vertical="center" wrapText="1"/>
    </xf>
    <xf numFmtId="0" fontId="49" fillId="0" borderId="0" xfId="0" applyFont="1" applyAlignment="1">
      <alignment vertical="center"/>
    </xf>
    <xf numFmtId="0" fontId="0" fillId="0" borderId="0" xfId="0" applyAlignment="1">
      <alignment vertical="center"/>
    </xf>
    <xf numFmtId="0" fontId="5" fillId="22" borderId="5" xfId="0" applyFont="1" applyFill="1" applyBorder="1" applyAlignment="1">
      <alignment horizontal="center" vertical="center" wrapText="1"/>
    </xf>
    <xf numFmtId="0" fontId="5" fillId="22" borderId="5" xfId="0" applyFont="1" applyFill="1" applyBorder="1" applyAlignment="1">
      <alignment horizontal="center" vertical="center" wrapText="1"/>
    </xf>
    <xf numFmtId="0" fontId="5" fillId="22" borderId="21" xfId="0" applyFont="1" applyFill="1" applyBorder="1" applyAlignment="1">
      <alignment horizontal="center" vertical="center" wrapText="1"/>
    </xf>
    <xf numFmtId="0" fontId="5" fillId="22" borderId="6" xfId="0" applyFont="1" applyFill="1" applyBorder="1" applyAlignment="1">
      <alignment horizontal="center" vertical="center" wrapText="1"/>
    </xf>
    <xf numFmtId="0" fontId="5" fillId="22" borderId="14" xfId="0" applyFont="1" applyFill="1" applyBorder="1" applyAlignment="1">
      <alignment horizontal="center" vertical="center" wrapText="1"/>
    </xf>
    <xf numFmtId="0" fontId="5" fillId="22" borderId="6" xfId="0" applyFont="1" applyFill="1" applyBorder="1" applyAlignment="1">
      <alignment vertical="center" wrapText="1"/>
    </xf>
    <xf numFmtId="0" fontId="5" fillId="22" borderId="7" xfId="0" applyFont="1" applyFill="1" applyBorder="1" applyAlignment="1">
      <alignment horizontal="center" vertical="center" wrapText="1"/>
    </xf>
    <xf numFmtId="0" fontId="5" fillId="22" borderId="22" xfId="0" applyFont="1" applyFill="1" applyBorder="1" applyAlignment="1">
      <alignment horizontal="center" vertical="center" wrapText="1"/>
    </xf>
    <xf numFmtId="0" fontId="7" fillId="22" borderId="23" xfId="0" applyFont="1" applyFill="1" applyBorder="1" applyAlignment="1">
      <alignment horizontal="center" vertical="center" wrapText="1"/>
    </xf>
    <xf numFmtId="0" fontId="5" fillId="22" borderId="13" xfId="0" applyFont="1" applyFill="1" applyBorder="1" applyAlignment="1">
      <alignment horizontal="center" vertical="center" wrapText="1"/>
    </xf>
    <xf numFmtId="0" fontId="5" fillId="22" borderId="14" xfId="0" applyFont="1" applyFill="1" applyBorder="1" applyAlignment="1">
      <alignment horizontal="center" vertical="center" wrapText="1"/>
    </xf>
    <xf numFmtId="0" fontId="49" fillId="0" borderId="18" xfId="0" applyFont="1" applyBorder="1" applyAlignment="1">
      <alignment vertical="center"/>
    </xf>
    <xf numFmtId="0" fontId="5" fillId="22" borderId="24" xfId="0" applyFont="1" applyFill="1" applyBorder="1" applyAlignment="1">
      <alignment horizontal="center" vertical="center" wrapText="1"/>
    </xf>
    <xf numFmtId="0" fontId="5" fillId="22" borderId="25" xfId="0" applyFont="1" applyFill="1" applyBorder="1" applyAlignment="1">
      <alignment horizontal="center" vertical="center" wrapText="1"/>
    </xf>
    <xf numFmtId="0" fontId="7" fillId="22" borderId="26" xfId="0" applyFont="1" applyFill="1" applyBorder="1" applyAlignment="1">
      <alignment horizontal="center" vertical="center" wrapText="1"/>
    </xf>
    <xf numFmtId="0" fontId="5" fillId="22" borderId="9" xfId="0" applyFont="1" applyFill="1" applyBorder="1" applyAlignment="1">
      <alignment horizontal="center" vertical="center" wrapText="1"/>
    </xf>
    <xf numFmtId="0" fontId="5" fillId="22" borderId="9" xfId="0" applyFont="1" applyFill="1" applyBorder="1" applyAlignment="1">
      <alignment horizontal="center" vertical="center" wrapText="1"/>
    </xf>
    <xf numFmtId="0" fontId="44" fillId="20" borderId="10" xfId="0" applyFont="1" applyFill="1" applyBorder="1" applyAlignment="1">
      <alignment horizontal="center" vertical="center" wrapText="1"/>
    </xf>
    <xf numFmtId="0" fontId="44" fillId="20" borderId="11" xfId="0" applyFont="1" applyFill="1" applyBorder="1" applyAlignment="1">
      <alignment horizontal="center" vertical="center" wrapText="1"/>
    </xf>
    <xf numFmtId="0" fontId="6" fillId="0" borderId="27" xfId="0" applyFont="1" applyBorder="1" applyAlignment="1">
      <alignment horizontal="left" vertical="center" wrapText="1"/>
    </xf>
    <xf numFmtId="0" fontId="6" fillId="0" borderId="14" xfId="0" applyFont="1" applyBorder="1" applyAlignment="1">
      <alignment horizontal="left" vertical="center" wrapText="1"/>
    </xf>
    <xf numFmtId="0" fontId="6" fillId="0" borderId="27" xfId="0" applyFont="1" applyBorder="1" applyAlignment="1">
      <alignment horizontal="left" vertical="center" wrapText="1"/>
    </xf>
    <xf numFmtId="165" fontId="6" fillId="0" borderId="14" xfId="0" applyNumberFormat="1" applyFont="1" applyBorder="1" applyAlignment="1">
      <alignment horizontal="righ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12" xfId="0" applyFont="1" applyBorder="1" applyAlignment="1">
      <alignment horizontal="left" vertical="center" wrapText="1"/>
    </xf>
    <xf numFmtId="165" fontId="6" fillId="0" borderId="13" xfId="0" applyNumberFormat="1" applyFont="1" applyBorder="1" applyAlignment="1">
      <alignment horizontal="right" vertical="center" wrapText="1"/>
    </xf>
    <xf numFmtId="0" fontId="6" fillId="0" borderId="28" xfId="0" applyFont="1" applyBorder="1" applyAlignment="1">
      <alignment horizontal="left" vertical="center" wrapText="1"/>
    </xf>
    <xf numFmtId="0" fontId="6" fillId="0" borderId="9" xfId="0" applyFont="1" applyBorder="1" applyAlignment="1">
      <alignment horizontal="left" vertical="center" wrapText="1"/>
    </xf>
    <xf numFmtId="0" fontId="6" fillId="0" borderId="28" xfId="0" applyFont="1" applyBorder="1" applyAlignment="1">
      <alignment horizontal="left" vertical="center" wrapText="1"/>
    </xf>
    <xf numFmtId="165" fontId="6" fillId="0" borderId="9" xfId="0" applyNumberFormat="1" applyFont="1" applyBorder="1" applyAlignment="1">
      <alignment horizontal="right" vertical="center" wrapText="1"/>
    </xf>
    <xf numFmtId="0" fontId="6" fillId="0" borderId="14" xfId="0" applyFont="1" applyBorder="1" applyAlignment="1">
      <alignment horizontal="center" vertical="center" wrapText="1"/>
    </xf>
    <xf numFmtId="0" fontId="6" fillId="0" borderId="14" xfId="0" applyFont="1" applyBorder="1" applyAlignment="1">
      <alignment horizontal="left" vertical="center" wrapText="1"/>
    </xf>
    <xf numFmtId="0" fontId="6" fillId="0" borderId="9" xfId="0" applyFont="1" applyBorder="1" applyAlignment="1">
      <alignment horizontal="center"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6" fillId="0" borderId="13" xfId="0" applyFont="1" applyBorder="1" applyAlignment="1">
      <alignment horizontal="center" vertical="center" wrapText="1"/>
    </xf>
    <xf numFmtId="164" fontId="6" fillId="0" borderId="8" xfId="0" applyNumberFormat="1" applyFont="1" applyBorder="1" applyAlignment="1">
      <alignment horizontal="right" vertical="center" wrapText="1"/>
    </xf>
    <xf numFmtId="0" fontId="44" fillId="20" borderId="8" xfId="0" applyFont="1" applyFill="1" applyBorder="1" applyAlignment="1">
      <alignment horizontal="center" vertical="center" wrapText="1"/>
    </xf>
    <xf numFmtId="0" fontId="6" fillId="0" borderId="29" xfId="0" applyFont="1" applyBorder="1" applyAlignment="1">
      <alignment horizontal="left" vertical="center" wrapText="1"/>
    </xf>
    <xf numFmtId="0" fontId="6" fillId="0" borderId="30" xfId="0" applyFont="1" applyBorder="1" applyAlignment="1">
      <alignment horizontal="left" vertical="center" wrapText="1"/>
    </xf>
    <xf numFmtId="0" fontId="6" fillId="0" borderId="18" xfId="0" applyFont="1" applyBorder="1" applyAlignment="1">
      <alignment horizontal="left" vertical="center" wrapText="1"/>
    </xf>
    <xf numFmtId="0" fontId="6" fillId="0" borderId="31" xfId="0" applyFont="1" applyBorder="1" applyAlignment="1">
      <alignment horizontal="left" vertical="center" wrapText="1"/>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13" xfId="0" applyFont="1" applyBorder="1" applyAlignment="1">
      <alignment horizontal="left" vertical="center" wrapText="1"/>
    </xf>
    <xf numFmtId="165" fontId="6" fillId="0" borderId="13" xfId="0" applyNumberFormat="1" applyFont="1" applyBorder="1" applyAlignment="1">
      <alignment horizontal="right" vertical="center" wrapText="1"/>
    </xf>
    <xf numFmtId="164" fontId="6" fillId="0" borderId="14" xfId="0" applyNumberFormat="1" applyFont="1" applyBorder="1" applyAlignment="1">
      <alignment horizontal="right" vertical="center" wrapText="1"/>
    </xf>
    <xf numFmtId="164" fontId="6" fillId="0" borderId="9" xfId="0" applyNumberFormat="1" applyFont="1" applyBorder="1" applyAlignment="1">
      <alignment horizontal="right" vertical="center" wrapText="1"/>
    </xf>
    <xf numFmtId="165" fontId="6" fillId="0" borderId="28" xfId="0" applyNumberFormat="1" applyFont="1" applyBorder="1" applyAlignment="1">
      <alignment horizontal="right" vertical="center" wrapText="1"/>
    </xf>
    <xf numFmtId="0" fontId="6" fillId="0" borderId="6" xfId="0" applyFont="1" applyBorder="1" applyAlignment="1">
      <alignment horizontal="left" vertical="center" wrapText="1"/>
    </xf>
    <xf numFmtId="0" fontId="6" fillId="0" borderId="6" xfId="0" applyFont="1" applyBorder="1" applyAlignment="1">
      <alignment horizontal="left" vertical="center" wrapText="1"/>
    </xf>
    <xf numFmtId="165" fontId="6" fillId="0" borderId="6" xfId="0" applyNumberFormat="1" applyFont="1" applyBorder="1" applyAlignment="1">
      <alignment horizontal="right" vertical="center" wrapText="1"/>
    </xf>
    <xf numFmtId="0" fontId="50" fillId="0" borderId="8" xfId="0" applyFont="1" applyBorder="1" applyAlignment="1">
      <alignment horizontal="left" vertical="center" wrapText="1"/>
    </xf>
    <xf numFmtId="0" fontId="50" fillId="0" borderId="6" xfId="0" applyFont="1" applyBorder="1" applyAlignment="1">
      <alignment vertical="center" wrapText="1"/>
    </xf>
    <xf numFmtId="0" fontId="50" fillId="0" borderId="6" xfId="0" applyFont="1" applyBorder="1" applyAlignment="1">
      <alignment horizontal="left" vertical="center" wrapText="1"/>
    </xf>
    <xf numFmtId="0" fontId="49" fillId="0" borderId="6" xfId="0" applyFont="1" applyBorder="1" applyAlignment="1">
      <alignment vertical="center" wrapText="1"/>
    </xf>
    <xf numFmtId="0" fontId="0" fillId="0" borderId="6" xfId="0" applyBorder="1" applyAlignment="1">
      <alignment vertical="center"/>
    </xf>
    <xf numFmtId="165" fontId="11" fillId="0" borderId="6" xfId="0" applyNumberFormat="1" applyFont="1" applyBorder="1" applyAlignment="1">
      <alignment horizontal="right" vertical="center" wrapText="1"/>
    </xf>
    <xf numFmtId="0" fontId="0" fillId="0" borderId="12" xfId="0" applyBorder="1" applyAlignment="1">
      <alignment horizontal="left" vertical="center" wrapText="1"/>
    </xf>
    <xf numFmtId="0" fontId="51" fillId="20" borderId="10" xfId="0" applyFont="1" applyFill="1" applyBorder="1" applyAlignment="1">
      <alignment horizontal="center" vertical="center" wrapText="1"/>
    </xf>
    <xf numFmtId="0" fontId="51" fillId="20" borderId="11" xfId="0" applyFont="1" applyFill="1" applyBorder="1" applyAlignment="1">
      <alignment horizontal="center" vertical="center" wrapText="1"/>
    </xf>
    <xf numFmtId="0" fontId="51" fillId="20" borderId="8" xfId="0" applyFont="1" applyFill="1" applyBorder="1" applyAlignment="1">
      <alignment horizontal="center" vertical="center" wrapText="1"/>
    </xf>
    <xf numFmtId="0" fontId="49" fillId="0" borderId="0" xfId="0" applyFont="1" applyAlignment="1">
      <alignment horizontal="center" vertical="center"/>
    </xf>
    <xf numFmtId="0" fontId="0" fillId="0" borderId="9" xfId="0" applyBorder="1"/>
    <xf numFmtId="0" fontId="0" fillId="0" borderId="6" xfId="0" applyBorder="1" applyAlignment="1">
      <alignment horizontal="center"/>
    </xf>
    <xf numFmtId="0" fontId="52" fillId="0" borderId="8" xfId="0" applyFont="1" applyBorder="1" applyAlignment="1">
      <alignment horizontal="left" vertical="center" wrapText="1"/>
    </xf>
    <xf numFmtId="0" fontId="0" fillId="0" borderId="18" xfId="0" applyBorder="1"/>
    <xf numFmtId="0" fontId="53" fillId="0" borderId="6" xfId="0" applyFont="1" applyBorder="1" applyAlignment="1">
      <alignment horizontal="center" vertical="center" wrapText="1"/>
    </xf>
    <xf numFmtId="0" fontId="53" fillId="0" borderId="6" xfId="0" applyFont="1" applyBorder="1" applyAlignment="1">
      <alignment vertical="center" wrapText="1"/>
    </xf>
    <xf numFmtId="0" fontId="54" fillId="0" borderId="6" xfId="3" applyFont="1" applyBorder="1" applyAlignment="1">
      <alignment horizontal="center" vertical="center" wrapText="1"/>
    </xf>
    <xf numFmtId="0" fontId="0" fillId="0" borderId="6" xfId="0" applyBorder="1" applyAlignment="1">
      <alignment vertical="center" wrapText="1"/>
    </xf>
    <xf numFmtId="0" fontId="53" fillId="0" borderId="14" xfId="0" applyFont="1" applyBorder="1" applyAlignment="1">
      <alignment vertical="center" wrapText="1"/>
    </xf>
    <xf numFmtId="0" fontId="54" fillId="0" borderId="27" xfId="3" applyFont="1" applyBorder="1" applyAlignment="1">
      <alignment horizontal="center" vertical="center" wrapText="1"/>
    </xf>
    <xf numFmtId="0" fontId="0" fillId="0" borderId="18" xfId="0" applyBorder="1" applyAlignment="1">
      <alignment wrapText="1"/>
    </xf>
    <xf numFmtId="0" fontId="0" fillId="0" borderId="6" xfId="0" applyBorder="1" applyAlignment="1">
      <alignment wrapText="1"/>
    </xf>
    <xf numFmtId="0" fontId="0" fillId="0" borderId="10" xfId="0" applyBorder="1" applyAlignment="1">
      <alignment wrapText="1"/>
    </xf>
    <xf numFmtId="0" fontId="53" fillId="0" borderId="13" xfId="0" applyFont="1" applyBorder="1" applyAlignment="1">
      <alignment horizontal="left" vertical="center" wrapText="1"/>
    </xf>
    <xf numFmtId="0" fontId="53" fillId="0" borderId="9" xfId="0" applyFont="1" applyBorder="1" applyAlignment="1">
      <alignment vertical="center" wrapText="1"/>
    </xf>
    <xf numFmtId="0" fontId="53" fillId="0" borderId="6" xfId="0" applyFont="1" applyBorder="1" applyAlignment="1">
      <alignment horizontal="left" vertical="center" wrapText="1"/>
    </xf>
    <xf numFmtId="0" fontId="55" fillId="0" borderId="6" xfId="0" applyFont="1" applyBorder="1" applyAlignment="1">
      <alignment vertical="center" wrapText="1"/>
    </xf>
    <xf numFmtId="0" fontId="53" fillId="0" borderId="6" xfId="0" applyFont="1" applyBorder="1" applyAlignment="1">
      <alignment wrapText="1"/>
    </xf>
    <xf numFmtId="0" fontId="12" fillId="0" borderId="9" xfId="0" applyFont="1" applyBorder="1"/>
    <xf numFmtId="0" fontId="12" fillId="0" borderId="32" xfId="0" applyFont="1" applyBorder="1"/>
    <xf numFmtId="0" fontId="0" fillId="0" borderId="9" xfId="0" applyBorder="1" applyAlignment="1">
      <alignment wrapText="1"/>
    </xf>
    <xf numFmtId="0" fontId="53" fillId="0" borderId="9" xfId="0" applyFont="1" applyBorder="1" applyAlignment="1">
      <alignment horizontal="center" vertical="center" wrapText="1"/>
    </xf>
    <xf numFmtId="0" fontId="0" fillId="0" borderId="34" xfId="0" applyBorder="1" applyAlignment="1">
      <alignment horizontal="left" vertical="center" wrapText="1"/>
    </xf>
    <xf numFmtId="0" fontId="56" fillId="0" borderId="35" xfId="0" applyFont="1" applyBorder="1" applyAlignment="1">
      <alignment horizontal="left" vertical="center" wrapText="1"/>
    </xf>
    <xf numFmtId="0" fontId="0" fillId="0" borderId="11" xfId="0" applyBorder="1" applyAlignment="1">
      <alignment horizontal="left" vertical="center" wrapText="1"/>
    </xf>
    <xf numFmtId="0" fontId="57" fillId="0" borderId="35" xfId="0" applyFont="1" applyBorder="1" applyAlignment="1">
      <alignment horizontal="left" vertical="center" wrapText="1"/>
    </xf>
    <xf numFmtId="0" fontId="0" fillId="0" borderId="6" xfId="0" applyBorder="1" applyAlignment="1">
      <alignment horizontal="left" vertical="center"/>
    </xf>
    <xf numFmtId="0" fontId="0" fillId="0" borderId="6" xfId="0" applyBorder="1" applyAlignment="1">
      <alignment horizontal="left" vertical="center" wrapText="1"/>
    </xf>
    <xf numFmtId="0" fontId="54" fillId="0" borderId="36" xfId="0" applyFont="1" applyBorder="1" applyAlignment="1">
      <alignment horizontal="left" vertical="center" wrapText="1"/>
    </xf>
    <xf numFmtId="0" fontId="54" fillId="0" borderId="37" xfId="3" applyFont="1" applyBorder="1" applyAlignment="1">
      <alignment horizontal="center" vertical="center" wrapText="1"/>
    </xf>
    <xf numFmtId="0" fontId="0" fillId="0" borderId="14" xfId="0" applyBorder="1"/>
    <xf numFmtId="0" fontId="0" fillId="0" borderId="29" xfId="0" applyBorder="1"/>
    <xf numFmtId="0" fontId="53" fillId="0" borderId="14" xfId="0" applyFont="1" applyBorder="1" applyAlignment="1">
      <alignment horizontal="center" vertical="center" wrapText="1"/>
    </xf>
    <xf numFmtId="0" fontId="54" fillId="23" borderId="14" xfId="0" applyFont="1" applyFill="1" applyBorder="1" applyAlignment="1">
      <alignment horizontal="left" vertical="center" wrapText="1" readingOrder="1"/>
    </xf>
    <xf numFmtId="0" fontId="54" fillId="23" borderId="14" xfId="0" applyFont="1" applyFill="1" applyBorder="1" applyAlignment="1">
      <alignment vertical="center" wrapText="1" readingOrder="1"/>
    </xf>
    <xf numFmtId="0" fontId="53" fillId="0" borderId="10" xfId="0" applyFont="1" applyBorder="1" applyAlignment="1">
      <alignment vertical="center"/>
    </xf>
    <xf numFmtId="0" fontId="53" fillId="0" borderId="6" xfId="0" applyFont="1" applyBorder="1" applyAlignment="1">
      <alignment vertical="center"/>
    </xf>
    <xf numFmtId="0" fontId="54" fillId="23" borderId="6" xfId="0" applyFont="1" applyFill="1" applyBorder="1" applyAlignment="1">
      <alignment horizontal="left" vertical="center" wrapText="1" readingOrder="1"/>
    </xf>
    <xf numFmtId="0" fontId="54" fillId="0" borderId="8" xfId="3" applyFont="1" applyBorder="1" applyAlignment="1">
      <alignment horizontal="center" vertical="center" wrapText="1"/>
    </xf>
    <xf numFmtId="0" fontId="54" fillId="23" borderId="13" xfId="0" applyFont="1" applyFill="1" applyBorder="1" applyAlignment="1">
      <alignment vertical="center" wrapText="1" readingOrder="1"/>
    </xf>
    <xf numFmtId="0" fontId="54" fillId="23" borderId="9" xfId="0" applyFont="1" applyFill="1" applyBorder="1" applyAlignment="1">
      <alignment vertical="center" wrapText="1" readingOrder="1"/>
    </xf>
    <xf numFmtId="0" fontId="54" fillId="23" borderId="14" xfId="0" applyFont="1" applyFill="1" applyBorder="1" applyAlignment="1">
      <alignment vertical="center" wrapText="1" readingOrder="1"/>
    </xf>
    <xf numFmtId="0" fontId="53" fillId="0" borderId="10" xfId="0" applyFont="1" applyBorder="1" applyAlignment="1">
      <alignment vertical="center" wrapText="1"/>
    </xf>
    <xf numFmtId="0" fontId="0" fillId="0" borderId="6" xfId="0" applyBorder="1" applyAlignment="1">
      <alignment horizontal="center" vertical="center"/>
    </xf>
    <xf numFmtId="0" fontId="52" fillId="0" borderId="6" xfId="0" applyFont="1" applyBorder="1" applyAlignment="1">
      <alignment vertical="center" wrapText="1" readingOrder="1"/>
    </xf>
    <xf numFmtId="0" fontId="12" fillId="0" borderId="0" xfId="0" applyFont="1"/>
    <xf numFmtId="0" fontId="52" fillId="0" borderId="6" xfId="0" applyFont="1" applyBorder="1" applyAlignment="1">
      <alignment horizontal="center" vertical="center" wrapText="1"/>
    </xf>
    <xf numFmtId="0" fontId="52" fillId="0" borderId="6" xfId="0" applyFont="1" applyBorder="1" applyAlignment="1">
      <alignment horizontal="center" vertical="center" wrapText="1" readingOrder="1"/>
    </xf>
    <xf numFmtId="0" fontId="53" fillId="0" borderId="8" xfId="3" applyFont="1" applyBorder="1" applyAlignment="1">
      <alignment horizontal="left" vertical="center" wrapText="1"/>
    </xf>
    <xf numFmtId="0" fontId="53" fillId="0" borderId="18" xfId="0" applyFont="1" applyBorder="1" applyAlignment="1">
      <alignment vertical="center"/>
    </xf>
    <xf numFmtId="0" fontId="54" fillId="23" borderId="6" xfId="0" applyFont="1" applyFill="1" applyBorder="1" applyAlignment="1">
      <alignment vertical="center" wrapText="1" readingOrder="1"/>
    </xf>
    <xf numFmtId="0" fontId="53" fillId="0" borderId="6" xfId="0" applyFont="1" applyBorder="1" applyAlignment="1">
      <alignment horizontal="center" vertical="center"/>
    </xf>
    <xf numFmtId="0" fontId="53" fillId="0" borderId="0" xfId="0" applyFont="1" applyAlignment="1">
      <alignment vertical="center"/>
    </xf>
    <xf numFmtId="0" fontId="53" fillId="0" borderId="9" xfId="0" applyFont="1" applyBorder="1" applyAlignment="1">
      <alignment vertical="center"/>
    </xf>
    <xf numFmtId="0" fontId="53" fillId="0" borderId="32" xfId="0" applyFont="1" applyBorder="1" applyAlignment="1">
      <alignment vertical="center"/>
    </xf>
    <xf numFmtId="0" fontId="54" fillId="0" borderId="9" xfId="3" applyFont="1" applyBorder="1" applyAlignment="1">
      <alignment horizontal="center" vertical="center" wrapText="1"/>
    </xf>
    <xf numFmtId="165" fontId="54" fillId="0" borderId="6" xfId="0" applyNumberFormat="1" applyFont="1" applyBorder="1" applyAlignment="1">
      <alignment horizontal="center" vertical="center" wrapText="1"/>
    </xf>
    <xf numFmtId="0" fontId="54" fillId="0" borderId="6" xfId="0" applyFont="1" applyBorder="1" applyAlignment="1">
      <alignment horizontal="left" vertical="center" wrapText="1" readingOrder="1"/>
    </xf>
    <xf numFmtId="0" fontId="54" fillId="0" borderId="6" xfId="0" applyFont="1" applyBorder="1" applyAlignment="1">
      <alignment horizontal="left" vertical="center" wrapText="1"/>
    </xf>
    <xf numFmtId="0" fontId="54" fillId="0" borderId="28" xfId="3" applyFont="1" applyBorder="1" applyAlignment="1">
      <alignment horizontal="center" vertical="center" wrapText="1"/>
    </xf>
    <xf numFmtId="0" fontId="53" fillId="5" borderId="27" xfId="0" applyFont="1" applyFill="1" applyBorder="1" applyAlignment="1">
      <alignment horizontal="left" wrapText="1"/>
    </xf>
    <xf numFmtId="0" fontId="53" fillId="5" borderId="38" xfId="0" applyFont="1" applyFill="1" applyBorder="1" applyAlignment="1">
      <alignment horizontal="left" wrapText="1"/>
    </xf>
    <xf numFmtId="0" fontId="58" fillId="5" borderId="29" xfId="0" applyFont="1" applyFill="1" applyBorder="1" applyAlignment="1">
      <alignment horizontal="left" wrapText="1"/>
    </xf>
    <xf numFmtId="0" fontId="0" fillId="0" borderId="28" xfId="0" applyBorder="1"/>
    <xf numFmtId="0" fontId="53" fillId="0" borderId="9" xfId="0" applyFont="1" applyBorder="1" applyAlignment="1">
      <alignment horizontal="center" vertical="center"/>
    </xf>
    <xf numFmtId="0" fontId="59" fillId="0" borderId="0" xfId="0" applyFont="1" applyAlignment="1">
      <alignment wrapText="1"/>
    </xf>
    <xf numFmtId="0" fontId="0" fillId="0" borderId="13" xfId="0" applyBorder="1" applyAlignment="1">
      <alignment horizontal="left" vertical="center"/>
    </xf>
    <xf numFmtId="0" fontId="57" fillId="0" borderId="0" xfId="0" applyFont="1" applyAlignment="1">
      <alignment horizontal="left" vertical="center" wrapText="1"/>
    </xf>
    <xf numFmtId="0" fontId="0" fillId="12" borderId="14" xfId="0" applyFill="1" applyBorder="1"/>
    <xf numFmtId="0" fontId="54" fillId="0" borderId="14" xfId="0" applyFont="1" applyBorder="1" applyAlignment="1">
      <alignment horizontal="left" vertical="center" wrapText="1"/>
    </xf>
    <xf numFmtId="0" fontId="52" fillId="0" borderId="14" xfId="0" applyFont="1" applyBorder="1" applyAlignment="1">
      <alignment horizontal="center" vertical="center" wrapText="1" readingOrder="1"/>
    </xf>
    <xf numFmtId="0" fontId="53" fillId="0" borderId="27" xfId="3" applyFont="1" applyBorder="1" applyAlignment="1">
      <alignment horizontal="left" vertical="center" wrapText="1"/>
    </xf>
    <xf numFmtId="0" fontId="0" fillId="0" borderId="13" xfId="0" applyBorder="1"/>
    <xf numFmtId="165" fontId="53" fillId="0" borderId="34" xfId="0" applyNumberFormat="1" applyFont="1" applyBorder="1" applyAlignment="1">
      <alignment horizontal="center" vertical="center" wrapText="1"/>
    </xf>
    <xf numFmtId="0" fontId="60" fillId="0" borderId="35" xfId="0" applyFont="1" applyBorder="1" applyAlignment="1">
      <alignment wrapText="1"/>
    </xf>
    <xf numFmtId="0" fontId="53" fillId="0" borderId="39" xfId="0" applyFont="1" applyBorder="1" applyAlignment="1">
      <alignment horizontal="left" vertical="center" wrapText="1"/>
    </xf>
    <xf numFmtId="0" fontId="61" fillId="0" borderId="35" xfId="0" applyFont="1" applyBorder="1" applyAlignment="1">
      <alignment horizontal="left" vertical="center" wrapText="1"/>
    </xf>
    <xf numFmtId="0" fontId="53" fillId="0" borderId="29" xfId="0" applyFont="1" applyBorder="1" applyAlignment="1">
      <alignment wrapText="1"/>
    </xf>
    <xf numFmtId="165" fontId="53" fillId="0" borderId="14" xfId="0" applyNumberFormat="1" applyFont="1" applyBorder="1" applyAlignment="1">
      <alignment horizontal="center" vertical="center" wrapText="1"/>
    </xf>
    <xf numFmtId="0" fontId="53" fillId="0" borderId="14" xfId="0" applyFont="1" applyBorder="1" applyAlignment="1">
      <alignment wrapText="1"/>
    </xf>
    <xf numFmtId="0" fontId="53" fillId="0" borderId="14" xfId="0" applyFont="1" applyBorder="1" applyAlignment="1">
      <alignment horizontal="left" vertical="top" wrapText="1"/>
    </xf>
    <xf numFmtId="0" fontId="53" fillId="0" borderId="10" xfId="0" applyFont="1" applyBorder="1" applyAlignment="1">
      <alignment wrapText="1"/>
    </xf>
    <xf numFmtId="0" fontId="0" fillId="5" borderId="38" xfId="0" applyFill="1" applyBorder="1" applyAlignment="1">
      <alignment horizontal="left"/>
    </xf>
    <xf numFmtId="0" fontId="58" fillId="5" borderId="38" xfId="0" applyFont="1" applyFill="1" applyBorder="1" applyAlignment="1">
      <alignment horizontal="left"/>
    </xf>
    <xf numFmtId="0" fontId="52" fillId="23" borderId="6" xfId="0" applyFont="1" applyFill="1" applyBorder="1" applyAlignment="1">
      <alignment vertical="center" wrapText="1" readingOrder="1"/>
    </xf>
    <xf numFmtId="0" fontId="0" fillId="12" borderId="6" xfId="0" applyFill="1" applyBorder="1"/>
    <xf numFmtId="0" fontId="54" fillId="0" borderId="6" xfId="0" applyFont="1" applyBorder="1" applyAlignment="1">
      <alignment horizontal="center" vertical="center" wrapText="1"/>
    </xf>
    <xf numFmtId="0" fontId="0" fillId="0" borderId="32" xfId="0" applyBorder="1" applyAlignment="1">
      <alignment wrapText="1"/>
    </xf>
    <xf numFmtId="0" fontId="0" fillId="12" borderId="9" xfId="0" applyFill="1" applyBorder="1"/>
    <xf numFmtId="0" fontId="54" fillId="0" borderId="9" xfId="0" applyFont="1" applyBorder="1" applyAlignment="1">
      <alignment horizontal="left" vertical="center" wrapText="1"/>
    </xf>
    <xf numFmtId="0" fontId="53" fillId="0" borderId="28" xfId="3" applyFont="1" applyBorder="1" applyAlignment="1">
      <alignment horizontal="center" vertical="center" wrapText="1"/>
    </xf>
    <xf numFmtId="0" fontId="53" fillId="0" borderId="28" xfId="3" applyFont="1" applyBorder="1" applyAlignment="1">
      <alignment horizontal="left" vertical="center" wrapText="1"/>
    </xf>
    <xf numFmtId="0" fontId="12" fillId="0" borderId="10" xfId="0" applyFont="1" applyBorder="1" applyAlignment="1">
      <alignment wrapText="1"/>
    </xf>
    <xf numFmtId="0" fontId="12" fillId="0" borderId="6" xfId="0" applyFont="1" applyBorder="1" applyAlignment="1">
      <alignment wrapText="1"/>
    </xf>
    <xf numFmtId="0" fontId="53" fillId="0" borderId="8" xfId="3" applyFont="1" applyBorder="1" applyAlignment="1">
      <alignment horizontal="center" vertical="center" wrapText="1"/>
    </xf>
    <xf numFmtId="0" fontId="8" fillId="5" borderId="27" xfId="0" applyFont="1" applyFill="1" applyBorder="1" applyAlignment="1">
      <alignment horizontal="left" vertical="center" wrapText="1"/>
    </xf>
    <xf numFmtId="0" fontId="8" fillId="5" borderId="38" xfId="0" applyFont="1" applyFill="1" applyBorder="1" applyAlignment="1">
      <alignment horizontal="left" vertical="center" wrapText="1"/>
    </xf>
    <xf numFmtId="0" fontId="58" fillId="5" borderId="29" xfId="0" applyFont="1" applyFill="1" applyBorder="1" applyAlignment="1">
      <alignment horizontal="left" vertical="center" wrapText="1"/>
    </xf>
    <xf numFmtId="0" fontId="54" fillId="0" borderId="6" xfId="0" applyFont="1" applyBorder="1" applyAlignment="1">
      <alignment horizontal="center" vertical="center"/>
    </xf>
    <xf numFmtId="0" fontId="52" fillId="23" borderId="6" xfId="0" applyFont="1" applyFill="1" applyBorder="1" applyAlignment="1">
      <alignment horizontal="left" vertical="center" wrapText="1" readingOrder="1"/>
    </xf>
    <xf numFmtId="0" fontId="8" fillId="0" borderId="6" xfId="0" applyFont="1" applyBorder="1" applyAlignment="1">
      <alignment horizontal="left" vertical="center" wrapText="1"/>
    </xf>
    <xf numFmtId="0" fontId="53" fillId="0" borderId="10" xfId="0" applyFont="1" applyBorder="1" applyAlignment="1">
      <alignment horizontal="left" vertical="center" wrapText="1"/>
    </xf>
    <xf numFmtId="0" fontId="62" fillId="0" borderId="6" xfId="0" applyFont="1" applyBorder="1" applyAlignment="1">
      <alignment horizontal="left" vertical="center" wrapText="1"/>
    </xf>
    <xf numFmtId="0" fontId="62" fillId="0" borderId="10" xfId="0" applyFont="1" applyBorder="1" applyAlignment="1">
      <alignment horizontal="left" vertical="center" wrapText="1"/>
    </xf>
    <xf numFmtId="0" fontId="8" fillId="5" borderId="8" xfId="0" applyFont="1" applyFill="1" applyBorder="1" applyAlignment="1">
      <alignment horizontal="left" vertical="center" wrapText="1"/>
    </xf>
    <xf numFmtId="0" fontId="8" fillId="5" borderId="11" xfId="0" applyFont="1" applyFill="1" applyBorder="1" applyAlignment="1">
      <alignment horizontal="left" vertical="center" wrapText="1"/>
    </xf>
    <xf numFmtId="0" fontId="58" fillId="5" borderId="10" xfId="0" applyFont="1" applyFill="1" applyBorder="1" applyAlignment="1">
      <alignment horizontal="left" vertical="center" wrapText="1"/>
    </xf>
    <xf numFmtId="0" fontId="0" fillId="0" borderId="9" xfId="0" applyBorder="1" applyAlignment="1">
      <alignment vertical="center" wrapText="1"/>
    </xf>
    <xf numFmtId="0" fontId="0" fillId="0" borderId="9" xfId="0" applyBorder="1" applyAlignment="1">
      <alignment horizontal="center" vertical="center"/>
    </xf>
    <xf numFmtId="0" fontId="53" fillId="0" borderId="13" xfId="0" applyFont="1" applyBorder="1" applyAlignment="1">
      <alignment vertical="center" wrapText="1"/>
    </xf>
    <xf numFmtId="165" fontId="63" fillId="0" borderId="35" xfId="0" applyNumberFormat="1" applyFont="1" applyBorder="1" applyAlignment="1">
      <alignment horizontal="center" vertical="center" wrapText="1"/>
    </xf>
    <xf numFmtId="0" fontId="63" fillId="0" borderId="35" xfId="0" applyFont="1" applyBorder="1"/>
    <xf numFmtId="0" fontId="63" fillId="0" borderId="40" xfId="0" applyFont="1" applyBorder="1"/>
    <xf numFmtId="0" fontId="63" fillId="0" borderId="35" xfId="0" applyFont="1" applyBorder="1" applyAlignment="1">
      <alignment horizontal="center" wrapText="1"/>
    </xf>
    <xf numFmtId="0" fontId="57" fillId="0" borderId="41" xfId="0" applyFont="1" applyBorder="1" applyAlignment="1">
      <alignment wrapText="1"/>
    </xf>
    <xf numFmtId="0" fontId="63" fillId="0" borderId="35" xfId="0" applyFont="1" applyBorder="1" applyAlignment="1">
      <alignment horizontal="left" vertical="center" wrapText="1"/>
    </xf>
    <xf numFmtId="0" fontId="64" fillId="0" borderId="34" xfId="3" applyFont="1" applyBorder="1" applyAlignment="1">
      <alignment horizontal="center" vertical="center" wrapText="1"/>
    </xf>
    <xf numFmtId="0" fontId="57" fillId="0" borderId="35" xfId="0" applyFont="1" applyBorder="1"/>
    <xf numFmtId="165" fontId="63" fillId="0" borderId="30" xfId="0" applyNumberFormat="1" applyFont="1" applyBorder="1" applyAlignment="1">
      <alignment horizontal="center" vertical="center" wrapText="1"/>
    </xf>
    <xf numFmtId="0" fontId="64" fillId="0" borderId="30" xfId="0" applyFont="1" applyBorder="1"/>
    <xf numFmtId="0" fontId="64" fillId="0" borderId="35" xfId="0" applyFont="1" applyBorder="1"/>
    <xf numFmtId="0" fontId="63" fillId="0" borderId="35" xfId="0" applyFont="1" applyBorder="1" applyAlignment="1">
      <alignment horizontal="center" vertical="center" wrapText="1"/>
    </xf>
    <xf numFmtId="0" fontId="64" fillId="0" borderId="30" xfId="0" applyFont="1" applyBorder="1" applyAlignment="1">
      <alignment wrapText="1"/>
    </xf>
    <xf numFmtId="0" fontId="63" fillId="0" borderId="30" xfId="0" applyFont="1" applyBorder="1" applyAlignment="1">
      <alignment horizontal="left" vertical="center" wrapText="1"/>
    </xf>
    <xf numFmtId="0" fontId="0" fillId="0" borderId="14" xfId="0" applyBorder="1" applyAlignment="1">
      <alignment horizontal="center" vertical="center"/>
    </xf>
    <xf numFmtId="0" fontId="52" fillId="23" borderId="14" xfId="0" applyFont="1" applyFill="1" applyBorder="1" applyAlignment="1">
      <alignment horizontal="center" vertical="center" wrapText="1" readingOrder="1"/>
    </xf>
    <xf numFmtId="0" fontId="0" fillId="0" borderId="14" xfId="0" applyBorder="1" applyAlignment="1">
      <alignment horizontal="left" vertical="center" wrapText="1"/>
    </xf>
    <xf numFmtId="0" fontId="53" fillId="0" borderId="14" xfId="0" applyFont="1" applyBorder="1" applyAlignment="1">
      <alignment horizontal="left" vertical="center" wrapText="1"/>
    </xf>
    <xf numFmtId="0" fontId="65" fillId="0" borderId="0" xfId="0" applyFont="1" applyAlignment="1">
      <alignment wrapText="1"/>
    </xf>
    <xf numFmtId="0" fontId="57" fillId="0" borderId="0" xfId="0" applyFont="1" applyAlignment="1">
      <alignment wrapText="1"/>
    </xf>
    <xf numFmtId="0" fontId="0" fillId="0" borderId="6" xfId="0" applyBorder="1" applyAlignment="1">
      <alignment horizontal="center" vertical="center" wrapText="1"/>
    </xf>
    <xf numFmtId="0" fontId="53" fillId="0" borderId="6" xfId="0" applyFont="1" applyBorder="1" applyAlignment="1">
      <alignment horizontal="left" vertical="center"/>
    </xf>
    <xf numFmtId="0" fontId="53" fillId="0" borderId="6" xfId="0" applyFont="1" applyBorder="1" applyAlignment="1">
      <alignment horizontal="center" wrapText="1"/>
    </xf>
    <xf numFmtId="0" fontId="12" fillId="0" borderId="10" xfId="0" applyFont="1" applyBorder="1"/>
    <xf numFmtId="0" fontId="53" fillId="0" borderId="8" xfId="0" applyFont="1" applyBorder="1" applyAlignment="1">
      <alignment vertical="center" wrapText="1"/>
    </xf>
    <xf numFmtId="0" fontId="52" fillId="0" borderId="6" xfId="0" applyFont="1" applyBorder="1" applyAlignment="1">
      <alignment horizontal="left" vertical="center" wrapText="1"/>
    </xf>
    <xf numFmtId="44" fontId="11" fillId="0" borderId="6" xfId="2" applyFont="1" applyFill="1" applyBorder="1" applyAlignment="1">
      <alignment horizontal="center" vertical="center"/>
    </xf>
    <xf numFmtId="0" fontId="52" fillId="23" borderId="6" xfId="0" applyFont="1" applyFill="1" applyBorder="1" applyAlignment="1">
      <alignment horizontal="center" vertical="center" wrapText="1" readingOrder="1"/>
    </xf>
    <xf numFmtId="0" fontId="54" fillId="0" borderId="6" xfId="0" applyFont="1" applyBorder="1" applyAlignment="1">
      <alignment vertical="center" wrapText="1"/>
    </xf>
    <xf numFmtId="0" fontId="54" fillId="0" borderId="8" xfId="0" applyFont="1" applyBorder="1" applyAlignment="1">
      <alignment wrapText="1"/>
    </xf>
    <xf numFmtId="0" fontId="0" fillId="0" borderId="10" xfId="0" applyBorder="1" applyAlignment="1">
      <alignment horizontal="left" vertical="center"/>
    </xf>
    <xf numFmtId="0" fontId="61" fillId="0" borderId="0" xfId="0" applyFont="1" applyAlignment="1">
      <alignment vertical="center" wrapText="1"/>
    </xf>
    <xf numFmtId="0" fontId="0" fillId="0" borderId="8" xfId="0" applyBorder="1"/>
    <xf numFmtId="0" fontId="53" fillId="0" borderId="6" xfId="3" applyFont="1" applyBorder="1" applyAlignment="1">
      <alignment horizontal="left" vertical="center" wrapText="1"/>
    </xf>
    <xf numFmtId="0" fontId="0" fillId="0" borderId="6" xfId="0" applyBorder="1" applyAlignment="1">
      <alignment horizontal="right"/>
    </xf>
    <xf numFmtId="0" fontId="0" fillId="24" borderId="0" xfId="0" applyFill="1"/>
    <xf numFmtId="0" fontId="52" fillId="0" borderId="6" xfId="0" applyFont="1" applyBorder="1" applyAlignment="1">
      <alignment horizontal="left" vertical="center" wrapText="1" readingOrder="1"/>
    </xf>
    <xf numFmtId="44" fontId="10" fillId="0" borderId="6" xfId="2" applyFont="1" applyFill="1" applyBorder="1" applyAlignment="1">
      <alignment horizontal="left" wrapText="1"/>
    </xf>
    <xf numFmtId="0" fontId="11" fillId="0" borderId="6" xfId="0" applyFont="1" applyBorder="1" applyAlignment="1">
      <alignment horizontal="center" vertical="center"/>
    </xf>
    <xf numFmtId="44" fontId="66" fillId="0" borderId="6" xfId="2" applyFont="1" applyFill="1" applyBorder="1" applyAlignment="1">
      <alignment horizontal="left" wrapText="1"/>
    </xf>
    <xf numFmtId="0" fontId="45" fillId="0" borderId="10" xfId="0" applyFont="1" applyBorder="1"/>
    <xf numFmtId="0" fontId="67" fillId="0" borderId="6" xfId="0" applyFont="1" applyBorder="1"/>
    <xf numFmtId="0" fontId="67" fillId="12" borderId="6" xfId="0" applyFont="1" applyFill="1" applyBorder="1"/>
    <xf numFmtId="0" fontId="54" fillId="0" borderId="6" xfId="0" applyFont="1" applyBorder="1" applyAlignment="1">
      <alignment vertical="center" wrapText="1" readingOrder="1"/>
    </xf>
    <xf numFmtId="165" fontId="68" fillId="0" borderId="6" xfId="0" applyNumberFormat="1" applyFont="1" applyBorder="1" applyAlignment="1">
      <alignment horizontal="center" vertical="center" wrapText="1"/>
    </xf>
    <xf numFmtId="0" fontId="53" fillId="0" borderId="6" xfId="3" applyFont="1" applyBorder="1" applyAlignment="1">
      <alignment horizontal="center" vertical="center" wrapText="1"/>
    </xf>
    <xf numFmtId="165" fontId="53" fillId="0" borderId="6" xfId="0" applyNumberFormat="1" applyFont="1" applyBorder="1" applyAlignment="1">
      <alignment horizontal="center" vertical="center"/>
    </xf>
    <xf numFmtId="0" fontId="53" fillId="0" borderId="10" xfId="0" applyFont="1" applyBorder="1"/>
    <xf numFmtId="0" fontId="53" fillId="0" borderId="6" xfId="0" applyFont="1" applyBorder="1"/>
    <xf numFmtId="0" fontId="53" fillId="12" borderId="6" xfId="0" applyFont="1" applyFill="1" applyBorder="1"/>
    <xf numFmtId="0" fontId="54" fillId="23" borderId="6" xfId="0" applyFont="1" applyFill="1" applyBorder="1" applyAlignment="1">
      <alignment horizontal="center" vertical="center" wrapText="1" readingOrder="1"/>
    </xf>
    <xf numFmtId="0" fontId="8" fillId="5" borderId="28" xfId="0" applyFont="1" applyFill="1" applyBorder="1" applyAlignment="1">
      <alignment horizontal="left" vertical="center" wrapText="1"/>
    </xf>
    <xf numFmtId="0" fontId="8" fillId="5" borderId="42" xfId="0" applyFont="1" applyFill="1" applyBorder="1" applyAlignment="1">
      <alignment horizontal="left" vertical="center" wrapText="1"/>
    </xf>
    <xf numFmtId="0" fontId="58" fillId="5" borderId="32" xfId="0" applyFont="1" applyFill="1" applyBorder="1" applyAlignment="1">
      <alignment horizontal="left" vertical="center" wrapText="1"/>
    </xf>
    <xf numFmtId="0" fontId="0" fillId="0" borderId="35" xfId="0" applyBorder="1" applyAlignment="1">
      <alignment horizontal="left" vertical="center"/>
    </xf>
    <xf numFmtId="0" fontId="0" fillId="0" borderId="35" xfId="0" applyBorder="1"/>
    <xf numFmtId="0" fontId="53" fillId="0" borderId="35" xfId="0" applyFont="1" applyBorder="1" applyAlignment="1">
      <alignment horizontal="left" vertical="center" wrapText="1"/>
    </xf>
    <xf numFmtId="0" fontId="0" fillId="12" borderId="35" xfId="0" applyFill="1" applyBorder="1"/>
    <xf numFmtId="0" fontId="54" fillId="0" borderId="35" xfId="0" applyFont="1" applyBorder="1" applyAlignment="1">
      <alignment horizontal="center" vertical="center" wrapText="1"/>
    </xf>
    <xf numFmtId="0" fontId="54" fillId="0" borderId="34" xfId="0" applyFont="1" applyBorder="1" applyAlignment="1">
      <alignment horizontal="center" vertical="center" wrapText="1"/>
    </xf>
    <xf numFmtId="0" fontId="0" fillId="0" borderId="35" xfId="0" applyBorder="1" applyAlignment="1">
      <alignment horizontal="center" vertical="center" wrapText="1"/>
    </xf>
    <xf numFmtId="0" fontId="54" fillId="23" borderId="14" xfId="0" applyFont="1" applyFill="1" applyBorder="1" applyAlignment="1">
      <alignment horizontal="center" vertical="center" wrapText="1" readingOrder="1"/>
    </xf>
    <xf numFmtId="0" fontId="54" fillId="0" borderId="40" xfId="3" applyFont="1" applyBorder="1" applyAlignment="1">
      <alignment horizontal="left" vertical="center" wrapText="1"/>
    </xf>
    <xf numFmtId="0" fontId="69" fillId="0" borderId="0" xfId="0" applyFont="1" applyAlignment="1">
      <alignment horizontal="left" vertical="center" wrapText="1"/>
    </xf>
    <xf numFmtId="0" fontId="54" fillId="0" borderId="14" xfId="0" applyFont="1" applyBorder="1" applyAlignment="1">
      <alignment horizontal="center" vertical="center" wrapText="1"/>
    </xf>
    <xf numFmtId="0" fontId="54" fillId="0" borderId="27" xfId="3" applyFont="1" applyBorder="1" applyAlignment="1">
      <alignment horizontal="left" vertical="center" wrapText="1"/>
    </xf>
    <xf numFmtId="0" fontId="52" fillId="0" borderId="14" xfId="0" applyFont="1" applyBorder="1" applyAlignment="1">
      <alignment horizontal="left" vertical="center" wrapText="1" readingOrder="1"/>
    </xf>
    <xf numFmtId="44" fontId="7" fillId="0" borderId="6" xfId="2" applyFont="1" applyFill="1" applyBorder="1" applyAlignment="1">
      <alignment horizontal="center" vertical="center" wrapText="1"/>
    </xf>
    <xf numFmtId="3" fontId="70" fillId="0" borderId="10" xfId="0" applyNumberFormat="1" applyFont="1" applyBorder="1" applyAlignment="1">
      <alignment horizontal="center" vertical="center"/>
    </xf>
    <xf numFmtId="3" fontId="70" fillId="0" borderId="6" xfId="0" applyNumberFormat="1" applyFont="1" applyBorder="1" applyAlignment="1">
      <alignment horizontal="center" vertical="center"/>
    </xf>
    <xf numFmtId="0" fontId="70" fillId="12" borderId="6" xfId="0" applyFont="1" applyFill="1" applyBorder="1" applyAlignment="1">
      <alignment horizontal="center" vertical="center"/>
    </xf>
    <xf numFmtId="44" fontId="71" fillId="0" borderId="14" xfId="2" applyFont="1" applyFill="1" applyBorder="1" applyAlignment="1">
      <alignment horizontal="left" vertical="center" wrapText="1"/>
    </xf>
    <xf numFmtId="0" fontId="54" fillId="0" borderId="29" xfId="0" applyFont="1" applyBorder="1" applyAlignment="1">
      <alignment horizontal="left" vertical="center" wrapText="1" readingOrder="1"/>
    </xf>
    <xf numFmtId="0" fontId="54" fillId="0" borderId="14" xfId="0" applyFont="1" applyBorder="1" applyAlignment="1">
      <alignment horizontal="left" vertical="center" wrapText="1" readingOrder="1"/>
    </xf>
    <xf numFmtId="0" fontId="71" fillId="0" borderId="14" xfId="0" applyFont="1" applyBorder="1" applyAlignment="1">
      <alignment horizontal="left" vertical="center"/>
    </xf>
    <xf numFmtId="0" fontId="54" fillId="0" borderId="14" xfId="3" applyFont="1" applyBorder="1" applyAlignment="1">
      <alignment horizontal="center" vertical="center" wrapText="1"/>
    </xf>
    <xf numFmtId="0" fontId="54" fillId="0" borderId="27" xfId="3" applyFont="1" applyBorder="1" applyAlignment="1">
      <alignment vertical="center" wrapText="1"/>
    </xf>
    <xf numFmtId="0" fontId="52" fillId="0" borderId="14" xfId="0" applyFont="1" applyBorder="1" applyAlignment="1">
      <alignment vertical="center" wrapText="1" readingOrder="1"/>
    </xf>
    <xf numFmtId="0" fontId="54" fillId="23" borderId="10" xfId="0" applyFont="1" applyFill="1" applyBorder="1" applyAlignment="1">
      <alignment horizontal="center" vertical="center" wrapText="1" readingOrder="1"/>
    </xf>
    <xf numFmtId="0" fontId="54" fillId="0" borderId="28" xfId="3" applyFont="1" applyBorder="1" applyAlignment="1">
      <alignment vertical="center" wrapText="1"/>
    </xf>
    <xf numFmtId="44" fontId="54" fillId="0" borderId="6" xfId="2" applyFont="1" applyFill="1" applyBorder="1" applyAlignment="1">
      <alignment horizontal="center" vertical="center" wrapText="1"/>
    </xf>
    <xf numFmtId="0" fontId="7" fillId="0" borderId="6" xfId="0" applyFont="1" applyBorder="1" applyAlignment="1">
      <alignment horizontal="center" vertical="center" wrapText="1"/>
    </xf>
    <xf numFmtId="0" fontId="70" fillId="0" borderId="6" xfId="0" applyFont="1" applyBorder="1" applyAlignment="1">
      <alignment horizontal="center" vertical="center"/>
    </xf>
    <xf numFmtId="0" fontId="54" fillId="0" borderId="8" xfId="3" applyFont="1" applyBorder="1" applyAlignment="1">
      <alignment horizontal="left" vertical="center" wrapText="1"/>
    </xf>
    <xf numFmtId="0" fontId="54" fillId="0" borderId="35" xfId="0" applyFont="1" applyBorder="1" applyAlignment="1">
      <alignment vertical="center" wrapText="1" readingOrder="1"/>
    </xf>
    <xf numFmtId="0" fontId="60" fillId="0" borderId="0" xfId="0" applyFont="1" applyAlignment="1">
      <alignment wrapText="1"/>
    </xf>
    <xf numFmtId="3" fontId="49" fillId="0" borderId="9" xfId="0" applyNumberFormat="1" applyFont="1" applyBorder="1" applyAlignment="1">
      <alignment horizontal="center" vertical="center"/>
    </xf>
    <xf numFmtId="0" fontId="61" fillId="0" borderId="0" xfId="0" applyFont="1" applyAlignment="1">
      <alignment wrapText="1"/>
    </xf>
    <xf numFmtId="0" fontId="7" fillId="12" borderId="9" xfId="0" applyFont="1" applyFill="1" applyBorder="1" applyAlignment="1">
      <alignment horizontal="center" vertical="center"/>
    </xf>
    <xf numFmtId="0" fontId="54" fillId="0" borderId="9" xfId="0" applyFont="1" applyBorder="1" applyAlignment="1">
      <alignment horizontal="center" vertical="center" wrapText="1"/>
    </xf>
    <xf numFmtId="0" fontId="54" fillId="23" borderId="9" xfId="0" applyFont="1" applyFill="1" applyBorder="1" applyAlignment="1">
      <alignment horizontal="center" vertical="center" wrapText="1" readingOrder="1"/>
    </xf>
    <xf numFmtId="0" fontId="54" fillId="0" borderId="28" xfId="0" applyFont="1" applyBorder="1" applyAlignment="1">
      <alignment horizontal="left" vertical="center" wrapText="1" readingOrder="1"/>
    </xf>
    <xf numFmtId="0" fontId="54" fillId="0" borderId="30" xfId="0" applyFont="1" applyBorder="1" applyAlignment="1">
      <alignment vertical="center" wrapText="1"/>
    </xf>
    <xf numFmtId="44" fontId="54" fillId="0" borderId="9" xfId="2" applyFont="1" applyFill="1" applyBorder="1" applyAlignment="1">
      <alignment horizontal="center" vertical="center" wrapText="1"/>
    </xf>
    <xf numFmtId="0" fontId="54" fillId="23" borderId="32" xfId="0" applyFont="1" applyFill="1" applyBorder="1" applyAlignment="1">
      <alignment horizontal="left" vertical="center" wrapText="1" readingOrder="1"/>
    </xf>
    <xf numFmtId="0" fontId="54" fillId="23" borderId="9" xfId="0" applyFont="1" applyFill="1" applyBorder="1" applyAlignment="1">
      <alignment horizontal="left" vertical="center" wrapText="1" readingOrder="1"/>
    </xf>
    <xf numFmtId="0" fontId="72" fillId="0" borderId="9" xfId="0" applyFont="1" applyBorder="1" applyAlignment="1">
      <alignment horizontal="left" vertical="center" wrapText="1"/>
    </xf>
    <xf numFmtId="0" fontId="71" fillId="12" borderId="9" xfId="0" applyFont="1" applyFill="1" applyBorder="1" applyAlignment="1">
      <alignment horizontal="left" vertical="center"/>
    </xf>
    <xf numFmtId="0" fontId="54" fillId="0" borderId="28" xfId="3" applyFont="1" applyBorder="1" applyAlignment="1">
      <alignment horizontal="left" vertical="center" wrapText="1"/>
    </xf>
    <xf numFmtId="0" fontId="54" fillId="0" borderId="12" xfId="3" applyFont="1" applyBorder="1" applyAlignment="1">
      <alignment horizontal="left" vertical="center" wrapText="1"/>
    </xf>
    <xf numFmtId="0" fontId="73" fillId="23" borderId="6" xfId="0" applyFont="1" applyFill="1" applyBorder="1" applyAlignment="1">
      <alignment horizontal="center" vertical="center" wrapText="1" readingOrder="1"/>
    </xf>
    <xf numFmtId="164" fontId="53" fillId="0" borderId="6" xfId="3" applyNumberFormat="1" applyFont="1" applyBorder="1" applyAlignment="1">
      <alignment horizontal="center" vertical="center" wrapText="1"/>
    </xf>
    <xf numFmtId="164" fontId="54" fillId="23" borderId="6" xfId="0" applyNumberFormat="1" applyFont="1" applyFill="1" applyBorder="1" applyAlignment="1">
      <alignment horizontal="left" vertical="center" wrapText="1" readingOrder="1"/>
    </xf>
    <xf numFmtId="0" fontId="54" fillId="0" borderId="6" xfId="0" applyFont="1" applyBorder="1" applyAlignment="1">
      <alignment horizontal="left" vertical="top" wrapText="1"/>
    </xf>
    <xf numFmtId="0" fontId="71" fillId="12" borderId="6" xfId="0" applyFont="1" applyFill="1" applyBorder="1" applyAlignment="1">
      <alignment horizontal="left" vertical="center"/>
    </xf>
    <xf numFmtId="0" fontId="18" fillId="23" borderId="6" xfId="0" applyFont="1" applyFill="1" applyBorder="1" applyAlignment="1">
      <alignment horizontal="center" vertical="center" wrapText="1" readingOrder="1"/>
    </xf>
    <xf numFmtId="0" fontId="54" fillId="0" borderId="8" xfId="3" applyFont="1" applyBorder="1" applyAlignment="1">
      <alignment vertical="center" wrapText="1"/>
    </xf>
    <xf numFmtId="44" fontId="54" fillId="0" borderId="14" xfId="2" applyFont="1" applyFill="1" applyBorder="1" applyAlignment="1">
      <alignment horizontal="center" vertical="center" wrapText="1"/>
    </xf>
    <xf numFmtId="3" fontId="2" fillId="0" borderId="29" xfId="0" applyNumberFormat="1" applyFont="1" applyBorder="1" applyAlignment="1">
      <alignment horizontal="center" vertical="center"/>
    </xf>
    <xf numFmtId="3" fontId="2" fillId="0" borderId="14" xfId="0" applyNumberFormat="1" applyFont="1" applyBorder="1" applyAlignment="1">
      <alignment horizontal="center" vertical="center"/>
    </xf>
    <xf numFmtId="0" fontId="52" fillId="23" borderId="14" xfId="0" applyFont="1" applyFill="1" applyBorder="1" applyAlignment="1">
      <alignment horizontal="left" vertical="center" wrapText="1" readingOrder="1"/>
    </xf>
    <xf numFmtId="0" fontId="2" fillId="12" borderId="14" xfId="0" applyFont="1" applyFill="1" applyBorder="1" applyAlignment="1">
      <alignment horizontal="center" vertical="center"/>
    </xf>
    <xf numFmtId="0" fontId="52" fillId="0" borderId="0" xfId="0" applyFont="1" applyAlignment="1">
      <alignment horizontal="left" vertical="center" wrapText="1"/>
    </xf>
    <xf numFmtId="0" fontId="5" fillId="3" borderId="10" xfId="0" applyFont="1" applyFill="1" applyBorder="1" applyAlignment="1">
      <alignment horizontal="center" vertical="center" wrapText="1"/>
    </xf>
    <xf numFmtId="0" fontId="5" fillId="3" borderId="10" xfId="0" applyFont="1" applyFill="1" applyBorder="1" applyAlignment="1">
      <alignment vertical="center" wrapText="1"/>
    </xf>
    <xf numFmtId="0" fontId="3" fillId="2" borderId="6" xfId="0" applyFont="1" applyFill="1" applyBorder="1" applyAlignment="1">
      <alignment horizontal="center" vertical="center" wrapText="1"/>
    </xf>
    <xf numFmtId="0" fontId="74" fillId="0" borderId="6" xfId="0" applyFont="1" applyBorder="1"/>
    <xf numFmtId="0" fontId="5" fillId="3" borderId="0" xfId="0" applyFont="1" applyFill="1" applyAlignment="1">
      <alignment horizontal="center" vertical="center" wrapText="1"/>
    </xf>
    <xf numFmtId="0" fontId="7" fillId="3" borderId="8" xfId="0" applyFont="1" applyFill="1" applyBorder="1" applyAlignment="1">
      <alignment horizontal="center" vertical="center" wrapText="1"/>
    </xf>
    <xf numFmtId="0" fontId="44" fillId="25" borderId="10" xfId="0" applyFont="1" applyFill="1" applyBorder="1" applyAlignment="1">
      <alignment wrapText="1"/>
    </xf>
    <xf numFmtId="0" fontId="44" fillId="25" borderId="11" xfId="0" applyFont="1" applyFill="1" applyBorder="1" applyAlignment="1">
      <alignment wrapText="1"/>
    </xf>
    <xf numFmtId="0" fontId="44" fillId="25" borderId="8" xfId="0" applyFont="1" applyFill="1" applyBorder="1" applyAlignment="1">
      <alignment wrapText="1"/>
    </xf>
    <xf numFmtId="164" fontId="10" fillId="4" borderId="8" xfId="3" applyNumberFormat="1" applyFont="1" applyFill="1" applyBorder="1" applyAlignment="1">
      <alignment horizontal="right" vertical="center" wrapText="1"/>
    </xf>
    <xf numFmtId="0" fontId="75" fillId="0" borderId="8" xfId="3" applyFont="1" applyBorder="1" applyAlignment="1">
      <alignment horizontal="left" vertical="center" wrapText="1"/>
    </xf>
    <xf numFmtId="164" fontId="75" fillId="0" borderId="8" xfId="3" applyNumberFormat="1" applyFont="1" applyBorder="1" applyAlignment="1">
      <alignment horizontal="right" vertical="center" wrapText="1"/>
    </xf>
    <xf numFmtId="0" fontId="76" fillId="0" borderId="0" xfId="0" applyFont="1" applyAlignment="1">
      <alignment wrapText="1"/>
    </xf>
    <xf numFmtId="0" fontId="10" fillId="0" borderId="0" xfId="3" applyFont="1" applyAlignment="1">
      <alignment horizontal="left" vertical="center" wrapText="1"/>
    </xf>
    <xf numFmtId="0" fontId="77" fillId="0" borderId="0" xfId="0" applyFont="1" applyAlignment="1">
      <alignment wrapText="1"/>
    </xf>
  </cellXfs>
  <cellStyles count="5">
    <cellStyle name="Comma" xfId="1" builtinId="3"/>
    <cellStyle name="Currency" xfId="2" builtinId="4"/>
    <cellStyle name="Normal" xfId="0" builtinId="0"/>
    <cellStyle name="Normal 2" xfId="4" xr:uid="{368B15E3-BD36-4DEA-8F80-1F93DF801D7A}"/>
    <cellStyle name="Normal 2 2" xfId="3" xr:uid="{BC20D4DE-CDBF-49DD-BBAF-5D482ECFC9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unitednations.sharepoint.com/sites/DCO-RCO-Barbados2/EXTERNAL/SDG%20-%20PT/2022-2023%20CIPs/2022_23%20CIPs/CIP%20Consolidated%20Annex/March%2009_2022/NEW_Consolidated%20CIP%20Annex%20BDS_MCO_March%209_2022__For%20Reviews.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https://unitednations.sharepoint.com/sites/DCO-RCO-Barbados2/EXTERNAL/SDG%20-%20PT/2022-2023%20CIPs/2022_23%20CIPs/CIP%20Country%20Documents%20Draft%20for%20Review%20March%2018_2022/DOM/NEW_Consolidated%20CIP%20Annex%20BDS_MCO_March%209_2022__For%20Reviews-TEMP.xlsx?CFB41C74" TargetMode="External"/><Relationship Id="rId1" Type="http://schemas.openxmlformats.org/officeDocument/2006/relationships/externalLinkPath" Target="file:///\\CFB41C74\NEW_Consolidated%20CIP%20Annex%20BDS_MCO_March%209_2022__For%20Reviews-TEMP.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OALLEYNE\AppData\Local\Microsoft\Windows\INetCache\Content.Outlook\JVIH213S\Grenada%20CIP%20Annex%20I%2015.03.202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orraine%20Nicholas\Downloads\NEW_Consolidated%20CIP%20Annex%20BDS_MCO_March%209_2022__For%20Reviews%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QA"/>
      <sheetName val="Validation Checks"/>
      <sheetName val="ANG"/>
      <sheetName val="BVI"/>
      <sheetName val="ANB"/>
      <sheetName val="BAR"/>
      <sheetName val="DOM"/>
      <sheetName val="GRN"/>
      <sheetName val="MON"/>
      <sheetName val="SKN"/>
      <sheetName val="SLU"/>
      <sheetName val="SVG"/>
      <sheetName val="REGIONAL"/>
      <sheetName val="Strategic Tags"/>
      <sheetName val="Full Database"/>
      <sheetName val="ANG CIP Annex "/>
      <sheetName val="ANB CIP Annex"/>
      <sheetName val="BAR CIP Annex"/>
      <sheetName val="BVI CIP Annex"/>
      <sheetName val="DOM CIP Annex"/>
      <sheetName val="GRN CIP Annex"/>
      <sheetName val="MON CIP Annex"/>
      <sheetName val="SKN CIP Annex"/>
      <sheetName val="SLU CIP Annex"/>
      <sheetName val="SVG CIP Annex"/>
    </sheetNames>
    <sheetDataSet>
      <sheetData sheetId="0"/>
      <sheetData sheetId="1">
        <row r="8">
          <cell r="E8" t="str">
            <v>Strengthened competitiveness and resilience among MSMEs owned by marginalised groups (especially those in the agri-business, energy, care, orange and silver economies)</v>
          </cell>
          <cell r="H8" t="str">
            <v>X</v>
          </cell>
          <cell r="P8" t="str">
            <v>X</v>
          </cell>
        </row>
        <row r="9">
          <cell r="E9" t="str">
            <v>Increased funds and capacities among FIs to contribute to gender-responsive innovative financing.</v>
          </cell>
          <cell r="H9" t="str">
            <v>X</v>
          </cell>
          <cell r="P9" t="str">
            <v>X</v>
          </cell>
        </row>
        <row r="10">
          <cell r="E10" t="str">
            <v>Enhanced capacities across the private sector and governments to create an enabling environment for gender equality and women’s empowerment.</v>
          </cell>
          <cell r="H10" t="str">
            <v>X</v>
          </cell>
          <cell r="P10" t="str">
            <v>X</v>
          </cell>
        </row>
        <row r="11">
          <cell r="E11" t="str">
            <v>MoA, DoF and fisherfolk with support from FAO, identify investment opportunities on the basis of Fishery value chain assessments (including aquaculture and mariculture) and business cases developed to facilitate financing.</v>
          </cell>
          <cell r="H11" t="str">
            <v>X</v>
          </cell>
          <cell r="P11" t="str">
            <v>X</v>
          </cell>
        </row>
        <row r="12">
          <cell r="E12" t="str">
            <v>Government institutions have strengthened capacities to combat IUU fishing and investment opportunities are identified on the basis of Fishery value chain assessments of aquaculture and business cases developed to facilitate financing.</v>
          </cell>
          <cell r="P12" t="str">
            <v>X</v>
          </cell>
        </row>
        <row r="20">
          <cell r="E20" t="str">
            <v xml:space="preserve">A dialogue platform to promote sustainable energy and climate innovation, entrepreneurship and industrial development is fully operational </v>
          </cell>
          <cell r="H20" t="str">
            <v>X</v>
          </cell>
          <cell r="P20" t="str">
            <v>X</v>
          </cell>
        </row>
        <row r="22">
          <cell r="E22" t="str">
            <v xml:space="preserve">Annual high-level policy dialogues on sustainable energy and climate industry issues are organized </v>
          </cell>
          <cell r="H22" t="str">
            <v>X</v>
          </cell>
          <cell r="P22" t="str">
            <v>X</v>
          </cell>
        </row>
        <row r="23">
          <cell r="E23" t="str">
            <v xml:space="preserve">Demand creating and supplier oriented proposals to improve the coherence and effectiveness of policies and legislation are formulated and under implementation </v>
          </cell>
          <cell r="H23" t="str">
            <v>X</v>
          </cell>
          <cell r="P23" t="str">
            <v>X</v>
          </cell>
        </row>
        <row r="24">
          <cell r="E24" t="str">
            <v>A sustainable energy and climate technology cluster hub is created and provides effective services to its expanding member base</v>
          </cell>
          <cell r="H24" t="str">
            <v>X</v>
          </cell>
          <cell r="P24" t="str">
            <v>X</v>
          </cell>
        </row>
        <row r="25">
          <cell r="E25" t="str">
            <v xml:space="preserve">A dedicated financing facility provides grants and concessional loans for the commercialisation of business ideas and innovations developed in the scope of the cluster </v>
          </cell>
          <cell r="H25" t="str">
            <v>X</v>
          </cell>
          <cell r="P25" t="str">
            <v>X</v>
          </cell>
        </row>
        <row r="26">
          <cell r="E26" t="str">
            <v>A business match-maker provides market intelligence and interlinks cluster members with technology companies, investors and venture capitalist in the Caribbean, the diaspora and international</v>
          </cell>
          <cell r="H26" t="str">
            <v>X</v>
          </cell>
          <cell r="P26" t="str">
            <v>X</v>
          </cell>
        </row>
        <row r="27">
          <cell r="E27" t="str">
            <v xml:space="preserve">Proposals for improved product, service and qualification standards and certifications are formulated (e.g. PV, solar-thermal buildings, appliances) </v>
          </cell>
          <cell r="H27" t="str">
            <v>X</v>
          </cell>
          <cell r="P27" t="str">
            <v>X</v>
          </cell>
        </row>
        <row r="28">
          <cell r="E28" t="str">
            <v xml:space="preserve">One (1) on-line training program on sustainable energy island solutions is developed and applied by educational institutions and experts in Barbados </v>
          </cell>
          <cell r="H28" t="str">
            <v>X</v>
          </cell>
          <cell r="P28" t="str">
            <v>X</v>
          </cell>
        </row>
        <row r="29">
          <cell r="E29" t="str">
            <v xml:space="preserve">– At least 300 experts from various sectors are trained through national and sub-regional trainings, by train-the trainer approaches and training missions </v>
          </cell>
          <cell r="H29" t="str">
            <v>X</v>
          </cell>
          <cell r="P29" t="str">
            <v>X</v>
          </cell>
        </row>
        <row r="30">
          <cell r="E30" t="str">
            <v>At least two R&amp;D partnerships between companies of the cluster and domestic and/or international applied research institutions are created and under execution</v>
          </cell>
          <cell r="H30" t="str">
            <v>X</v>
          </cell>
          <cell r="P30" t="str">
            <v>X</v>
          </cell>
        </row>
        <row r="31">
          <cell r="E31" t="str">
            <v xml:space="preserve">Project’s progress towards objectives continuously monitored and evaluated </v>
          </cell>
          <cell r="H31" t="str">
            <v>X</v>
          </cell>
          <cell r="P31" t="str">
            <v>X</v>
          </cell>
        </row>
        <row r="32">
          <cell r="E32" t="str">
            <v>Small businesses and governments have enhanced capacities and access to sustainable financing for shock responsive, digital transformation and blue economy development</v>
          </cell>
          <cell r="H32" t="str">
            <v>X</v>
          </cell>
          <cell r="P32" t="str">
            <v>X</v>
          </cell>
        </row>
        <row r="33">
          <cell r="E33" t="str">
            <v>Government line ministries have enhanced capacities for sustainable development planning and data generation for inclusive economic growth and recovery </v>
          </cell>
          <cell r="H33" t="str">
            <v>X</v>
          </cell>
          <cell r="P33" t="str">
            <v>X</v>
          </cell>
        </row>
        <row r="36">
          <cell r="E36" t="str">
            <v>Strengthened capacity of enterprises 
and their support systems to enhance productivity 
and sustainability</v>
          </cell>
          <cell r="H36" t="str">
            <v>X</v>
          </cell>
        </row>
        <row r="42">
          <cell r="E42" t="str">
            <v xml:space="preserve">Improved Customs clearance processes generating more Customs revenues through faster and more efficient procedures </v>
          </cell>
          <cell r="H42" t="str">
            <v>X</v>
          </cell>
          <cell r="P42" t="str">
            <v>X</v>
          </cell>
        </row>
        <row r="46">
          <cell r="E46" t="str">
            <v>Service Sector Development: Support policy development and capacity building to enhance regional regulatory and institutional frameworks and institutional coordination in service-led diversification policymaking and to increase productive or export capacity.</v>
          </cell>
          <cell r="P46" t="str">
            <v>X</v>
          </cell>
        </row>
        <row r="51">
          <cell r="E51" t="str">
            <v>National Stakeholders and development partners have access to UpToDate labour market data through a revised common OECS labour force survey questionnaire incorporating latest International statistical standards</v>
          </cell>
          <cell r="H51" t="str">
            <v>X</v>
          </cell>
        </row>
        <row r="53">
          <cell r="E53" t="str">
            <v>Increased capacity of Member States to ensure respect for, promote and realize fundamental principles and rights at work</v>
          </cell>
          <cell r="H53" t="str">
            <v>X</v>
          </cell>
        </row>
        <row r="56">
          <cell r="E56" t="str">
            <v>National governments and regional institutions have increased capacity to collect, analyse and utilize data and information to address structural inequalities and ensure the advancement of those at risk of being left furthest behind</v>
          </cell>
          <cell r="H56" t="str">
            <v>X</v>
          </cell>
          <cell r="P56" t="str">
            <v>X</v>
          </cell>
        </row>
        <row r="57">
          <cell r="E57"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P57" t="str">
            <v>X</v>
          </cell>
        </row>
        <row r="59">
          <cell r="E59" t="str">
            <v xml:space="preserve">Improved capacity of the UN, regional and national systems to produce and analyse gender statistics to measure progress on the SDGs. </v>
          </cell>
          <cell r="H59" t="str">
            <v>X</v>
          </cell>
        </row>
        <row r="61">
          <cell r="E61" t="str">
            <v>Enhanced capacities among the media, sports and members of the creative and cultural industries and the women’s movement in CARICOM to report and promote positive social norms that promote gender equality and women’s empowerment.</v>
          </cell>
          <cell r="H61" t="str">
            <v>X</v>
          </cell>
        </row>
        <row r="62">
          <cell r="E62" t="str">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ell>
          <cell r="P62" t="str">
            <v>X</v>
          </cell>
        </row>
        <row r="64">
          <cell r="E64" t="str">
            <v>Migration Governance Indicators Assessments conducted to highlight gaps in migration management and priority areas for mainstreaming migration</v>
          </cell>
          <cell r="H64" t="str">
            <v>X</v>
          </cell>
        </row>
        <row r="65">
          <cell r="E65" t="str">
            <v>Governments have increased capacity, equipment and coordination mechanisms to mainstream and improve migration management</v>
          </cell>
          <cell r="H65" t="str">
            <v>X</v>
          </cell>
        </row>
        <row r="66">
          <cell r="E66" t="str">
            <v>Capacity building sessions conducted with Government for the implementation of the Global Compact on Migration and participation in the IMRF.</v>
          </cell>
          <cell r="H66" t="str">
            <v>X</v>
          </cell>
          <cell r="P66" t="str">
            <v>X</v>
          </cell>
        </row>
        <row r="68">
          <cell r="E68" t="str">
            <v>Regional consultations and meetings on migration thematic areas held with governments</v>
          </cell>
          <cell r="H68" t="str">
            <v>X</v>
          </cell>
          <cell r="P68" t="str">
            <v>X</v>
          </cell>
        </row>
        <row r="69">
          <cell r="E69"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P69" t="str">
            <v>X</v>
          </cell>
        </row>
        <row r="70">
          <cell r="E70" t="str">
            <v>UNICEF staff and partners have strengthened capacities to generate evidence, monitor and evaluate programs.</v>
          </cell>
          <cell r="H70" t="str">
            <v>X</v>
          </cell>
          <cell r="P70" t="str">
            <v>X</v>
          </cell>
        </row>
        <row r="71">
          <cell r="E71" t="str">
            <v>Integrated Health Services Delivery Networks strengthened to provide comprehensive and quality health services particularly at the first level of care</v>
          </cell>
          <cell r="P71" t="str">
            <v>X</v>
          </cell>
        </row>
        <row r="72">
          <cell r="E72" t="str">
            <v>Implementation of strategies to enhance women, children, neonatal and adolescent health strengthened</v>
          </cell>
          <cell r="P72" t="str">
            <v>X</v>
          </cell>
        </row>
        <row r="73">
          <cell r="E73" t="str">
            <v xml:space="preserve">Programs to address HIV, TB, viral hepatitis, arboviruses and vaccine preventable diseases prevention and treatment strengthened </v>
          </cell>
          <cell r="H73" t="str">
            <v>X</v>
          </cell>
          <cell r="P73" t="str">
            <v>X</v>
          </cell>
        </row>
        <row r="74">
          <cell r="E74" t="str">
            <v>Cancer prevention and control strategies developed</v>
          </cell>
          <cell r="P74" t="str">
            <v>X</v>
          </cell>
        </row>
        <row r="76">
          <cell r="E76" t="str">
            <v>Developed and implemented health financing mechanisms to increase fiscal space for health</v>
          </cell>
          <cell r="H76" t="str">
            <v>X</v>
          </cell>
          <cell r="P76" t="str">
            <v>X</v>
          </cell>
        </row>
        <row r="77">
          <cell r="E77" t="str">
            <v>Emergency preparedness and IHR capacities assessed and strengthened</v>
          </cell>
          <cell r="H77" t="str">
            <v>X</v>
          </cell>
          <cell r="P77" t="str">
            <v>X</v>
          </cell>
        </row>
        <row r="81">
          <cell r="E81" t="str">
            <v xml:space="preserve">Health facilities and service providers are better able to provide quality maternal health services </v>
          </cell>
          <cell r="H81" t="str">
            <v>X</v>
          </cell>
          <cell r="P81" t="str">
            <v>X</v>
          </cell>
        </row>
        <row r="82">
          <cell r="E82" t="str">
            <v>Schools are safe, climate-smart, inclusive and deliver quality learning and foundational skills.</v>
          </cell>
          <cell r="H82" t="str">
            <v>X</v>
          </cell>
          <cell r="P82" t="str">
            <v>X</v>
          </cell>
        </row>
        <row r="83">
          <cell r="E83" t="str">
            <v>Families and communities are supported to access education</v>
          </cell>
          <cell r="H83" t="str">
            <v>X</v>
          </cell>
          <cell r="P83" t="str">
            <v>X</v>
          </cell>
        </row>
        <row r="84">
          <cell r="E84" t="str">
            <v>Education systems are strengthened to meet the challenges. of relevance and the changing context.</v>
          </cell>
          <cell r="H84" t="str">
            <v>X</v>
          </cell>
          <cell r="P84" t="str">
            <v>X</v>
          </cell>
        </row>
        <row r="85">
          <cell r="E85" t="str">
            <v xml:space="preserve">Social protection institutions are strengthened to design and deliver inclusive and effective programmes that effectively link with social sectors as part of integrated and accessible social protection systems. </v>
          </cell>
          <cell r="H85" t="str">
            <v>X</v>
          </cell>
          <cell r="P85" t="str">
            <v>X</v>
          </cell>
        </row>
        <row r="86">
          <cell r="E86" t="str">
            <v>Social protection systems are strengthened to be more risk informed and responsive to shocks and stressors and prepared to deliver in humanitarian contexts.</v>
          </cell>
          <cell r="H86" t="str">
            <v>X</v>
          </cell>
          <cell r="P86" t="str">
            <v>X</v>
          </cell>
        </row>
        <row r="87">
          <cell r="E87" t="str">
            <v xml:space="preserve">Caribbean public institutions have strengthened capacities to deliver programmes, implement policies for and promote positive attitudes towards children on the move. </v>
          </cell>
          <cell r="H87" t="str">
            <v>X</v>
          </cell>
          <cell r="P87" t="str">
            <v>X</v>
          </cell>
        </row>
        <row r="88">
          <cell r="E88" t="str">
            <v>Affected populations benefit from strengthened systems to deliver food, voucher and cash assistance</v>
          </cell>
          <cell r="H88" t="str">
            <v>X</v>
          </cell>
          <cell r="P88" t="str">
            <v>X</v>
          </cell>
        </row>
        <row r="89">
          <cell r="E89" t="str">
            <v>Vulnerable populations benefit from strengthened social protection systems that reduce poverty, boost resilience and provide assistance to shock affected people in order to protect their access to food and livelihood</v>
          </cell>
          <cell r="H89" t="str">
            <v>X</v>
          </cell>
          <cell r="P89" t="str">
            <v>X</v>
          </cell>
        </row>
        <row r="90">
          <cell r="E90" t="str">
            <v>Improved and integrated government and CSO programmes to address unpaid care work including subsidized child and elder-care systems among CARICOM countries.</v>
          </cell>
          <cell r="P90" t="str">
            <v>X</v>
          </cell>
        </row>
        <row r="91">
          <cell r="E91" t="str">
            <v>Increased integration of social protection programmes into referral pathways for VAW survivors/victims.</v>
          </cell>
          <cell r="P91" t="str">
            <v>X</v>
          </cell>
        </row>
        <row r="93">
          <cell r="E93" t="str">
            <v xml:space="preserve">Carbon neutrality and resilience are integrated into climate planning and policy and regulatory frameworks at all levels.
</v>
          </cell>
          <cell r="P93" t="str">
            <v>X</v>
          </cell>
        </row>
        <row r="96">
          <cell r="E96" t="str">
            <v>Institutional capacity to adopt and act on national and international commitments is enhanced.</v>
          </cell>
          <cell r="H96" t="str">
            <v>X</v>
          </cell>
          <cell r="P96" t="str">
            <v>X</v>
          </cell>
        </row>
        <row r="97">
          <cell r="E97" t="str">
            <v>Resource efficiency and circularity in key sectors are improved.</v>
          </cell>
          <cell r="H97" t="str">
            <v>X</v>
          </cell>
          <cell r="P97" t="str">
            <v>X</v>
          </cell>
        </row>
        <row r="98">
          <cell r="E98" t="str">
            <v>Emergency shelter facilities are rehabilitated and equipped to host displaced persons</v>
          </cell>
          <cell r="H98" t="str">
            <v>X</v>
          </cell>
          <cell r="P98" t="str">
            <v>X</v>
          </cell>
        </row>
        <row r="99">
          <cell r="E99" t="str">
            <v>CDEMA's policies practices and procedures are reviewed and provided recommendations and guidance on how to incorporate human mobility and migration considerations.</v>
          </cell>
          <cell r="H99" t="str">
            <v>X</v>
          </cell>
          <cell r="P99" t="str">
            <v>X</v>
          </cell>
        </row>
        <row r="100">
          <cell r="E100" t="str">
            <v>Caribbean stakeholders capacity enhanced to engage in environmental migration policy discussions</v>
          </cell>
          <cell r="H100" t="str">
            <v>X</v>
          </cell>
        </row>
        <row r="103">
          <cell r="E103" t="str">
            <v>Youth and adolescent are empowered to develop innovative approaches to realize their right</v>
          </cell>
          <cell r="H103" t="str">
            <v>X</v>
          </cell>
          <cell r="P103" t="str">
            <v>X</v>
          </cell>
        </row>
        <row r="104">
          <cell r="E104" t="str">
            <v>Strengthened capacities among women owned MSMEs in climate resilient and DRR better business practices. </v>
          </cell>
          <cell r="H104" t="str">
            <v>X</v>
          </cell>
          <cell r="P104" t="str">
            <v>X</v>
          </cell>
        </row>
        <row r="105">
          <cell r="E105" t="str">
            <v>Enhanced capacities among NGMs, key sector agencies and CSOs to prepare, respond to and recover from natural hazards.</v>
          </cell>
          <cell r="H105" t="str">
            <v>X</v>
          </cell>
          <cell r="P105" t="str">
            <v>X</v>
          </cell>
        </row>
        <row r="107">
          <cell r="E107" t="str">
            <v>Provision of needs-based climate finance and shaping the post 2020 climate finance architecture, in particular support of national and regional climate finance strategies,</v>
          </cell>
          <cell r="P107" t="str">
            <v>X</v>
          </cell>
        </row>
        <row r="108">
          <cell r="E108" t="str">
            <v xml:space="preserve">Vulnerable populations benefit from strengthened national and regional systems to predict, assess, plan and finance the impact of shocks in order to increase resilience to compound crises </v>
          </cell>
          <cell r="P108" t="str">
            <v>X</v>
          </cell>
        </row>
        <row r="109">
          <cell r="E109" t="str">
            <v xml:space="preserve">Vulnerable populations benefit from strengthened end to end supply 
chain and logistics capacities in order to protect their access to food and livelihoods </v>
          </cell>
          <cell r="H109" t="str">
            <v>X</v>
          </cell>
          <cell r="P109" t="str">
            <v>X</v>
          </cell>
        </row>
        <row r="110">
          <cell r="E110" t="str">
            <v>Governments in the Caribbean benefit from strengthened food systems in order to increase access to affordable and nutritious food for food insecure populations</v>
          </cell>
          <cell r="H110" t="str">
            <v>X</v>
          </cell>
          <cell r="P110" t="str">
            <v>X</v>
          </cell>
        </row>
        <row r="112">
          <cell r="E112"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P112" t="str">
            <v>X</v>
          </cell>
        </row>
        <row r="113">
          <cell r="E113"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P113" t="str">
            <v>X</v>
          </cell>
        </row>
        <row r="116">
          <cell r="E116" t="str">
            <v>National and regional disaster risk management agents have improved capacities for gender-responsive and risk informed disaster recovery planning and intervention  </v>
          </cell>
          <cell r="H116" t="str">
            <v>X</v>
          </cell>
        </row>
        <row r="117">
          <cell r="E117" t="str">
            <v>National agencies and community groups have access to enhanced integrated, gender responsive disaster preparedness systems</v>
          </cell>
          <cell r="P117" t="str">
            <v>X</v>
          </cell>
        </row>
        <row r="123">
          <cell r="E123" t="str">
            <v>Institutional capacity to adopt and act on national and international commitments is enhanced and accountability frameworks are strengthened</v>
          </cell>
          <cell r="P123" t="str">
            <v>X</v>
          </cell>
        </row>
        <row r="131">
          <cell r="E131" t="str">
            <v xml:space="preserve">Government institutions and stakeholders have enhanced knowledge on food consumption to promote and advocate for healthy diets.  </v>
          </cell>
          <cell r="H131" t="str">
            <v>X</v>
          </cell>
          <cell r="P131" t="str">
            <v>X</v>
          </cell>
        </row>
        <row r="133">
          <cell r="E133" t="str">
            <v>National agencies and community organisations have strengthened capacities for natural resource planning, data collection, analysis and management </v>
          </cell>
          <cell r="P133" t="str">
            <v>X</v>
          </cell>
        </row>
        <row r="134">
          <cell r="E134" t="str">
            <v>Governments and communities have increased capacities to adapt to and mitigate the impacts of climate change  </v>
          </cell>
          <cell r="P134" t="str">
            <v>X</v>
          </cell>
        </row>
        <row r="135">
          <cell r="E135" t="str">
            <v xml:space="preserve">Increasing the Resilience of the Education System to Climate Change Impacts in the Eastern Caribbean </v>
          </cell>
          <cell r="H135" t="str">
            <v>X</v>
          </cell>
        </row>
        <row r="136">
          <cell r="E136" t="str">
            <v xml:space="preserve">Governmental institutions are better equipped to identify impacts and opportunities for resilient recovery </v>
          </cell>
          <cell r="H136" t="str">
            <v>X</v>
          </cell>
        </row>
        <row r="139">
          <cell r="E139" t="str">
            <v xml:space="preserve"> OECS IOM Working Group established and functioning effectively to share information </v>
          </cell>
          <cell r="H139" t="str">
            <v>X</v>
          </cell>
          <cell r="P139" t="str">
            <v>X</v>
          </cell>
        </row>
        <row r="140">
          <cell r="E140" t="str">
            <v>Capacity building workshop and advocacy for the advancement of legislation on countering the illicit smuggling of migrants.</v>
          </cell>
          <cell r="H140" t="str">
            <v>X</v>
          </cell>
          <cell r="P140" t="str">
            <v>X</v>
          </cell>
        </row>
        <row r="142">
          <cell r="E142" t="str">
            <v>Increased capacity of Member States to engage in a forward-looking international labour standards policy (Output 2.3)</v>
          </cell>
          <cell r="H142" t="str">
            <v>X</v>
          </cell>
          <cell r="P142" t="str">
            <v>X</v>
          </cell>
        </row>
        <row r="146">
          <cell r="E146" t="str">
            <v>National and regional actors have enhanced capacity for improve governance, crime data management, crime response management and coordination</v>
          </cell>
          <cell r="H146" t="str">
            <v>X</v>
          </cell>
          <cell r="P146" t="str">
            <v>X</v>
          </cell>
        </row>
        <row r="147">
          <cell r="E147" t="str">
            <v>Increased capacity among duty bearers (justice, CSOs) to manage GBV (sexual abuse, IPV and Trafficking) cases [including cybercrimes] and promote women’s empowerment.  </v>
          </cell>
          <cell r="H147" t="str">
            <v>X</v>
          </cell>
        </row>
        <row r="149">
          <cell r="E149" t="str">
            <v>Increased efficiency of the VAW referral pathways in CARICOM countries</v>
          </cell>
          <cell r="H149" t="str">
            <v>X</v>
          </cell>
        </row>
        <row r="153">
          <cell r="E153"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P153" t="str">
            <v>X</v>
          </cell>
        </row>
        <row r="155">
          <cell r="E155"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P155" t="str">
            <v>X</v>
          </cell>
        </row>
        <row r="157">
          <cell r="E157" t="str">
            <v xml:space="preserve">Duty bearer capacities are strengthened to support positive attitudes, behaviours and practices including in humanitarian settings.   </v>
          </cell>
          <cell r="H157" t="str">
            <v>X</v>
          </cell>
          <cell r="P157" t="str">
            <v>X</v>
          </cell>
        </row>
        <row r="158">
          <cell r="E158" t="str">
            <v xml:space="preserve">Institutions in the health, education and child protection sectors are strengthened to protect children and effectively respond to VAC, including in humanitarian settings.  </v>
          </cell>
          <cell r="H158" t="str">
            <v>X</v>
          </cell>
          <cell r="P158" t="str">
            <v>X</v>
          </cell>
        </row>
        <row r="159">
          <cell r="E159" t="str">
            <v>Community-based mechanisms and care services are strengthened to ensure protection, including in humanitarian settings.</v>
          </cell>
          <cell r="H159" t="str">
            <v>X</v>
          </cell>
          <cell r="P159" t="str">
            <v>X</v>
          </cell>
        </row>
        <row r="161">
          <cell r="E161" t="str">
            <v xml:space="preserve">Develop capacities of relevant stakeholders to detect, investigate and prosecute trafficking of firearms cases in line with international human rights standards. </v>
          </cell>
          <cell r="H161" t="str">
            <v>X</v>
          </cell>
          <cell r="P161" t="str">
            <v>X</v>
          </cell>
        </row>
        <row r="162">
          <cell r="E162" t="str">
            <v xml:space="preserve">Partner with relevant counterparts in CARICOM Member States, as well as CARICOM IMPACS, to strengthen the national legislative framework consistent with the international legal regime on firearms for a safe, secure and just society. </v>
          </cell>
          <cell r="H162" t="str">
            <v>X</v>
          </cell>
          <cell r="P162" t="str">
            <v>X</v>
          </cell>
        </row>
        <row r="163">
          <cell r="E163" t="str">
            <v>Capacities of relevant authorities in country X are developed to promulgate national strategies and/or action plans incorporating prevention and awareness raising components in preventing and countering trafficking in persons and smuggling of migrants.</v>
          </cell>
          <cell r="H163" t="str">
            <v>X</v>
          </cell>
          <cell r="P163" t="str">
            <v>X</v>
          </cell>
        </row>
        <row r="164">
          <cell r="E164" t="str">
            <v>Key institutions and relevant stakeholders are strengthened to create awareness raising campaigns to promote social cohesion, a culture of peace, safety and security, including effective counter-trafficking policies and programmes.</v>
          </cell>
          <cell r="H164" t="str">
            <v>X</v>
          </cell>
          <cell r="P164" t="str">
            <v>X</v>
          </cell>
        </row>
        <row r="165">
          <cell r="E165" t="str">
            <v xml:space="preserve">Ensure capacity development of relevant government officials to deliver coherent responses to combat maritime crime,  in line with international guidelines and regional cooperation. </v>
          </cell>
          <cell r="H165" t="str">
            <v>X</v>
          </cell>
          <cell r="P165" t="str">
            <v>X</v>
          </cell>
        </row>
        <row r="166">
          <cell r="E166"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P166" t="str">
            <v>X</v>
          </cell>
        </row>
        <row r="167">
          <cell r="E167" t="str">
            <v>Strengthen capacities of Member States to successfully complete the Implementation Review Mechanism of the UN Convention against Corruption in line with international standards.</v>
          </cell>
          <cell r="H167" t="str">
            <v>X</v>
          </cell>
          <cell r="P167" t="str">
            <v>X</v>
          </cell>
        </row>
        <row r="168">
          <cell r="E168" t="str">
            <v>Strengthen capacities of national and local agencies to follow-up on the findings and recommendations emerging from the Implementation Review Mechanism of the UN Convention against Corruption in line with international standards.</v>
          </cell>
          <cell r="H168" t="str">
            <v>X</v>
          </cell>
          <cell r="P168" t="str">
            <v>X</v>
          </cell>
        </row>
        <row r="169">
          <cell r="E169" t="str">
            <v xml:space="preserve">Support a harmonized approach  to  continue  supporting  Member  States  on  the  implementation  of  specialized  cross-border   approaches   that   have   demonstrated   positive  results  on  detection  and  interdiction  of  illegal  trafficking  </v>
          </cell>
          <cell r="H169" t="str">
            <v>X</v>
          </cell>
          <cell r="P169" t="str">
            <v>X</v>
          </cell>
        </row>
        <row r="172">
          <cell r="E172" t="str">
            <v xml:space="preserve">Enhanced capacities among the media, sports and members of the creative and cultural industries and the women’s movement in CARICOM to report and promote positive social norms that promote gender equality and women’s empowerment. </v>
          </cell>
          <cell r="H172" t="str">
            <v>X</v>
          </cell>
        </row>
        <row r="173">
          <cell r="E173" t="str">
            <v>Strengthened capacity of and collaboration between NGMs and CSOs (including FBOs) to mainstream gender throughout regional and national policies and programmes. </v>
          </cell>
          <cell r="H173" t="str">
            <v>X</v>
          </cell>
        </row>
        <row r="175">
          <cell r="E175" t="str">
            <v xml:space="preserve">Strengthened skills among policymakers to develop GBV legislation and policy in line with international standards. </v>
          </cell>
          <cell r="H175" t="str">
            <v>X</v>
          </cell>
        </row>
      </sheetData>
      <sheetData sheetId="2"/>
      <sheetData sheetId="3"/>
      <sheetData sheetId="4">
        <row r="5">
          <cell r="E5" t="str">
            <v>Strengthened competitiveness and resilience among MSMEs owned by marginalised groups (especially those in the agri-business, energy, care, orange and silver economies)</v>
          </cell>
          <cell r="F5" t="str">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G5"/>
          <cell r="H5"/>
          <cell r="I5"/>
          <cell r="J5"/>
          <cell r="K5" t="str">
            <v>Strengthened competitiveness and resilience among MSMEs owned by marginalised groups (especially those in the agri-business, energy, care, orange and silver economies).</v>
          </cell>
          <cell r="L5" t="str">
            <v>Strengthened competitives and resilience among MSMEs owned by marginalised groups (especially those in the agri-business, energy, care, orange and silver economies)</v>
          </cell>
          <cell r="M5"/>
          <cell r="N5" t="str">
            <v>Strengthened competitives and resilience among MSMEs owned by marginalised groups (especially those in the agri-business, energy, care, orange and silver economies)</v>
          </cell>
          <cell r="O5" t="str">
            <v>Strengthened competitives and resilience among MSMEs owned by marginalised groups (especially those in the agri-business, energy, care, orange and silver economies)</v>
          </cell>
          <cell r="P5"/>
          <cell r="Q5"/>
          <cell r="R5" t="str">
            <v>Strengthened competitiveness and resilience among MSMEs owned by marginalised groups (especially those in the agri-business, energy, care, orange and silver economies).</v>
          </cell>
          <cell r="S5" t="str">
            <v>Strengthened competitiveness and resilience among MSMEs owned by marginalised groups (especially those in the agri-business, energy, care, orange and silver economies).</v>
          </cell>
          <cell r="T5"/>
          <cell r="U5" t="str">
            <v>Gender equality/women’s empowerment is the principle objective (3)</v>
          </cell>
          <cell r="V5" t="str">
            <v>Principal Contribution is to the realization of human rights (3)</v>
          </cell>
          <cell r="W5" t="str">
            <v>Contributes to sustaining peace in a limited way  human rights (1)</v>
          </cell>
          <cell r="X5" t="str">
            <v>Capacity Development/Technical Assistance </v>
          </cell>
          <cell r="Y5" t="str">
            <v>Women and Girls</v>
          </cell>
          <cell r="Z5" t="str">
            <v xml:space="preserve">Joint Programmes </v>
          </cell>
          <cell r="AA5" t="str">
            <v>5.a Undertake reforms to give women equal rights to economic resources, as well as access to ownership and control over land and other forms of property, financial services, inheritance and natural resources, in accordance with national laws</v>
          </cell>
          <cell r="AB5"/>
          <cell r="AC5"/>
          <cell r="AD5"/>
          <cell r="AE5"/>
          <cell r="AF5" t="str">
            <v>Business Competitiveness</v>
          </cell>
          <cell r="AG5" t="str">
            <v xml:space="preserve">Blue /Green Economy </v>
          </cell>
          <cell r="AH5"/>
          <cell r="AI5" t="str">
            <v xml:space="preserve">Economic Diversification and Revitalization </v>
          </cell>
          <cell r="AJ5" t="str">
            <v>Sustainable Financing  </v>
          </cell>
          <cell r="AK5" t="str">
            <v>United Nations Entity for Gender Equality and the Empowerment of Women (UN Women)</v>
          </cell>
          <cell r="AL5" t="str">
            <v>UNTFHS; Government of Canada; FEM- US National Committee; MPTF- SDG Fund</v>
          </cell>
          <cell r="AM5" t="str">
            <v>Ministry of Finance and Corporate Governance</v>
          </cell>
          <cell r="AN5" t="str">
            <v>COM (Combination)</v>
          </cell>
          <cell r="AO5" t="str">
            <v>UWI; SGU; CDEMA</v>
          </cell>
          <cell r="AP5"/>
          <cell r="AQ5" t="str">
            <v>Number of tools introduced that support innovative financing and accountability, including related to digital financing, for gender equality</v>
          </cell>
          <cell r="AR5" t="str">
            <v>5.a.1 (a) Proportion of total agricultural population with ownership or secure rights over agricultural land, by sex; and (b) share of women among owners</v>
          </cell>
          <cell r="AS5"/>
          <cell r="AT5"/>
          <cell r="AU5"/>
          <cell r="AV5"/>
          <cell r="AW5"/>
          <cell r="AX5">
            <v>81260</v>
          </cell>
          <cell r="AY5">
            <v>73580</v>
          </cell>
          <cell r="AZ5">
            <v>7680</v>
          </cell>
          <cell r="BA5">
            <v>50800</v>
          </cell>
          <cell r="BB5">
            <v>47600</v>
          </cell>
          <cell r="BC5">
            <v>3200</v>
          </cell>
          <cell r="BD5"/>
          <cell r="BE5"/>
          <cell r="BF5">
            <v>0</v>
          </cell>
          <cell r="BG5">
            <v>50800</v>
          </cell>
          <cell r="BH5">
            <v>47600</v>
          </cell>
          <cell r="BI5">
            <v>3200</v>
          </cell>
          <cell r="BJ5">
            <v>51200</v>
          </cell>
          <cell r="BK5">
            <v>47600</v>
          </cell>
          <cell r="BL5">
            <v>3600</v>
          </cell>
          <cell r="BM5"/>
          <cell r="BN5"/>
          <cell r="BO5">
            <v>0</v>
          </cell>
          <cell r="BP5"/>
          <cell r="BQ5"/>
          <cell r="BR5">
            <v>0</v>
          </cell>
          <cell r="BS5">
            <v>81260</v>
          </cell>
          <cell r="BT5">
            <v>73580</v>
          </cell>
          <cell r="BU5">
            <v>7680</v>
          </cell>
          <cell r="BV5"/>
          <cell r="BW5"/>
          <cell r="BX5">
            <v>0</v>
          </cell>
          <cell r="BY5">
            <v>127000</v>
          </cell>
          <cell r="BZ5">
            <v>125000</v>
          </cell>
          <cell r="CA5">
            <v>2000</v>
          </cell>
          <cell r="CB5">
            <v>442320</v>
          </cell>
          <cell r="CC5">
            <v>414960</v>
          </cell>
          <cell r="CD5">
            <v>27360</v>
          </cell>
          <cell r="CE5"/>
          <cell r="CF5"/>
          <cell r="CG5">
            <v>0</v>
          </cell>
          <cell r="CH5">
            <v>15700</v>
          </cell>
          <cell r="CI5">
            <v>12500</v>
          </cell>
          <cell r="CJ5">
            <v>3200</v>
          </cell>
          <cell r="CK5">
            <v>2800</v>
          </cell>
          <cell r="CL5"/>
          <cell r="CM5">
            <v>2800</v>
          </cell>
          <cell r="CN5"/>
          <cell r="CO5"/>
          <cell r="CP5">
            <v>0</v>
          </cell>
          <cell r="CQ5">
            <v>32800</v>
          </cell>
          <cell r="CR5">
            <v>20000</v>
          </cell>
          <cell r="CS5">
            <v>12800</v>
          </cell>
          <cell r="CT5">
            <v>32400</v>
          </cell>
          <cell r="CU5">
            <v>30000</v>
          </cell>
          <cell r="CV5">
            <v>2400</v>
          </cell>
          <cell r="CW5"/>
          <cell r="CX5"/>
          <cell r="CY5"/>
          <cell r="CZ5"/>
          <cell r="DA5"/>
          <cell r="DB5">
            <v>0</v>
          </cell>
          <cell r="DC5">
            <v>45700</v>
          </cell>
          <cell r="DD5">
            <v>42500</v>
          </cell>
          <cell r="DE5">
            <v>3200</v>
          </cell>
          <cell r="DF5">
            <v>30000</v>
          </cell>
          <cell r="DG5">
            <v>30000</v>
          </cell>
          <cell r="DH5">
            <v>0</v>
          </cell>
          <cell r="DI5">
            <v>144500</v>
          </cell>
          <cell r="DJ5">
            <v>142500</v>
          </cell>
          <cell r="DK5">
            <v>2000</v>
          </cell>
          <cell r="DL5">
            <v>303900</v>
          </cell>
          <cell r="DM5">
            <v>277500</v>
          </cell>
          <cell r="DN5">
            <v>26400</v>
          </cell>
          <cell r="DO5">
            <v>0</v>
          </cell>
          <cell r="DP5">
            <v>0</v>
          </cell>
          <cell r="DQ5">
            <v>0</v>
          </cell>
          <cell r="DR5">
            <v>96960</v>
          </cell>
          <cell r="DS5">
            <v>86080</v>
          </cell>
          <cell r="DT5">
            <v>10880</v>
          </cell>
        </row>
        <row r="6">
          <cell r="E6" t="str">
            <v>Increased funds and capacities among FIs to contribute to gender-responsive innovative financing.</v>
          </cell>
          <cell r="F6" t="str">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G6"/>
          <cell r="H6"/>
          <cell r="I6"/>
          <cell r="J6"/>
          <cell r="K6" t="str">
            <v>Increased funds and capacities among FIs to contribute to gender-responsive innovative financing.</v>
          </cell>
          <cell r="L6"/>
          <cell r="M6"/>
          <cell r="N6" t="str">
            <v>Increased funds and capacities among FIs to contribute to gender-responsive innovative financing.</v>
          </cell>
          <cell r="O6" t="str">
            <v>Increased funds and capacities among FIs to contribute to gender-responsive innovative financing.</v>
          </cell>
          <cell r="P6"/>
          <cell r="Q6"/>
          <cell r="R6" t="str">
            <v>Increased funds and capacities among FIs to contribute to gender-responsive innovative financing.</v>
          </cell>
          <cell r="S6" t="str">
            <v>Increased funds and capacities among FIs to contribute to gender-responsive innovative financing.</v>
          </cell>
          <cell r="T6"/>
          <cell r="U6" t="str">
            <v>Gender equality/women’s empowerment is the principle objective (3)</v>
          </cell>
          <cell r="V6" t="str">
            <v>Principal Contribution is to the realization of human rights (3)</v>
          </cell>
          <cell r="W6" t="str">
            <v>Contributes to sustaining peace in a limited way  human rights (1)</v>
          </cell>
          <cell r="X6" t="str">
            <v>Capacity Development/Technical Assistance </v>
          </cell>
          <cell r="Y6" t="str">
            <v>Women and Girls</v>
          </cell>
          <cell r="Z6" t="str">
            <v xml:space="preserve">Joint Programmes </v>
          </cell>
          <cell r="AA6" t="str">
            <v>5.a Undertake reforms to give women equal rights to economic resources, as well as access to ownership and control over land and other forms of property, financial services, inheritance and natural resources, in accordance with national laws</v>
          </cell>
          <cell r="AB6"/>
          <cell r="AC6"/>
          <cell r="AD6"/>
          <cell r="AE6"/>
          <cell r="AF6" t="str">
            <v>Access to Finance</v>
          </cell>
          <cell r="AG6" t="str">
            <v>Gender Equality</v>
          </cell>
          <cell r="AH6" t="str">
            <v>Support to Institutions</v>
          </cell>
          <cell r="AI6" t="str">
            <v xml:space="preserve">Economic Diversification and Revitalization </v>
          </cell>
          <cell r="AJ6" t="str">
            <v>Sustainable Financing  </v>
          </cell>
          <cell r="AK6" t="str">
            <v>United Nations Entity for Gender Equality and the Empowerment of Women (UN Women)</v>
          </cell>
          <cell r="AL6" t="str">
            <v>Government of Canada; MPTF- SDG Fund</v>
          </cell>
          <cell r="AM6" t="str">
            <v>Ministry of Finance and Corporate Governance</v>
          </cell>
          <cell r="AN6"/>
          <cell r="AO6" t="str">
            <v>Caribbean Development Bank (CDB), Regional and national DFIs</v>
          </cell>
          <cell r="AP6"/>
          <cell r="AQ6" t="str">
            <v>Number of partners with capacities to integrate gender equality into fiscal laws/policies/standards; Number of gender financing assessments conducted by government partners</v>
          </cell>
          <cell r="AR6" t="str">
            <v>5.a.1 (a) Proportion of total agricultural population with ownership or secure rights over agricultural land, by sex; and (b) share of women among owners</v>
          </cell>
          <cell r="AS6"/>
          <cell r="AT6"/>
          <cell r="AU6"/>
          <cell r="AV6"/>
          <cell r="AW6"/>
          <cell r="AX6">
            <v>7500</v>
          </cell>
          <cell r="AY6">
            <v>7500</v>
          </cell>
          <cell r="AZ6">
            <v>0</v>
          </cell>
          <cell r="BA6"/>
          <cell r="BB6"/>
          <cell r="BC6">
            <v>0</v>
          </cell>
          <cell r="BD6"/>
          <cell r="BE6"/>
          <cell r="BF6">
            <v>0</v>
          </cell>
          <cell r="BG6">
            <v>17500</v>
          </cell>
          <cell r="BH6">
            <v>17500</v>
          </cell>
          <cell r="BI6">
            <v>0</v>
          </cell>
          <cell r="BJ6">
            <v>49000</v>
          </cell>
          <cell r="BK6">
            <v>49000</v>
          </cell>
          <cell r="BL6">
            <v>0</v>
          </cell>
          <cell r="BM6"/>
          <cell r="BN6"/>
          <cell r="BO6">
            <v>0</v>
          </cell>
          <cell r="BP6"/>
          <cell r="BQ6"/>
          <cell r="BR6">
            <v>0</v>
          </cell>
          <cell r="BS6">
            <v>37500</v>
          </cell>
          <cell r="BT6">
            <v>37500</v>
          </cell>
          <cell r="BU6">
            <v>0</v>
          </cell>
          <cell r="BV6">
            <v>30000</v>
          </cell>
          <cell r="BW6">
            <v>30000</v>
          </cell>
          <cell r="BX6">
            <v>0</v>
          </cell>
          <cell r="BY6">
            <v>50000</v>
          </cell>
          <cell r="BZ6">
            <v>50000</v>
          </cell>
          <cell r="CA6">
            <v>0</v>
          </cell>
          <cell r="CB6">
            <v>191500</v>
          </cell>
          <cell r="CC6">
            <v>191500</v>
          </cell>
          <cell r="CD6">
            <v>0</v>
          </cell>
          <cell r="CE6"/>
          <cell r="CF6"/>
          <cell r="CG6">
            <v>0</v>
          </cell>
          <cell r="CH6"/>
          <cell r="CI6"/>
          <cell r="CJ6">
            <v>0</v>
          </cell>
          <cell r="CK6"/>
          <cell r="CL6"/>
          <cell r="CM6">
            <v>0</v>
          </cell>
          <cell r="CN6"/>
          <cell r="CO6"/>
          <cell r="CP6">
            <v>0</v>
          </cell>
          <cell r="CQ6">
            <v>49000</v>
          </cell>
          <cell r="CR6">
            <v>49000</v>
          </cell>
          <cell r="CS6">
            <v>0</v>
          </cell>
          <cell r="CT6">
            <v>61500</v>
          </cell>
          <cell r="CU6">
            <v>61500</v>
          </cell>
          <cell r="CV6">
            <v>0</v>
          </cell>
          <cell r="CW6"/>
          <cell r="CX6"/>
          <cell r="CY6">
            <v>0</v>
          </cell>
          <cell r="CZ6"/>
          <cell r="DA6"/>
          <cell r="DB6">
            <v>0</v>
          </cell>
          <cell r="DC6">
            <v>71500</v>
          </cell>
          <cell r="DD6">
            <v>71500</v>
          </cell>
          <cell r="DE6">
            <v>0</v>
          </cell>
          <cell r="DF6">
            <v>184000</v>
          </cell>
          <cell r="DG6">
            <v>184000</v>
          </cell>
          <cell r="DH6">
            <v>0</v>
          </cell>
          <cell r="DI6">
            <v>40000</v>
          </cell>
          <cell r="DJ6">
            <v>40000</v>
          </cell>
          <cell r="DK6">
            <v>0</v>
          </cell>
          <cell r="DL6">
            <v>406000</v>
          </cell>
          <cell r="DM6">
            <v>406000</v>
          </cell>
          <cell r="DN6">
            <v>0</v>
          </cell>
          <cell r="DO6">
            <v>0</v>
          </cell>
          <cell r="DP6">
            <v>0</v>
          </cell>
          <cell r="DQ6">
            <v>0</v>
          </cell>
          <cell r="DR6">
            <v>7500</v>
          </cell>
          <cell r="DS6">
            <v>7500</v>
          </cell>
          <cell r="DT6">
            <v>0</v>
          </cell>
        </row>
        <row r="7">
          <cell r="E7" t="str">
            <v>Enhanced capacities across the private sector and governments to create an enabling environment for gender equality and women’s empowerment.</v>
          </cell>
          <cell r="F7" t="str">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ell>
          <cell r="G7"/>
          <cell r="H7"/>
          <cell r="I7"/>
          <cell r="J7"/>
          <cell r="K7" t="str">
            <v>Enhanced capacities across the private sector and governments to create an enabling environment for gender equality and women’s empowerment, including but not limited to gender responsive procurement policies.</v>
          </cell>
          <cell r="L7"/>
          <cell r="M7"/>
          <cell r="N7" t="str">
            <v>Enhanced capacities across the private sector and governments to create an enabling environment for gender equality and women’s empowerment, including but not limited to gender responsive procurement policies.</v>
          </cell>
          <cell r="O7" t="str">
            <v>Enhanced capacities across the private sector and governments to create an enabling environment for gender equality and women’s empowerment, including but not limited to gender responsive procurement policies.</v>
          </cell>
          <cell r="P7"/>
          <cell r="Q7"/>
          <cell r="R7" t="str">
            <v>Enhanced capacities across the private sector and governments to create an enabling environment for gender equality and women’s empowerment, including but not limited to gender responsive procurement policies.</v>
          </cell>
          <cell r="S7" t="str">
            <v>Enhanced capacities across the private sector and governments to create an enabling environment for gender equality and women’s empowerment, including but not limited to gender responsive procurement policies.</v>
          </cell>
          <cell r="T7"/>
          <cell r="U7" t="str">
            <v>Gender equality/women’s empowerment is the principle objective (3)</v>
          </cell>
          <cell r="V7" t="str">
            <v>Principal Contribution is to the realization of human rights (3)</v>
          </cell>
          <cell r="W7" t="str">
            <v>Contributes to sustaining peace in a limited way  human rights (1)</v>
          </cell>
          <cell r="X7" t="str">
            <v>Capacity Development/Technical Assistance </v>
          </cell>
          <cell r="Y7" t="str">
            <v>Women and Girls</v>
          </cell>
          <cell r="Z7" t="str">
            <v xml:space="preserve">Joint Programmes </v>
          </cell>
          <cell r="AA7" t="str">
            <v>5.c Adopt and strengthen sound policies and enforceable legislation for the promotion of gender equality and the empowerment of all women and girls at all levels</v>
          </cell>
          <cell r="AB7"/>
          <cell r="AC7"/>
          <cell r="AD7"/>
          <cell r="AE7"/>
          <cell r="AF7" t="str">
            <v>Access to Finance</v>
          </cell>
          <cell r="AG7" t="str">
            <v>Gender Equality</v>
          </cell>
          <cell r="AH7" t="str">
            <v>Public Financial Management</v>
          </cell>
          <cell r="AI7" t="str">
            <v xml:space="preserve">Economic Diversification and Revitalization </v>
          </cell>
          <cell r="AJ7" t="str">
            <v>Sustainable Financing  </v>
          </cell>
          <cell r="AK7" t="str">
            <v>United Nations Entity for Gender Equality and the Empowerment of Women (UN Women)</v>
          </cell>
          <cell r="AL7" t="str">
            <v>Government of Canada; MPTF- SDG Fund</v>
          </cell>
          <cell r="AM7" t="str">
            <v>Ministry of Social Transformation
Directorate of Gender Affairs</v>
          </cell>
          <cell r="AN7"/>
          <cell r="AO7"/>
          <cell r="AP7"/>
          <cell r="AQ7" t="str">
            <v>Number of gender financing assessments conducted by government partners; Number of national partners with capacities to apply Gender Responsive Budgeting tools in the budget cycle</v>
          </cell>
          <cell r="AR7" t="str">
            <v>5.c.1 Proportion of countries with systems to track and make public allocations for gender equality and women’s empowerment</v>
          </cell>
          <cell r="AS7"/>
          <cell r="AT7"/>
          <cell r="AU7"/>
          <cell r="AV7"/>
          <cell r="AW7"/>
          <cell r="AX7">
            <v>109797</v>
          </cell>
          <cell r="AY7">
            <v>109797</v>
          </cell>
          <cell r="AZ7">
            <v>0</v>
          </cell>
          <cell r="BA7"/>
          <cell r="BB7"/>
          <cell r="BC7">
            <v>0</v>
          </cell>
          <cell r="BD7"/>
          <cell r="BE7"/>
          <cell r="BF7">
            <v>0</v>
          </cell>
          <cell r="BG7">
            <v>7000</v>
          </cell>
          <cell r="BH7">
            <v>7000</v>
          </cell>
          <cell r="BI7">
            <v>0</v>
          </cell>
          <cell r="BJ7">
            <v>7000</v>
          </cell>
          <cell r="BK7">
            <v>7000</v>
          </cell>
          <cell r="BL7">
            <v>0</v>
          </cell>
          <cell r="BM7"/>
          <cell r="BN7"/>
          <cell r="BO7">
            <v>0</v>
          </cell>
          <cell r="BP7"/>
          <cell r="BQ7"/>
          <cell r="BR7">
            <v>0</v>
          </cell>
          <cell r="BS7">
            <v>47797</v>
          </cell>
          <cell r="BT7">
            <v>47797</v>
          </cell>
          <cell r="BU7">
            <v>0</v>
          </cell>
          <cell r="BV7">
            <v>7000</v>
          </cell>
          <cell r="BW7">
            <v>7000</v>
          </cell>
          <cell r="BX7">
            <v>0</v>
          </cell>
          <cell r="BY7"/>
          <cell r="BZ7"/>
          <cell r="CA7">
            <v>0</v>
          </cell>
          <cell r="CB7">
            <v>178594</v>
          </cell>
          <cell r="CC7">
            <v>178594</v>
          </cell>
          <cell r="CD7">
            <v>0</v>
          </cell>
          <cell r="CE7"/>
          <cell r="CF7"/>
          <cell r="CG7">
            <v>0</v>
          </cell>
          <cell r="CH7">
            <v>15739</v>
          </cell>
          <cell r="CI7">
            <v>15739</v>
          </cell>
          <cell r="CJ7">
            <v>0</v>
          </cell>
          <cell r="CK7"/>
          <cell r="CL7"/>
          <cell r="CM7">
            <v>0</v>
          </cell>
          <cell r="CN7"/>
          <cell r="CO7"/>
          <cell r="CP7">
            <v>0</v>
          </cell>
          <cell r="CQ7">
            <v>80000</v>
          </cell>
          <cell r="CR7">
            <v>80000</v>
          </cell>
          <cell r="CS7">
            <v>0</v>
          </cell>
          <cell r="CT7">
            <v>35000</v>
          </cell>
          <cell r="CU7">
            <v>35000</v>
          </cell>
          <cell r="CV7">
            <v>0</v>
          </cell>
          <cell r="CW7"/>
          <cell r="CX7"/>
          <cell r="CY7">
            <v>0</v>
          </cell>
          <cell r="CZ7"/>
          <cell r="DA7"/>
          <cell r="DB7">
            <v>0</v>
          </cell>
          <cell r="DC7">
            <v>95739</v>
          </cell>
          <cell r="DD7">
            <v>95739</v>
          </cell>
          <cell r="DE7">
            <v>0</v>
          </cell>
          <cell r="DF7">
            <v>90000</v>
          </cell>
          <cell r="DG7">
            <v>90000</v>
          </cell>
          <cell r="DH7">
            <v>0</v>
          </cell>
          <cell r="DI7"/>
          <cell r="DJ7"/>
          <cell r="DK7">
            <v>0</v>
          </cell>
          <cell r="DL7">
            <v>316478</v>
          </cell>
          <cell r="DM7">
            <v>316478</v>
          </cell>
          <cell r="DN7">
            <v>0</v>
          </cell>
          <cell r="DO7">
            <v>0</v>
          </cell>
          <cell r="DP7">
            <v>0</v>
          </cell>
          <cell r="DQ7">
            <v>0</v>
          </cell>
          <cell r="DR7">
            <v>125536</v>
          </cell>
          <cell r="DS7">
            <v>125536</v>
          </cell>
          <cell r="DT7">
            <v>0</v>
          </cell>
        </row>
        <row r="8">
          <cell r="E8" t="str">
            <v>MoA, DoF and fisherfolk with support from FAO, identify investment opportunities on the basis of Fishery value chain assessments (including aquaculture and mariculture) and business cases developed to facilitate financing.</v>
          </cell>
          <cell r="F8"/>
          <cell r="G8"/>
          <cell r="H8"/>
          <cell r="I8"/>
          <cell r="J8"/>
          <cell r="K8"/>
          <cell r="L8"/>
          <cell r="M8"/>
          <cell r="N8"/>
          <cell r="O8"/>
          <cell r="P8"/>
          <cell r="Q8"/>
          <cell r="R8"/>
          <cell r="S8"/>
          <cell r="T8"/>
          <cell r="U8"/>
          <cell r="V8"/>
          <cell r="W8"/>
          <cell r="X8"/>
          <cell r="Y8"/>
          <cell r="Z8"/>
          <cell r="AA8"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8"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D8" t="str">
            <v>9.3 Increase the access of small-scale industrial and other enterprises, in particular in developing countries, to financial services, including affordable credit, and their integration into value chains and markets</v>
          </cell>
          <cell r="AE8" t="str">
            <v>10.2 By 2030, empower and promote the social, economic and political inclusion of all, irrespective of age, sex, disability, race, ethnicity, origin, religion or economic or other status</v>
          </cell>
          <cell r="AF8" t="str">
            <v xml:space="preserve">Inclusive rural Transformation </v>
          </cell>
          <cell r="AG8"/>
          <cell r="AH8"/>
          <cell r="AI8" t="str">
            <v xml:space="preserve">Climate Change &amp; Disaster Risk Reduction </v>
          </cell>
          <cell r="AJ8" t="str">
            <v>Tailored Policy Support &amp; Technical Assistance</v>
          </cell>
          <cell r="AK8" t="str">
            <v>Food and Agriculture Organization of the United Nations (FAO)</v>
          </cell>
          <cell r="AL8"/>
          <cell r="AM8" t="str">
            <v>Ministry of Agriculture, Fisheries and Barbuda Affairs
Ministry of Social Transformation
Directorate of Gender Affairs</v>
          </cell>
          <cell r="AN8"/>
          <cell r="AO8"/>
          <cell r="AP8"/>
          <cell r="AQ8"/>
          <cell r="AR8"/>
          <cell r="AS8"/>
          <cell r="AT8"/>
          <cell r="AU8"/>
          <cell r="AV8"/>
          <cell r="AW8"/>
          <cell r="AX8">
            <v>378000</v>
          </cell>
          <cell r="AY8">
            <v>198000</v>
          </cell>
          <cell r="AZ8">
            <v>180000</v>
          </cell>
          <cell r="BA8">
            <v>594000</v>
          </cell>
          <cell r="BB8">
            <v>311000</v>
          </cell>
          <cell r="BC8">
            <v>283000</v>
          </cell>
          <cell r="BD8"/>
          <cell r="BE8"/>
          <cell r="BF8">
            <v>0</v>
          </cell>
          <cell r="BG8">
            <v>357000</v>
          </cell>
          <cell r="BH8">
            <v>157000</v>
          </cell>
          <cell r="BI8">
            <v>200000</v>
          </cell>
          <cell r="BJ8">
            <v>1351000</v>
          </cell>
          <cell r="BK8">
            <v>1151000</v>
          </cell>
          <cell r="BL8">
            <v>200000</v>
          </cell>
          <cell r="BM8"/>
          <cell r="BN8"/>
          <cell r="BO8">
            <v>0</v>
          </cell>
          <cell r="BP8">
            <v>59000</v>
          </cell>
          <cell r="BQ8">
            <v>59000</v>
          </cell>
          <cell r="BR8">
            <v>0</v>
          </cell>
          <cell r="BS8">
            <v>648000</v>
          </cell>
          <cell r="BT8">
            <v>548000</v>
          </cell>
          <cell r="BU8">
            <v>100000</v>
          </cell>
          <cell r="BV8">
            <v>420000</v>
          </cell>
          <cell r="BW8">
            <v>140000</v>
          </cell>
          <cell r="BX8">
            <v>280000</v>
          </cell>
          <cell r="BY8"/>
          <cell r="BZ8"/>
          <cell r="CA8">
            <v>0</v>
          </cell>
          <cell r="CB8">
            <v>3807000</v>
          </cell>
          <cell r="CC8">
            <v>2564000</v>
          </cell>
          <cell r="CD8">
            <v>1243000</v>
          </cell>
          <cell r="CE8"/>
          <cell r="CF8"/>
          <cell r="CG8">
            <v>0</v>
          </cell>
          <cell r="CH8"/>
          <cell r="CI8"/>
          <cell r="CJ8">
            <v>0</v>
          </cell>
          <cell r="CK8"/>
          <cell r="CL8"/>
          <cell r="CM8">
            <v>0</v>
          </cell>
          <cell r="CN8"/>
          <cell r="CO8"/>
          <cell r="CP8">
            <v>0</v>
          </cell>
          <cell r="CQ8"/>
          <cell r="CR8"/>
          <cell r="CS8">
            <v>0</v>
          </cell>
          <cell r="CT8"/>
          <cell r="CU8"/>
          <cell r="CV8">
            <v>0</v>
          </cell>
          <cell r="CW8"/>
          <cell r="CX8"/>
          <cell r="CY8">
            <v>0</v>
          </cell>
          <cell r="CZ8"/>
          <cell r="DA8"/>
          <cell r="DB8">
            <v>0</v>
          </cell>
          <cell r="DC8"/>
          <cell r="DD8"/>
          <cell r="DE8">
            <v>0</v>
          </cell>
          <cell r="DF8"/>
          <cell r="DG8"/>
          <cell r="DH8">
            <v>0</v>
          </cell>
          <cell r="DI8"/>
          <cell r="DJ8"/>
          <cell r="DK8">
            <v>0</v>
          </cell>
          <cell r="DL8">
            <v>0</v>
          </cell>
          <cell r="DM8">
            <v>0</v>
          </cell>
          <cell r="DN8">
            <v>0</v>
          </cell>
          <cell r="DO8">
            <v>0</v>
          </cell>
          <cell r="DP8">
            <v>0</v>
          </cell>
          <cell r="DQ8">
            <v>0</v>
          </cell>
          <cell r="DR8">
            <v>378000</v>
          </cell>
          <cell r="DS8">
            <v>198000</v>
          </cell>
          <cell r="DT8">
            <v>180000</v>
          </cell>
        </row>
        <row r="9">
          <cell r="E9" t="str">
            <v>Government institutions have strengthened capacities to combat IUU fishing and investment opportunities are identified on the basis of Fishery value chain assessments of aquaculture and business cases developed to facilitate financing.</v>
          </cell>
          <cell r="F9"/>
          <cell r="G9"/>
          <cell r="H9"/>
          <cell r="I9"/>
          <cell r="J9"/>
          <cell r="K9"/>
          <cell r="L9"/>
          <cell r="M9"/>
          <cell r="N9"/>
          <cell r="O9"/>
          <cell r="P9"/>
          <cell r="Q9"/>
          <cell r="R9"/>
          <cell r="S9"/>
          <cell r="T9"/>
          <cell r="U9"/>
          <cell r="V9"/>
          <cell r="W9"/>
          <cell r="X9"/>
          <cell r="Y9"/>
          <cell r="Z9"/>
          <cell r="AA9" t="str">
            <v>14.b Provide access for small-scale artisanal fishers to marine resources and markets</v>
          </cell>
          <cell r="AB9"/>
          <cell r="AC9"/>
          <cell r="AD9"/>
          <cell r="AE9"/>
          <cell r="AF9" t="str">
            <v xml:space="preserve">Blue Transformation </v>
          </cell>
          <cell r="AG9"/>
          <cell r="AH9"/>
          <cell r="AI9"/>
          <cell r="AJ9" t="str">
            <v>Tailored Policy Support &amp; Technical Assistance</v>
          </cell>
          <cell r="AK9" t="str">
            <v>Food and Agriculture Organization of the United Nations (FAO)</v>
          </cell>
          <cell r="AL9"/>
          <cell r="AM9" t="str">
            <v>Ministry of Agriculture, Fisheries and Barbuda Affairs</v>
          </cell>
          <cell r="AN9"/>
          <cell r="AO9"/>
          <cell r="AP9"/>
          <cell r="AQ9"/>
          <cell r="AR9"/>
          <cell r="AS9"/>
          <cell r="AT9"/>
          <cell r="AU9"/>
          <cell r="AV9"/>
          <cell r="AW9"/>
          <cell r="AX9"/>
          <cell r="AY9"/>
          <cell r="AZ9">
            <v>0</v>
          </cell>
          <cell r="BA9"/>
          <cell r="BB9"/>
          <cell r="BC9">
            <v>0</v>
          </cell>
          <cell r="BD9"/>
          <cell r="BE9"/>
          <cell r="BF9">
            <v>0</v>
          </cell>
          <cell r="BG9"/>
          <cell r="BH9"/>
          <cell r="BI9">
            <v>0</v>
          </cell>
          <cell r="BJ9"/>
          <cell r="BK9"/>
          <cell r="BL9">
            <v>0</v>
          </cell>
          <cell r="BM9"/>
          <cell r="BN9"/>
          <cell r="BO9">
            <v>0</v>
          </cell>
          <cell r="BP9"/>
          <cell r="BQ9"/>
          <cell r="BR9">
            <v>0</v>
          </cell>
          <cell r="BS9"/>
          <cell r="BT9"/>
          <cell r="BU9">
            <v>0</v>
          </cell>
          <cell r="BV9">
            <v>63000</v>
          </cell>
          <cell r="BW9">
            <v>54000</v>
          </cell>
          <cell r="BX9">
            <v>9000</v>
          </cell>
          <cell r="BY9"/>
          <cell r="BZ9"/>
          <cell r="CA9">
            <v>0</v>
          </cell>
          <cell r="CB9">
            <v>63000</v>
          </cell>
          <cell r="CC9">
            <v>54000</v>
          </cell>
          <cell r="CD9">
            <v>9000</v>
          </cell>
          <cell r="CE9"/>
          <cell r="CF9"/>
          <cell r="CG9">
            <v>0</v>
          </cell>
          <cell r="CH9"/>
          <cell r="CI9"/>
          <cell r="CJ9">
            <v>0</v>
          </cell>
          <cell r="CK9"/>
          <cell r="CL9"/>
          <cell r="CM9">
            <v>0</v>
          </cell>
          <cell r="CN9"/>
          <cell r="CO9"/>
          <cell r="CP9">
            <v>0</v>
          </cell>
          <cell r="CQ9"/>
          <cell r="CR9"/>
          <cell r="CS9">
            <v>0</v>
          </cell>
          <cell r="CT9"/>
          <cell r="CU9"/>
          <cell r="CV9">
            <v>0</v>
          </cell>
          <cell r="CW9"/>
          <cell r="CX9"/>
          <cell r="CY9">
            <v>0</v>
          </cell>
          <cell r="CZ9"/>
          <cell r="DA9"/>
          <cell r="DB9">
            <v>0</v>
          </cell>
          <cell r="DC9"/>
          <cell r="DD9"/>
          <cell r="DE9">
            <v>0</v>
          </cell>
          <cell r="DF9"/>
          <cell r="DG9"/>
          <cell r="DH9">
            <v>0</v>
          </cell>
          <cell r="DI9"/>
          <cell r="DJ9"/>
          <cell r="DK9">
            <v>0</v>
          </cell>
          <cell r="DL9">
            <v>0</v>
          </cell>
          <cell r="DM9">
            <v>0</v>
          </cell>
          <cell r="DN9">
            <v>0</v>
          </cell>
          <cell r="DO9">
            <v>0</v>
          </cell>
          <cell r="DP9">
            <v>0</v>
          </cell>
          <cell r="DQ9">
            <v>0</v>
          </cell>
          <cell r="DR9">
            <v>0</v>
          </cell>
          <cell r="DS9">
            <v>0</v>
          </cell>
          <cell r="DT9">
            <v>0</v>
          </cell>
        </row>
        <row r="10">
          <cell r="E10" t="str">
            <v>MoA, with FAO´s support, establishes a Digital Agriculture Strategy; Government institutions and farmers are equipped with and adopt selected digital</v>
          </cell>
          <cell r="F10"/>
          <cell r="G10"/>
          <cell r="H10"/>
          <cell r="I10"/>
          <cell r="J10"/>
          <cell r="K10"/>
          <cell r="L10"/>
          <cell r="M10"/>
          <cell r="N10"/>
          <cell r="O10"/>
          <cell r="P10"/>
          <cell r="Q10"/>
          <cell r="R10"/>
          <cell r="S10"/>
          <cell r="T10"/>
          <cell r="U10"/>
          <cell r="V10"/>
          <cell r="W10"/>
          <cell r="X10"/>
          <cell r="Y10"/>
          <cell r="Z10"/>
          <cell r="AA10" t="str">
            <v>2.c Adopt measures to ensure the proper functioning of food commodity markets and their derivatives and facilitate timely access to market information, including on food reserves, in order to help limit extreme food price volatility</v>
          </cell>
          <cell r="AB10" t="str">
            <v>5.b Enhance the use of enabling technology, in particular information and communications technology, to promote the empowerment of women</v>
          </cell>
          <cell r="AC10"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D10"/>
          <cell r="AE10"/>
          <cell r="AF10" t="str">
            <v xml:space="preserve">Digital agriculture </v>
          </cell>
          <cell r="AG10"/>
          <cell r="AH10"/>
          <cell r="AI10" t="str">
            <v xml:space="preserve">Climate Change &amp; Disaster Risk Reduction </v>
          </cell>
          <cell r="AJ10" t="str">
            <v xml:space="preserve">Digitization </v>
          </cell>
          <cell r="AK10" t="str">
            <v>Food and Agriculture Organization of the United Nations (FAO)</v>
          </cell>
          <cell r="AL10"/>
          <cell r="AM10" t="str">
            <v>Ministry of Agriculture, Fisheries and Barbuda Affairs</v>
          </cell>
          <cell r="AN10"/>
          <cell r="AO10"/>
          <cell r="AP10"/>
          <cell r="AQ10"/>
          <cell r="AR10"/>
          <cell r="AS10"/>
          <cell r="AT10"/>
          <cell r="AU10"/>
          <cell r="AV10"/>
          <cell r="AW10"/>
          <cell r="AX10"/>
          <cell r="AY10"/>
          <cell r="AZ10">
            <v>0</v>
          </cell>
          <cell r="BA10">
            <v>50000</v>
          </cell>
          <cell r="BB10"/>
          <cell r="BC10">
            <v>50000</v>
          </cell>
          <cell r="BD10"/>
          <cell r="BE10"/>
          <cell r="BF10">
            <v>0</v>
          </cell>
          <cell r="BG10">
            <v>169000</v>
          </cell>
          <cell r="BH10">
            <v>169000</v>
          </cell>
          <cell r="BI10">
            <v>0</v>
          </cell>
          <cell r="BJ10">
            <v>169000</v>
          </cell>
          <cell r="BK10">
            <v>169000</v>
          </cell>
          <cell r="BL10">
            <v>0</v>
          </cell>
          <cell r="BM10"/>
          <cell r="BN10"/>
          <cell r="BO10">
            <v>0</v>
          </cell>
          <cell r="BP10">
            <v>21000</v>
          </cell>
          <cell r="BQ10">
            <v>21000</v>
          </cell>
          <cell r="BR10">
            <v>0</v>
          </cell>
          <cell r="BS10"/>
          <cell r="BT10"/>
          <cell r="BU10">
            <v>0</v>
          </cell>
          <cell r="BV10"/>
          <cell r="BW10"/>
          <cell r="BX10">
            <v>0</v>
          </cell>
          <cell r="BY10"/>
          <cell r="BZ10"/>
          <cell r="CA10">
            <v>0</v>
          </cell>
          <cell r="CB10">
            <v>409000</v>
          </cell>
          <cell r="CC10">
            <v>359000</v>
          </cell>
          <cell r="CD10">
            <v>50000</v>
          </cell>
          <cell r="CE10"/>
          <cell r="CF10"/>
          <cell r="CG10">
            <v>0</v>
          </cell>
          <cell r="CH10"/>
          <cell r="CI10"/>
          <cell r="CJ10">
            <v>0</v>
          </cell>
          <cell r="CK10"/>
          <cell r="CL10"/>
          <cell r="CM10">
            <v>0</v>
          </cell>
          <cell r="CN10"/>
          <cell r="CO10"/>
          <cell r="CP10">
            <v>0</v>
          </cell>
          <cell r="CQ10"/>
          <cell r="CR10"/>
          <cell r="CS10">
            <v>0</v>
          </cell>
          <cell r="CT10"/>
          <cell r="CU10"/>
          <cell r="CV10">
            <v>0</v>
          </cell>
          <cell r="CW10"/>
          <cell r="CX10"/>
          <cell r="CY10">
            <v>0</v>
          </cell>
          <cell r="CZ10"/>
          <cell r="DA10"/>
          <cell r="DB10">
            <v>0</v>
          </cell>
          <cell r="DC10"/>
          <cell r="DD10"/>
          <cell r="DE10">
            <v>0</v>
          </cell>
          <cell r="DF10"/>
          <cell r="DG10"/>
          <cell r="DH10">
            <v>0</v>
          </cell>
          <cell r="DI10"/>
          <cell r="DJ10"/>
          <cell r="DK10">
            <v>0</v>
          </cell>
          <cell r="DL10">
            <v>0</v>
          </cell>
          <cell r="DM10">
            <v>0</v>
          </cell>
          <cell r="DN10">
            <v>0</v>
          </cell>
          <cell r="DO10">
            <v>0</v>
          </cell>
          <cell r="DP10">
            <v>0</v>
          </cell>
          <cell r="DQ10">
            <v>0</v>
          </cell>
          <cell r="DR10">
            <v>0</v>
          </cell>
          <cell r="DS10">
            <v>0</v>
          </cell>
          <cell r="DT10">
            <v>0</v>
          </cell>
        </row>
        <row r="11">
          <cell r="E11" t="str">
            <v>Investment opportunities are identified for the Ministry of Agriculture and fisherfolk, on the basis of Fishery value chain assessments of under-utilized species and business cases developed to facilitate financing.</v>
          </cell>
          <cell r="F11"/>
          <cell r="G11"/>
          <cell r="H11"/>
          <cell r="I11"/>
          <cell r="J11"/>
          <cell r="K11"/>
          <cell r="L11"/>
          <cell r="M11"/>
          <cell r="N11" t="str">
            <v>Improved capacity of the UN, regional and national systems to produce and analyse gender statistics to measure progress on the SDGs.</v>
          </cell>
          <cell r="O11"/>
          <cell r="P11"/>
          <cell r="Q11"/>
          <cell r="R11"/>
          <cell r="S11"/>
          <cell r="T11"/>
          <cell r="U11" t="str">
            <v>Principal Contribution is to the realization of human rights (3)</v>
          </cell>
          <cell r="V11" t="str">
            <v>Contributes to sustaining peace in a limited way  human rights (1)</v>
          </cell>
          <cell r="W11" t="str">
            <v>Normative Support </v>
          </cell>
          <cell r="X11" t="str">
            <v>Women and Girls</v>
          </cell>
          <cell r="Y11" t="str">
            <v xml:space="preserve">Other </v>
          </cell>
          <cell r="Z11"/>
          <cell r="AA11" t="str">
            <v>14.b Provide access for small-scale artisanal fishers to marine resources and markets</v>
          </cell>
          <cell r="AB11"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C11"/>
          <cell r="AD11"/>
          <cell r="AE11"/>
          <cell r="AF11" t="str">
            <v xml:space="preserve">Blue Transformation </v>
          </cell>
          <cell r="AG11"/>
          <cell r="AH11"/>
          <cell r="AI11" t="str">
            <v>COVID Response &amp; Socioeconomic Recovery</v>
          </cell>
          <cell r="AJ11" t="str">
            <v>COVID Response  &amp;  Socio-economic Recovery</v>
          </cell>
          <cell r="AK11" t="str">
            <v>Food and Agriculture Organization of the United Nations (FAO)</v>
          </cell>
          <cell r="AL11"/>
          <cell r="AM11" t="str">
            <v>Ministry of Agriculture, Fisheries and Barbuda Affairs</v>
          </cell>
          <cell r="AN11"/>
          <cell r="AO11"/>
          <cell r="AP11"/>
          <cell r="AQ11"/>
          <cell r="AR11"/>
          <cell r="AS11"/>
          <cell r="AT11"/>
          <cell r="AU11"/>
          <cell r="AV11"/>
          <cell r="AW11"/>
          <cell r="AX11"/>
          <cell r="AY11"/>
          <cell r="AZ11">
            <v>0</v>
          </cell>
          <cell r="BA11"/>
          <cell r="BB11"/>
          <cell r="BC11">
            <v>0</v>
          </cell>
          <cell r="BD11"/>
          <cell r="BE11"/>
          <cell r="BF11">
            <v>0</v>
          </cell>
          <cell r="BG11">
            <v>120000</v>
          </cell>
          <cell r="BH11">
            <v>92000</v>
          </cell>
          <cell r="BI11">
            <v>28000</v>
          </cell>
          <cell r="BJ11">
            <v>120000</v>
          </cell>
          <cell r="BK11">
            <v>92000</v>
          </cell>
          <cell r="BL11">
            <v>28000</v>
          </cell>
          <cell r="BM11"/>
          <cell r="BN11"/>
          <cell r="BO11">
            <v>0</v>
          </cell>
          <cell r="BP11">
            <v>213700</v>
          </cell>
          <cell r="BQ11">
            <v>185700</v>
          </cell>
          <cell r="BR11">
            <v>28000</v>
          </cell>
          <cell r="BS11"/>
          <cell r="BT11"/>
          <cell r="BU11">
            <v>0</v>
          </cell>
          <cell r="BV11"/>
          <cell r="BW11"/>
          <cell r="BX11">
            <v>0</v>
          </cell>
          <cell r="BY11"/>
          <cell r="BZ11"/>
          <cell r="CA11">
            <v>0</v>
          </cell>
          <cell r="CB11">
            <v>453700</v>
          </cell>
          <cell r="CC11">
            <v>369700</v>
          </cell>
          <cell r="CD11">
            <v>84000</v>
          </cell>
          <cell r="CE11"/>
          <cell r="CF11"/>
          <cell r="CG11">
            <v>0</v>
          </cell>
          <cell r="CH11"/>
          <cell r="CI11"/>
          <cell r="CJ11">
            <v>0</v>
          </cell>
          <cell r="CK11"/>
          <cell r="CL11"/>
          <cell r="CM11">
            <v>0</v>
          </cell>
          <cell r="CN11"/>
          <cell r="CO11"/>
          <cell r="CP11">
            <v>0</v>
          </cell>
          <cell r="CQ11"/>
          <cell r="CR11"/>
          <cell r="CS11">
            <v>0</v>
          </cell>
          <cell r="CT11"/>
          <cell r="CU11"/>
          <cell r="CV11">
            <v>0</v>
          </cell>
          <cell r="CW11"/>
          <cell r="CX11"/>
          <cell r="CY11">
            <v>0</v>
          </cell>
          <cell r="CZ11"/>
          <cell r="DA11"/>
          <cell r="DB11">
            <v>0</v>
          </cell>
          <cell r="DC11"/>
          <cell r="DD11"/>
          <cell r="DE11">
            <v>0</v>
          </cell>
          <cell r="DF11"/>
          <cell r="DG11"/>
          <cell r="DH11">
            <v>0</v>
          </cell>
          <cell r="DI11"/>
          <cell r="DJ11"/>
          <cell r="DK11">
            <v>0</v>
          </cell>
          <cell r="DL11">
            <v>0</v>
          </cell>
          <cell r="DM11">
            <v>0</v>
          </cell>
          <cell r="DN11">
            <v>0</v>
          </cell>
          <cell r="DO11">
            <v>0</v>
          </cell>
          <cell r="DP11">
            <v>0</v>
          </cell>
          <cell r="DQ11">
            <v>0</v>
          </cell>
          <cell r="DR11">
            <v>0</v>
          </cell>
          <cell r="DS11">
            <v>0</v>
          </cell>
          <cell r="DT11">
            <v>0</v>
          </cell>
        </row>
        <row r="12">
          <cell r="E12" t="str">
            <v>Increased capacity of Member States to ensure safe and healthy working conditions</v>
          </cell>
          <cell r="F12" t="str">
            <v>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v>
          </cell>
          <cell r="G12"/>
          <cell r="H12"/>
          <cell r="I12"/>
          <cell r="J12"/>
          <cell r="K12"/>
          <cell r="L12"/>
          <cell r="M12"/>
          <cell r="N12"/>
          <cell r="O12"/>
          <cell r="P12"/>
          <cell r="Q12"/>
          <cell r="R12"/>
          <cell r="S12"/>
          <cell r="T12"/>
          <cell r="U12"/>
          <cell r="V12"/>
          <cell r="W12"/>
          <cell r="X12"/>
          <cell r="Y12"/>
          <cell r="Z12"/>
          <cell r="AA12" t="str">
            <v>11.a Support positive economic, social and environmental links between urban, peri-urban and rural areas by strengthening national and regional development planning</v>
          </cell>
          <cell r="AB12"/>
          <cell r="AC12"/>
          <cell r="AD12"/>
          <cell r="AE12"/>
          <cell r="AF12" t="str">
            <v>Employment</v>
          </cell>
          <cell r="AG12" t="str">
            <v>Support to Institutions</v>
          </cell>
          <cell r="AH12"/>
          <cell r="AI12" t="str">
            <v xml:space="preserve">Economic Diversification and Revitalization </v>
          </cell>
          <cell r="AJ12" t="str">
            <v>Tailored Policy Support &amp; Technical Assistance</v>
          </cell>
          <cell r="AK12" t="str">
            <v>International Labour Organization (ILO)</v>
          </cell>
          <cell r="AL12"/>
          <cell r="AM12" t="str">
            <v>Labour Department</v>
          </cell>
          <cell r="AN12"/>
          <cell r="AO12"/>
          <cell r="AP12"/>
          <cell r="AQ12"/>
          <cell r="AR12"/>
          <cell r="AS12"/>
          <cell r="AT12"/>
          <cell r="AU12"/>
          <cell r="AV12"/>
          <cell r="AW12"/>
          <cell r="AX12"/>
          <cell r="AY12"/>
          <cell r="AZ12">
            <v>0</v>
          </cell>
          <cell r="BA12"/>
          <cell r="BB12"/>
          <cell r="BC12">
            <v>0</v>
          </cell>
          <cell r="BD12"/>
          <cell r="BE12"/>
          <cell r="BF12">
            <v>0</v>
          </cell>
          <cell r="BG12">
            <v>28500</v>
          </cell>
          <cell r="BH12">
            <v>28500</v>
          </cell>
          <cell r="BI12">
            <v>0</v>
          </cell>
          <cell r="BJ12"/>
          <cell r="BK12"/>
          <cell r="BL12">
            <v>0</v>
          </cell>
          <cell r="BM12"/>
          <cell r="BN12"/>
          <cell r="BO12">
            <v>0</v>
          </cell>
          <cell r="BP12"/>
          <cell r="BQ12"/>
          <cell r="BR12">
            <v>0</v>
          </cell>
          <cell r="BS12"/>
          <cell r="BT12"/>
          <cell r="BU12">
            <v>0</v>
          </cell>
          <cell r="BV12"/>
          <cell r="BW12"/>
          <cell r="BX12">
            <v>0</v>
          </cell>
          <cell r="BY12"/>
          <cell r="BZ12"/>
          <cell r="CA12">
            <v>0</v>
          </cell>
          <cell r="CB12">
            <v>28500</v>
          </cell>
          <cell r="CC12">
            <v>28500</v>
          </cell>
          <cell r="CD12">
            <v>0</v>
          </cell>
          <cell r="CE12"/>
          <cell r="CF12"/>
          <cell r="CG12">
            <v>0</v>
          </cell>
          <cell r="CH12"/>
          <cell r="CI12"/>
          <cell r="CJ12">
            <v>0</v>
          </cell>
          <cell r="CK12"/>
          <cell r="CL12"/>
          <cell r="CM12">
            <v>0</v>
          </cell>
          <cell r="CN12"/>
          <cell r="CO12"/>
          <cell r="CP12">
            <v>0</v>
          </cell>
          <cell r="CQ12"/>
          <cell r="CR12"/>
          <cell r="CS12">
            <v>0</v>
          </cell>
          <cell r="CT12"/>
          <cell r="CU12"/>
          <cell r="CV12">
            <v>0</v>
          </cell>
          <cell r="CW12"/>
          <cell r="CX12"/>
          <cell r="CY12">
            <v>0</v>
          </cell>
          <cell r="CZ12"/>
          <cell r="DA12"/>
          <cell r="DB12">
            <v>0</v>
          </cell>
          <cell r="DC12"/>
          <cell r="DD12"/>
          <cell r="DE12">
            <v>0</v>
          </cell>
          <cell r="DF12"/>
          <cell r="DG12"/>
          <cell r="DH12">
            <v>0</v>
          </cell>
          <cell r="DI12"/>
          <cell r="DJ12"/>
          <cell r="DK12">
            <v>0</v>
          </cell>
          <cell r="DL12">
            <v>0</v>
          </cell>
          <cell r="DM12">
            <v>0</v>
          </cell>
          <cell r="DN12">
            <v>0</v>
          </cell>
          <cell r="DO12">
            <v>0</v>
          </cell>
          <cell r="DP12">
            <v>0</v>
          </cell>
          <cell r="DQ12">
            <v>0</v>
          </cell>
          <cell r="DR12">
            <v>0</v>
          </cell>
          <cell r="DS12">
            <v>0</v>
          </cell>
          <cell r="DT12">
            <v>0</v>
          </cell>
        </row>
        <row r="13">
          <cell r="E13" t="str">
            <v>Enhanced capacity of enterprises for promoting  circular, resource-efficient and sustainable consumption and production practices</v>
          </cell>
          <cell r="F13" t="str">
            <v>ILO's activities will focus on support to national counterparts and enterprises through business supporting programme and capacity building activities</v>
          </cell>
          <cell r="G13"/>
          <cell r="H13"/>
          <cell r="I13"/>
          <cell r="J13"/>
          <cell r="K13"/>
          <cell r="L13"/>
          <cell r="M13"/>
          <cell r="N13"/>
          <cell r="O13"/>
          <cell r="P13"/>
          <cell r="Q13"/>
          <cell r="R13"/>
          <cell r="S13"/>
          <cell r="T13"/>
          <cell r="U13"/>
          <cell r="V13"/>
          <cell r="W13"/>
          <cell r="X13"/>
          <cell r="Y13"/>
          <cell r="Z13"/>
          <cell r="AA13"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3" t="str">
            <v>14.b Provide access for small-scale artisanal fishers to marine resources and markets</v>
          </cell>
          <cell r="AC13"/>
          <cell r="AD13"/>
          <cell r="AE13"/>
          <cell r="AF13" t="str">
            <v xml:space="preserve">Blue /Green Economy </v>
          </cell>
          <cell r="AG13" t="str">
            <v>SMEs</v>
          </cell>
          <cell r="AH13" t="str">
            <v>Support to Institutions</v>
          </cell>
          <cell r="AI13"/>
          <cell r="AJ13" t="str">
            <v>Tailored Policy Support &amp; Technical Assistance</v>
          </cell>
          <cell r="AK13" t="str">
            <v>International Labour Organization (ILO)</v>
          </cell>
          <cell r="AL13"/>
          <cell r="AM13" t="str">
            <v>Labour Department</v>
          </cell>
          <cell r="AN13"/>
          <cell r="AO13"/>
          <cell r="AP13"/>
          <cell r="AQ13"/>
          <cell r="AR13"/>
          <cell r="AS13"/>
          <cell r="AT13"/>
          <cell r="AU13"/>
          <cell r="AV13"/>
          <cell r="AW13"/>
          <cell r="AX13"/>
          <cell r="AY13"/>
          <cell r="AZ13">
            <v>0</v>
          </cell>
          <cell r="BA13">
            <v>115800</v>
          </cell>
          <cell r="BB13">
            <v>77000</v>
          </cell>
          <cell r="BC13">
            <v>38800</v>
          </cell>
          <cell r="BD13"/>
          <cell r="BE13"/>
          <cell r="BF13">
            <v>0</v>
          </cell>
          <cell r="BG13"/>
          <cell r="BH13"/>
          <cell r="BI13">
            <v>0</v>
          </cell>
          <cell r="BJ13"/>
          <cell r="BK13"/>
          <cell r="BL13">
            <v>0</v>
          </cell>
          <cell r="BM13"/>
          <cell r="BN13"/>
          <cell r="BO13">
            <v>0</v>
          </cell>
          <cell r="BP13"/>
          <cell r="BQ13"/>
          <cell r="BR13">
            <v>0</v>
          </cell>
          <cell r="BS13"/>
          <cell r="BT13"/>
          <cell r="BU13">
            <v>0</v>
          </cell>
          <cell r="BV13"/>
          <cell r="BW13"/>
          <cell r="BX13">
            <v>0</v>
          </cell>
          <cell r="BY13"/>
          <cell r="BZ13"/>
          <cell r="CA13">
            <v>0</v>
          </cell>
          <cell r="CB13">
            <v>115800</v>
          </cell>
          <cell r="CC13">
            <v>77000</v>
          </cell>
          <cell r="CD13">
            <v>38800</v>
          </cell>
          <cell r="CE13"/>
          <cell r="CF13"/>
          <cell r="CG13">
            <v>0</v>
          </cell>
          <cell r="CH13"/>
          <cell r="CI13"/>
          <cell r="CJ13">
            <v>0</v>
          </cell>
          <cell r="CK13"/>
          <cell r="CL13"/>
          <cell r="CM13">
            <v>0</v>
          </cell>
          <cell r="CN13"/>
          <cell r="CO13"/>
          <cell r="CP13">
            <v>0</v>
          </cell>
          <cell r="CQ13"/>
          <cell r="CR13"/>
          <cell r="CS13">
            <v>0</v>
          </cell>
          <cell r="CT13"/>
          <cell r="CU13"/>
          <cell r="CV13">
            <v>0</v>
          </cell>
          <cell r="CW13"/>
          <cell r="CX13"/>
          <cell r="CY13">
            <v>0</v>
          </cell>
          <cell r="CZ13"/>
          <cell r="DA13"/>
          <cell r="DB13">
            <v>0</v>
          </cell>
          <cell r="DC13"/>
          <cell r="DD13"/>
          <cell r="DE13">
            <v>0</v>
          </cell>
          <cell r="DF13"/>
          <cell r="DG13"/>
          <cell r="DH13">
            <v>0</v>
          </cell>
          <cell r="DI13"/>
          <cell r="DJ13"/>
          <cell r="DK13">
            <v>0</v>
          </cell>
          <cell r="DL13">
            <v>0</v>
          </cell>
          <cell r="DM13">
            <v>0</v>
          </cell>
          <cell r="DN13">
            <v>0</v>
          </cell>
          <cell r="DO13">
            <v>0</v>
          </cell>
          <cell r="DP13">
            <v>0</v>
          </cell>
          <cell r="DQ13">
            <v>0</v>
          </cell>
          <cell r="DR13">
            <v>0</v>
          </cell>
          <cell r="DS13">
            <v>0</v>
          </cell>
          <cell r="DT13">
            <v>0</v>
          </cell>
        </row>
        <row r="14">
          <cell r="E14" t="str">
            <v>Increased capacity of Member States to improve governance and sustainability of social protection systems</v>
          </cell>
          <cell r="F14" t="str">
            <v>Actuarial reviews of social security schemes
Improved governance of social security institutions
Feasibility studies to implement the unemployment insurance
Social protection expenditure reviews and social protection funding</v>
          </cell>
          <cell r="G14"/>
          <cell r="H14"/>
          <cell r="I14"/>
          <cell r="J14"/>
          <cell r="K14"/>
          <cell r="L14" t="str">
            <v>Improved and integrated government and CSO programmes to address unpaid care work including subsidized child and elder care systems among CARICOM countries</v>
          </cell>
          <cell r="M14"/>
          <cell r="N14" t="str">
            <v>Improved and integrated government and CSO programmes to address unpaid care work including subsidized child and elder-care systems among CARICOM countries</v>
          </cell>
          <cell r="O14" t="str">
            <v>Improved and integrated government and CSO programmes to address unpaid care work including subsidized child and elder-care systems among CARICOM countries</v>
          </cell>
          <cell r="P14"/>
          <cell r="Q14"/>
          <cell r="R14" t="str">
            <v>Improved and integrated government and CSO programmes to address unpaid care work including subsidized child and elder-care systems among CARICOM countries</v>
          </cell>
          <cell r="S14" t="str">
            <v>Improved and integrated government and CSO programmes to address unpaid care work including subsidized child and elder-care systems among CARICOM countries</v>
          </cell>
          <cell r="T14"/>
          <cell r="U14" t="str">
            <v>Gender equality/women’s empowerment is the principle objective (3)</v>
          </cell>
          <cell r="V14" t="str">
            <v>Significant contribution to realization of human rights (2)</v>
          </cell>
          <cell r="W14" t="str">
            <v>Contributes to sustaining peace in a limited way  human rights (1)</v>
          </cell>
          <cell r="X14" t="str">
            <v>Capacity Development/Technical Assistance </v>
          </cell>
          <cell r="Y14" t="str">
            <v>Women and Girls</v>
          </cell>
          <cell r="Z14" t="str">
            <v xml:space="preserve">Joint Programmes </v>
          </cell>
          <cell r="AA14" t="str">
            <v>5.4 Recognize and value unpaid care and domestic work through the provision of public services, infrastructure and social protection policies and the promotion of shared responsibility within the household and the family as nationally appropriate</v>
          </cell>
          <cell r="AB14" t="str">
            <v>1.3 Implement nationally appropriate social protection systems and measures for all, including floors, and by 2030 achieve substantial coverage of the poor and the vulnerable</v>
          </cell>
          <cell r="AC14" t="str">
            <v>2.1 By 2030, end hunger and ensure access by all people, in particular the poor and people in vulnerable situations, including infants, to safe, nutritious and sufficient food all year round</v>
          </cell>
          <cell r="AD14"/>
          <cell r="AE14"/>
          <cell r="AF14" t="str">
            <v>Social Protection</v>
          </cell>
          <cell r="AG14"/>
          <cell r="AH14"/>
          <cell r="AI14"/>
          <cell r="AJ14"/>
          <cell r="AK14" t="str">
            <v>International Labour Organization (ILO)</v>
          </cell>
          <cell r="AL14"/>
          <cell r="AM14" t="str">
            <v>Labour Department</v>
          </cell>
          <cell r="AN14"/>
          <cell r="AO14"/>
          <cell r="AP14"/>
          <cell r="AQ14"/>
          <cell r="AR14"/>
          <cell r="AS14"/>
          <cell r="AT14"/>
          <cell r="AU14"/>
          <cell r="AV14"/>
          <cell r="AW14"/>
          <cell r="AX14"/>
          <cell r="AY14"/>
          <cell r="AZ14">
            <v>0</v>
          </cell>
          <cell r="BA14"/>
          <cell r="BB14"/>
          <cell r="BC14">
            <v>0</v>
          </cell>
          <cell r="BD14"/>
          <cell r="BE14"/>
          <cell r="BF14">
            <v>0</v>
          </cell>
          <cell r="BG14"/>
          <cell r="BH14"/>
          <cell r="BI14">
            <v>0</v>
          </cell>
          <cell r="BJ14"/>
          <cell r="BK14"/>
          <cell r="BL14">
            <v>0</v>
          </cell>
          <cell r="BM14"/>
          <cell r="BN14"/>
          <cell r="BO14">
            <v>0</v>
          </cell>
          <cell r="BP14"/>
          <cell r="BQ14"/>
          <cell r="BR14">
            <v>0</v>
          </cell>
          <cell r="BS14">
            <v>125000</v>
          </cell>
          <cell r="BT14">
            <v>125000</v>
          </cell>
          <cell r="BU14">
            <v>0</v>
          </cell>
          <cell r="BV14">
            <v>125000</v>
          </cell>
          <cell r="BW14">
            <v>125000</v>
          </cell>
          <cell r="BX14">
            <v>0</v>
          </cell>
          <cell r="BY14"/>
          <cell r="BZ14"/>
          <cell r="CA14">
            <v>0</v>
          </cell>
          <cell r="CB14">
            <v>250000</v>
          </cell>
          <cell r="CC14">
            <v>250000</v>
          </cell>
          <cell r="CD14">
            <v>0</v>
          </cell>
          <cell r="CE14"/>
          <cell r="CF14"/>
          <cell r="CG14">
            <v>0</v>
          </cell>
          <cell r="CH14"/>
          <cell r="CI14"/>
          <cell r="CJ14">
            <v>0</v>
          </cell>
          <cell r="CK14"/>
          <cell r="CL14"/>
          <cell r="CM14">
            <v>0</v>
          </cell>
          <cell r="CN14"/>
          <cell r="CO14"/>
          <cell r="CP14">
            <v>0</v>
          </cell>
          <cell r="CQ14"/>
          <cell r="CR14"/>
          <cell r="CS14">
            <v>0</v>
          </cell>
          <cell r="CT14"/>
          <cell r="CU14"/>
          <cell r="CV14">
            <v>0</v>
          </cell>
          <cell r="CW14"/>
          <cell r="CX14"/>
          <cell r="CY14">
            <v>0</v>
          </cell>
          <cell r="CZ14"/>
          <cell r="DA14"/>
          <cell r="DB14">
            <v>0</v>
          </cell>
          <cell r="DC14"/>
          <cell r="DD14"/>
          <cell r="DE14">
            <v>0</v>
          </cell>
          <cell r="DF14"/>
          <cell r="DG14"/>
          <cell r="DH14">
            <v>0</v>
          </cell>
          <cell r="DI14"/>
          <cell r="DJ14"/>
          <cell r="DK14">
            <v>0</v>
          </cell>
          <cell r="DL14">
            <v>0</v>
          </cell>
          <cell r="DM14">
            <v>0</v>
          </cell>
          <cell r="DN14">
            <v>0</v>
          </cell>
          <cell r="DO14">
            <v>0</v>
          </cell>
          <cell r="DP14">
            <v>0</v>
          </cell>
          <cell r="DQ14">
            <v>0</v>
          </cell>
          <cell r="DR14">
            <v>0</v>
          </cell>
          <cell r="DS14">
            <v>0</v>
          </cell>
          <cell r="DT14">
            <v>0</v>
          </cell>
        </row>
        <row r="15">
          <cell r="E15" t="str">
            <v>Increased capacity of Member States to integrate social protection in comprehensive policy responses to support and protect workers and employers during their life and work transitions</v>
          </cell>
          <cell r="F15" t="str">
            <v>Sock responsive social protection
Extension of social protection coverage to support workers and their families during life and work transitions</v>
          </cell>
          <cell r="G15"/>
          <cell r="H15"/>
          <cell r="I15"/>
          <cell r="J15"/>
          <cell r="K15"/>
          <cell r="L15"/>
          <cell r="M15"/>
          <cell r="N15" t="str">
            <v>Increased integration of social protection programmes into referral pathways for VAW survivors/victims</v>
          </cell>
          <cell r="O15" t="str">
            <v>Increased integration of social protection programmes into referral pathways for VAW survivors/victims</v>
          </cell>
          <cell r="P15"/>
          <cell r="Q15"/>
          <cell r="R15" t="str">
            <v>Increased integration of social protection programmes into referral pathways for VAW survivors/victims</v>
          </cell>
          <cell r="S15" t="str">
            <v>Increased integration of social protection programmes into referral pathways for VAW survivors/victims</v>
          </cell>
          <cell r="T15"/>
          <cell r="U15" t="str">
            <v>Gender equality/women’s empowerment is the principle objective (3)</v>
          </cell>
          <cell r="V15" t="str">
            <v>Significant contribution to realization of human rights (2)</v>
          </cell>
          <cell r="W15" t="str">
            <v>Contributes to sustaining peace in a limited way  human rights (1)</v>
          </cell>
          <cell r="X15" t="str">
            <v>Policy Advice and Thought Leadership </v>
          </cell>
          <cell r="Y15" t="str">
            <v>Women and Girls</v>
          </cell>
          <cell r="Z15" t="str">
            <v xml:space="preserve">Joint Programmes </v>
          </cell>
          <cell r="AA15" t="str">
            <v>5.a Undertake reforms to give women equal rights to economic resources, as well as access to ownership and control over land and other forms of property, financial services, inheritance and natural resources, in accordance with national laws</v>
          </cell>
          <cell r="AB15" t="str">
            <v>2.1 By 2030, end hunger and ensure access by all people, in particular the poor and people in vulnerable situations, including infants, to safe, nutritious and sufficient food all year round</v>
          </cell>
          <cell r="AC15"/>
          <cell r="AD15"/>
          <cell r="AE15"/>
          <cell r="AF15" t="str">
            <v>Social Protection</v>
          </cell>
          <cell r="AG15"/>
          <cell r="AH15"/>
          <cell r="AI15"/>
          <cell r="AJ15"/>
          <cell r="AK15" t="str">
            <v>International Labour Organization (ILO)</v>
          </cell>
          <cell r="AL15"/>
          <cell r="AM15" t="str">
            <v>Labour Department</v>
          </cell>
          <cell r="AN15"/>
          <cell r="AO15" t="str">
            <v>Organisation of Eastern Caribbean States (OECS)</v>
          </cell>
          <cell r="AP15"/>
          <cell r="AQ15"/>
          <cell r="AR15"/>
          <cell r="AS15"/>
          <cell r="AT15"/>
          <cell r="AU15"/>
          <cell r="AV15"/>
          <cell r="AW15"/>
          <cell r="AX15"/>
          <cell r="AY15"/>
          <cell r="AZ15">
            <v>0</v>
          </cell>
          <cell r="BA15">
            <v>30000</v>
          </cell>
          <cell r="BB15">
            <v>30000</v>
          </cell>
          <cell r="BC15">
            <v>0</v>
          </cell>
          <cell r="BD15"/>
          <cell r="BE15"/>
          <cell r="BF15">
            <v>0</v>
          </cell>
          <cell r="BG15"/>
          <cell r="BH15"/>
          <cell r="BI15">
            <v>0</v>
          </cell>
          <cell r="BJ15"/>
          <cell r="BK15"/>
          <cell r="BL15">
            <v>0</v>
          </cell>
          <cell r="BM15"/>
          <cell r="BN15"/>
          <cell r="BO15">
            <v>0</v>
          </cell>
          <cell r="BP15"/>
          <cell r="BQ15"/>
          <cell r="BR15">
            <v>0</v>
          </cell>
          <cell r="BS15"/>
          <cell r="BT15"/>
          <cell r="BU15">
            <v>0</v>
          </cell>
          <cell r="BV15"/>
          <cell r="BW15"/>
          <cell r="BX15">
            <v>0</v>
          </cell>
          <cell r="BY15"/>
          <cell r="BZ15"/>
          <cell r="CA15">
            <v>0</v>
          </cell>
          <cell r="CB15">
            <v>30000</v>
          </cell>
          <cell r="CC15">
            <v>30000</v>
          </cell>
          <cell r="CD15">
            <v>0</v>
          </cell>
          <cell r="CE15"/>
          <cell r="CF15"/>
          <cell r="CG15">
            <v>0</v>
          </cell>
          <cell r="CH15"/>
          <cell r="CI15"/>
          <cell r="CJ15">
            <v>0</v>
          </cell>
          <cell r="CK15"/>
          <cell r="CL15"/>
          <cell r="CM15">
            <v>0</v>
          </cell>
          <cell r="CN15"/>
          <cell r="CO15"/>
          <cell r="CP15">
            <v>0</v>
          </cell>
          <cell r="CQ15"/>
          <cell r="CR15"/>
          <cell r="CS15">
            <v>0</v>
          </cell>
          <cell r="CT15"/>
          <cell r="CU15"/>
          <cell r="CV15">
            <v>0</v>
          </cell>
          <cell r="CW15"/>
          <cell r="CX15"/>
          <cell r="CY15">
            <v>0</v>
          </cell>
          <cell r="CZ15"/>
          <cell r="DA15"/>
          <cell r="DB15">
            <v>0</v>
          </cell>
          <cell r="DC15"/>
          <cell r="DD15"/>
          <cell r="DE15">
            <v>0</v>
          </cell>
          <cell r="DF15"/>
          <cell r="DG15"/>
          <cell r="DH15">
            <v>0</v>
          </cell>
          <cell r="DI15"/>
          <cell r="DJ15"/>
          <cell r="DK15">
            <v>0</v>
          </cell>
          <cell r="DL15">
            <v>0</v>
          </cell>
          <cell r="DM15">
            <v>0</v>
          </cell>
          <cell r="DN15">
            <v>0</v>
          </cell>
          <cell r="DO15">
            <v>0</v>
          </cell>
          <cell r="DP15">
            <v>0</v>
          </cell>
          <cell r="DQ15">
            <v>0</v>
          </cell>
          <cell r="DR15">
            <v>0</v>
          </cell>
          <cell r="DS15">
            <v>0</v>
          </cell>
          <cell r="DT15">
            <v>0</v>
          </cell>
        </row>
        <row r="16">
          <cell r="E16" t="str">
            <v>Increased capacity of Member States to develop new or reformed sustainable national social protection strategies, policies or legal frameworks to extend coverage and enhance benefit adequacy</v>
          </cell>
          <cell r="F16" t="str">
            <v>Extension of social protection coverage to the informal economy
Support to the implementation of the social protection floor
Social protection legislation and strategies
Ratification of International Labour Standards on social protection</v>
          </cell>
          <cell r="G16"/>
          <cell r="H16"/>
          <cell r="I16"/>
          <cell r="J16"/>
          <cell r="K16"/>
          <cell r="L16"/>
          <cell r="M16"/>
          <cell r="N16"/>
          <cell r="O16"/>
          <cell r="P16"/>
          <cell r="Q16"/>
          <cell r="R16"/>
          <cell r="S16"/>
          <cell r="T16"/>
          <cell r="U16"/>
          <cell r="V16"/>
          <cell r="W16"/>
          <cell r="X16"/>
          <cell r="Y16"/>
          <cell r="Z16"/>
          <cell r="AA16" t="str">
            <v>1.5 By 2030, build the resilience of the poor and those in vulnerable situations and reduce their exposure and vulnerability to climate-related extreme events and other economic, social and environmental shocks and disasters</v>
          </cell>
          <cell r="AB16"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6"/>
          <cell r="AD16"/>
          <cell r="AE16"/>
          <cell r="AF16" t="str">
            <v>Social Protection</v>
          </cell>
          <cell r="AG16"/>
          <cell r="AH16"/>
          <cell r="AI16"/>
          <cell r="AJ16"/>
          <cell r="AK16" t="str">
            <v>International Labour Organization (ILO)</v>
          </cell>
          <cell r="AL16"/>
          <cell r="AM16" t="str">
            <v>Labour Department</v>
          </cell>
          <cell r="AN16"/>
          <cell r="AO16" t="str">
            <v>Organisation of Eastern Caribbean States (OECS)</v>
          </cell>
          <cell r="AP16"/>
          <cell r="AQ16"/>
          <cell r="AR16"/>
          <cell r="AS16"/>
          <cell r="AT16"/>
          <cell r="AU16"/>
          <cell r="AV16"/>
          <cell r="AW16"/>
          <cell r="AX16"/>
          <cell r="AY16"/>
          <cell r="AZ16">
            <v>0</v>
          </cell>
          <cell r="BA16"/>
          <cell r="BB16"/>
          <cell r="BC16">
            <v>0</v>
          </cell>
          <cell r="BD16"/>
          <cell r="BE16"/>
          <cell r="BF16">
            <v>0</v>
          </cell>
          <cell r="BG16">
            <v>45100</v>
          </cell>
          <cell r="BH16">
            <v>45100</v>
          </cell>
          <cell r="BI16">
            <v>0</v>
          </cell>
          <cell r="BJ16"/>
          <cell r="BK16"/>
          <cell r="BL16">
            <v>0</v>
          </cell>
          <cell r="BM16"/>
          <cell r="BN16"/>
          <cell r="BO16">
            <v>0</v>
          </cell>
          <cell r="BP16"/>
          <cell r="BQ16"/>
          <cell r="BR16">
            <v>0</v>
          </cell>
          <cell r="BS16"/>
          <cell r="BT16"/>
          <cell r="BU16">
            <v>0</v>
          </cell>
          <cell r="BV16"/>
          <cell r="BW16"/>
          <cell r="BX16">
            <v>0</v>
          </cell>
          <cell r="BY16"/>
          <cell r="BZ16"/>
          <cell r="CA16">
            <v>0</v>
          </cell>
          <cell r="CB16">
            <v>45100</v>
          </cell>
          <cell r="CC16">
            <v>45100</v>
          </cell>
          <cell r="CD16">
            <v>0</v>
          </cell>
          <cell r="CE16"/>
          <cell r="CF16"/>
          <cell r="CG16">
            <v>0</v>
          </cell>
          <cell r="CH16"/>
          <cell r="CI16"/>
          <cell r="CJ16">
            <v>0</v>
          </cell>
          <cell r="CK16"/>
          <cell r="CL16"/>
          <cell r="CM16">
            <v>0</v>
          </cell>
          <cell r="CN16"/>
          <cell r="CO16"/>
          <cell r="CP16">
            <v>0</v>
          </cell>
          <cell r="CQ16"/>
          <cell r="CR16"/>
          <cell r="CS16">
            <v>0</v>
          </cell>
          <cell r="CT16"/>
          <cell r="CU16"/>
          <cell r="CV16">
            <v>0</v>
          </cell>
          <cell r="CW16"/>
          <cell r="CX16"/>
          <cell r="CY16">
            <v>0</v>
          </cell>
          <cell r="CZ16"/>
          <cell r="DA16"/>
          <cell r="DB16">
            <v>0</v>
          </cell>
          <cell r="DC16"/>
          <cell r="DD16"/>
          <cell r="DE16">
            <v>0</v>
          </cell>
          <cell r="DF16"/>
          <cell r="DG16"/>
          <cell r="DH16">
            <v>0</v>
          </cell>
          <cell r="DI16"/>
          <cell r="DJ16"/>
          <cell r="DK16">
            <v>0</v>
          </cell>
          <cell r="DL16">
            <v>0</v>
          </cell>
          <cell r="DM16">
            <v>0</v>
          </cell>
          <cell r="DN16">
            <v>0</v>
          </cell>
          <cell r="DO16">
            <v>0</v>
          </cell>
          <cell r="DP16">
            <v>0</v>
          </cell>
          <cell r="DQ16">
            <v>0</v>
          </cell>
          <cell r="DR16">
            <v>0</v>
          </cell>
          <cell r="DS16">
            <v>0</v>
          </cell>
          <cell r="DT16">
            <v>0</v>
          </cell>
        </row>
        <row r="17">
          <cell r="E17" t="str">
            <v xml:space="preserve">A dialogue platform to promote sustainable energy and climate innovation, entrepreneurship and industrial development is fully operational </v>
          </cell>
          <cell r="F17" t="str">
            <v>Special focus on entrepreneurship, industrial clusters and employment</v>
          </cell>
          <cell r="G17"/>
          <cell r="H17"/>
          <cell r="I17"/>
          <cell r="J17"/>
          <cell r="K17"/>
          <cell r="L17"/>
          <cell r="M17"/>
          <cell r="N17"/>
          <cell r="O17"/>
          <cell r="P17"/>
          <cell r="Q17"/>
          <cell r="R17"/>
          <cell r="S17"/>
          <cell r="T17"/>
          <cell r="U17" t="str">
            <v>Gender equality/women’s empowerment is the principle objective (3)</v>
          </cell>
          <cell r="V17"/>
          <cell r="W17"/>
          <cell r="X17"/>
          <cell r="Y17"/>
          <cell r="Z17"/>
          <cell r="AA17"/>
          <cell r="AB17"/>
          <cell r="AC17"/>
          <cell r="AD17"/>
          <cell r="AE17"/>
          <cell r="AF17" t="str">
            <v>Sustainable and Clean Energy</v>
          </cell>
          <cell r="AG17" t="str">
            <v xml:space="preserve">Blue /Green Economy </v>
          </cell>
          <cell r="AH17" t="str">
            <v>Green Innovation</v>
          </cell>
          <cell r="AI17" t="str">
            <v>Data Systems</v>
          </cell>
          <cell r="AJ17" t="str">
            <v>Tailored Policy Support &amp; Technical Assistance</v>
          </cell>
          <cell r="AK17" t="str">
            <v>United Nations Industrial Development Organization (UNIDO)</v>
          </cell>
          <cell r="AL17"/>
          <cell r="AM17" t="str">
            <v>Energy Department
Department of Environment</v>
          </cell>
          <cell r="AN17"/>
          <cell r="AO17"/>
          <cell r="AP17"/>
          <cell r="AQ17"/>
          <cell r="AR17"/>
          <cell r="AS17"/>
          <cell r="AT17"/>
          <cell r="AU17"/>
          <cell r="AV17"/>
          <cell r="AW17"/>
          <cell r="AX17"/>
          <cell r="AY17"/>
          <cell r="AZ17">
            <v>0</v>
          </cell>
          <cell r="BA17"/>
          <cell r="BB17"/>
          <cell r="BC17">
            <v>0</v>
          </cell>
          <cell r="BD17"/>
          <cell r="BE17"/>
          <cell r="BF17">
            <v>0</v>
          </cell>
          <cell r="BG17"/>
          <cell r="BH17"/>
          <cell r="BI17">
            <v>0</v>
          </cell>
          <cell r="BJ17"/>
          <cell r="BK17"/>
          <cell r="BL17">
            <v>0</v>
          </cell>
          <cell r="BM17"/>
          <cell r="BN17"/>
          <cell r="BO17">
            <v>0</v>
          </cell>
          <cell r="BP17"/>
          <cell r="BQ17"/>
          <cell r="BR17">
            <v>0</v>
          </cell>
          <cell r="BS17">
            <v>617425</v>
          </cell>
          <cell r="BT17">
            <v>317425</v>
          </cell>
          <cell r="BU17">
            <v>300000</v>
          </cell>
          <cell r="BV17"/>
          <cell r="BW17"/>
          <cell r="BX17">
            <v>0</v>
          </cell>
          <cell r="BY17"/>
          <cell r="BZ17"/>
          <cell r="CA17">
            <v>0</v>
          </cell>
          <cell r="CB17">
            <v>617425</v>
          </cell>
          <cell r="CC17">
            <v>317425</v>
          </cell>
          <cell r="CD17">
            <v>300000</v>
          </cell>
          <cell r="CE17"/>
          <cell r="CF17"/>
          <cell r="CG17">
            <v>0</v>
          </cell>
          <cell r="CH17"/>
          <cell r="CI17"/>
          <cell r="CJ17">
            <v>0</v>
          </cell>
          <cell r="CK17"/>
          <cell r="CL17"/>
          <cell r="CM17">
            <v>0</v>
          </cell>
          <cell r="CN17"/>
          <cell r="CO17"/>
          <cell r="CP17">
            <v>0</v>
          </cell>
          <cell r="CQ17"/>
          <cell r="CR17"/>
          <cell r="CS17">
            <v>0</v>
          </cell>
          <cell r="CT17"/>
          <cell r="CU17"/>
          <cell r="CV17">
            <v>0</v>
          </cell>
          <cell r="CW17"/>
          <cell r="CX17"/>
          <cell r="CY17">
            <v>0</v>
          </cell>
          <cell r="CZ17"/>
          <cell r="DA17"/>
          <cell r="DB17">
            <v>0</v>
          </cell>
          <cell r="DC17"/>
          <cell r="DD17"/>
          <cell r="DE17">
            <v>0</v>
          </cell>
          <cell r="DF17"/>
          <cell r="DG17"/>
          <cell r="DH17">
            <v>0</v>
          </cell>
          <cell r="DI17"/>
          <cell r="DJ17"/>
          <cell r="DK17">
            <v>0</v>
          </cell>
          <cell r="DL17">
            <v>0</v>
          </cell>
          <cell r="DM17">
            <v>0</v>
          </cell>
          <cell r="DN17">
            <v>0</v>
          </cell>
          <cell r="DO17">
            <v>0</v>
          </cell>
          <cell r="DP17">
            <v>0</v>
          </cell>
          <cell r="DQ17">
            <v>0</v>
          </cell>
          <cell r="DR17">
            <v>0</v>
          </cell>
          <cell r="DS17">
            <v>0</v>
          </cell>
          <cell r="DT17">
            <v>0</v>
          </cell>
        </row>
        <row r="18">
          <cell r="E18" t="str">
            <v xml:space="preserve">A vision statement and strategy to promote the country as a hub for SEC technologies and services is developed and promoted abroad through various means </v>
          </cell>
          <cell r="F18" t="str">
            <v>Special focus on entrepreneurship, industrial clusters and employment</v>
          </cell>
          <cell r="G18"/>
          <cell r="H18"/>
          <cell r="I18"/>
          <cell r="J18"/>
          <cell r="K18"/>
          <cell r="L18"/>
          <cell r="M18"/>
          <cell r="N18"/>
          <cell r="O18"/>
          <cell r="P18"/>
          <cell r="Q18"/>
          <cell r="R18"/>
          <cell r="S18"/>
          <cell r="T18"/>
          <cell r="U18" t="str">
            <v>Gender equality/women’s empowerment is the principle objective (3)</v>
          </cell>
          <cell r="V18"/>
          <cell r="W18"/>
          <cell r="X18"/>
          <cell r="Y18"/>
          <cell r="Z18"/>
          <cell r="AA18"/>
          <cell r="AB18"/>
          <cell r="AC18"/>
          <cell r="AD18"/>
          <cell r="AE18"/>
          <cell r="AF18" t="str">
            <v>Sustainable and Clean Energy</v>
          </cell>
          <cell r="AG18" t="str">
            <v xml:space="preserve">Blue /Green Economy </v>
          </cell>
          <cell r="AH18" t="str">
            <v>Green Innovation</v>
          </cell>
          <cell r="AI18" t="str">
            <v>Data Systems</v>
          </cell>
          <cell r="AJ18" t="str">
            <v>Tailored Policy Support &amp; Technical Assistance</v>
          </cell>
          <cell r="AK18" t="str">
            <v>United Nations Industrial Development Organization (UNIDO)</v>
          </cell>
          <cell r="AL18"/>
          <cell r="AM18" t="str">
            <v>Energy Department
Department of Environment</v>
          </cell>
          <cell r="AN18"/>
          <cell r="AO18"/>
          <cell r="AP18"/>
          <cell r="AQ18"/>
          <cell r="AR18"/>
          <cell r="AS18"/>
          <cell r="AT18"/>
          <cell r="AU18"/>
          <cell r="AV18"/>
          <cell r="AW18"/>
          <cell r="AX18"/>
          <cell r="AY18"/>
          <cell r="AZ18">
            <v>0</v>
          </cell>
          <cell r="BA18"/>
          <cell r="BB18"/>
          <cell r="BC18">
            <v>0</v>
          </cell>
          <cell r="BD18"/>
          <cell r="BE18"/>
          <cell r="BF18">
            <v>0</v>
          </cell>
          <cell r="BG18"/>
          <cell r="BH18"/>
          <cell r="BI18">
            <v>0</v>
          </cell>
          <cell r="BJ18"/>
          <cell r="BK18"/>
          <cell r="BL18">
            <v>0</v>
          </cell>
          <cell r="BM18"/>
          <cell r="BN18"/>
          <cell r="BO18">
            <v>0</v>
          </cell>
          <cell r="BP18"/>
          <cell r="BQ18"/>
          <cell r="BR18">
            <v>0</v>
          </cell>
          <cell r="BS18"/>
          <cell r="BT18"/>
          <cell r="BU18">
            <v>0</v>
          </cell>
          <cell r="BV18">
            <v>356000</v>
          </cell>
          <cell r="BW18">
            <v>356000</v>
          </cell>
          <cell r="BX18">
            <v>0</v>
          </cell>
          <cell r="BY18"/>
          <cell r="BZ18"/>
          <cell r="CA18">
            <v>0</v>
          </cell>
          <cell r="CB18">
            <v>356000</v>
          </cell>
          <cell r="CC18">
            <v>356000</v>
          </cell>
          <cell r="CD18">
            <v>0</v>
          </cell>
          <cell r="CE18"/>
          <cell r="CF18"/>
          <cell r="CG18">
            <v>0</v>
          </cell>
          <cell r="CH18"/>
          <cell r="CI18"/>
          <cell r="CJ18">
            <v>0</v>
          </cell>
          <cell r="CK18"/>
          <cell r="CL18"/>
          <cell r="CM18">
            <v>0</v>
          </cell>
          <cell r="CN18"/>
          <cell r="CO18"/>
          <cell r="CP18">
            <v>0</v>
          </cell>
          <cell r="CQ18"/>
          <cell r="CR18"/>
          <cell r="CS18">
            <v>0</v>
          </cell>
          <cell r="CT18"/>
          <cell r="CU18"/>
          <cell r="CV18">
            <v>0</v>
          </cell>
          <cell r="CW18"/>
          <cell r="CX18"/>
          <cell r="CY18">
            <v>0</v>
          </cell>
          <cell r="CZ18"/>
          <cell r="DA18"/>
          <cell r="DB18">
            <v>0</v>
          </cell>
          <cell r="DC18"/>
          <cell r="DD18"/>
          <cell r="DE18">
            <v>0</v>
          </cell>
          <cell r="DF18"/>
          <cell r="DG18"/>
          <cell r="DH18">
            <v>0</v>
          </cell>
          <cell r="DI18"/>
          <cell r="DJ18"/>
          <cell r="DK18">
            <v>0</v>
          </cell>
          <cell r="DL18">
            <v>0</v>
          </cell>
          <cell r="DM18">
            <v>0</v>
          </cell>
          <cell r="DN18">
            <v>0</v>
          </cell>
          <cell r="DO18">
            <v>0</v>
          </cell>
          <cell r="DP18">
            <v>0</v>
          </cell>
          <cell r="DQ18">
            <v>0</v>
          </cell>
          <cell r="DR18">
            <v>0</v>
          </cell>
          <cell r="DS18">
            <v>0</v>
          </cell>
          <cell r="DT18">
            <v>0</v>
          </cell>
        </row>
        <row r="19">
          <cell r="E19" t="str">
            <v xml:space="preserve">Annual high-level policy dialogues on sustainable energy and climate industry issues are organized </v>
          </cell>
          <cell r="F19" t="str">
            <v>Special focus on entrepreneurship, industrial clusters and employment</v>
          </cell>
          <cell r="G19"/>
          <cell r="H19"/>
          <cell r="I19"/>
          <cell r="J19"/>
          <cell r="K19"/>
          <cell r="L19"/>
          <cell r="M19"/>
          <cell r="N19"/>
          <cell r="O19"/>
          <cell r="P19"/>
          <cell r="Q19"/>
          <cell r="R19"/>
          <cell r="S19"/>
          <cell r="T19"/>
          <cell r="U19" t="str">
            <v>Gender equality/women’s empowerment is the principle objective (3)</v>
          </cell>
          <cell r="V19"/>
          <cell r="W19"/>
          <cell r="X19"/>
          <cell r="Y19"/>
          <cell r="Z19"/>
          <cell r="AA19"/>
          <cell r="AB19"/>
          <cell r="AC19"/>
          <cell r="AD19"/>
          <cell r="AE19"/>
          <cell r="AF19" t="str">
            <v>Sustainable and Clean Energy</v>
          </cell>
          <cell r="AG19" t="str">
            <v xml:space="preserve">Blue /Green Economy </v>
          </cell>
          <cell r="AH19" t="str">
            <v>Green Innovation</v>
          </cell>
          <cell r="AI19" t="str">
            <v xml:space="preserve">Economic Diversification and Revitalization </v>
          </cell>
          <cell r="AJ19" t="str">
            <v>Tailored Policy Support &amp; Technical Assistance</v>
          </cell>
          <cell r="AK19" t="str">
            <v>United Nations Industrial Development Organization (UNIDO)</v>
          </cell>
          <cell r="AL19"/>
          <cell r="AM19" t="str">
            <v>Energy Department
Department of Environment</v>
          </cell>
          <cell r="AN19"/>
          <cell r="AO19"/>
          <cell r="AP19"/>
          <cell r="AQ19"/>
          <cell r="AR19"/>
          <cell r="AS19"/>
          <cell r="AT19"/>
          <cell r="AU19"/>
          <cell r="AV19"/>
          <cell r="AW19"/>
          <cell r="AX19">
            <v>75000</v>
          </cell>
          <cell r="AY19">
            <v>75000</v>
          </cell>
          <cell r="AZ19">
            <v>0</v>
          </cell>
          <cell r="BA19">
            <v>255000</v>
          </cell>
          <cell r="BB19">
            <v>255000</v>
          </cell>
          <cell r="BC19">
            <v>0</v>
          </cell>
          <cell r="BD19"/>
          <cell r="BE19"/>
          <cell r="BF19">
            <v>0</v>
          </cell>
          <cell r="BG19"/>
          <cell r="BH19"/>
          <cell r="BI19">
            <v>0</v>
          </cell>
          <cell r="BJ19">
            <v>255000</v>
          </cell>
          <cell r="BK19">
            <v>255000</v>
          </cell>
          <cell r="BL19">
            <v>0</v>
          </cell>
          <cell r="BM19"/>
          <cell r="BN19"/>
          <cell r="BO19">
            <v>0</v>
          </cell>
          <cell r="BP19"/>
          <cell r="BQ19"/>
          <cell r="BR19">
            <v>0</v>
          </cell>
          <cell r="BS19"/>
          <cell r="BT19"/>
          <cell r="BU19">
            <v>0</v>
          </cell>
          <cell r="BV19"/>
          <cell r="BW19"/>
          <cell r="BX19">
            <v>0</v>
          </cell>
          <cell r="BY19"/>
          <cell r="BZ19"/>
          <cell r="CA19">
            <v>0</v>
          </cell>
          <cell r="CB19">
            <v>585000</v>
          </cell>
          <cell r="CC19">
            <v>585000</v>
          </cell>
          <cell r="CD19">
            <v>0</v>
          </cell>
          <cell r="CE19"/>
          <cell r="CF19"/>
          <cell r="CG19">
            <v>0</v>
          </cell>
          <cell r="CH19"/>
          <cell r="CI19"/>
          <cell r="CJ19">
            <v>0</v>
          </cell>
          <cell r="CK19"/>
          <cell r="CL19"/>
          <cell r="CM19">
            <v>0</v>
          </cell>
          <cell r="CN19"/>
          <cell r="CO19"/>
          <cell r="CP19">
            <v>0</v>
          </cell>
          <cell r="CQ19"/>
          <cell r="CR19"/>
          <cell r="CS19">
            <v>0</v>
          </cell>
          <cell r="CT19"/>
          <cell r="CU19"/>
          <cell r="CV19">
            <v>0</v>
          </cell>
          <cell r="CW19"/>
          <cell r="CX19"/>
          <cell r="CY19">
            <v>0</v>
          </cell>
          <cell r="CZ19"/>
          <cell r="DA19"/>
          <cell r="DB19">
            <v>0</v>
          </cell>
          <cell r="DC19"/>
          <cell r="DD19"/>
          <cell r="DE19">
            <v>0</v>
          </cell>
          <cell r="DF19"/>
          <cell r="DG19"/>
          <cell r="DH19">
            <v>0</v>
          </cell>
          <cell r="DI19"/>
          <cell r="DJ19"/>
          <cell r="DK19">
            <v>0</v>
          </cell>
          <cell r="DL19">
            <v>0</v>
          </cell>
          <cell r="DM19">
            <v>0</v>
          </cell>
          <cell r="DN19">
            <v>0</v>
          </cell>
          <cell r="DO19">
            <v>0</v>
          </cell>
          <cell r="DP19">
            <v>0</v>
          </cell>
          <cell r="DQ19">
            <v>0</v>
          </cell>
          <cell r="DR19">
            <v>75000</v>
          </cell>
          <cell r="DS19">
            <v>75000</v>
          </cell>
          <cell r="DT19">
            <v>0</v>
          </cell>
        </row>
        <row r="20">
          <cell r="E20" t="str">
            <v xml:space="preserve">Demand creating and supplier oriented proposals to improve the coherence and effectiveness of policies and legislation are formulated and under implementation </v>
          </cell>
          <cell r="F20" t="str">
            <v>Special focus on entrepreneurship, industrial clusters and employment</v>
          </cell>
          <cell r="G20"/>
          <cell r="H20"/>
          <cell r="I20"/>
          <cell r="J20"/>
          <cell r="K20"/>
          <cell r="L20"/>
          <cell r="M20"/>
          <cell r="N20"/>
          <cell r="O20"/>
          <cell r="P20"/>
          <cell r="Q20"/>
          <cell r="R20"/>
          <cell r="S20"/>
          <cell r="T20"/>
          <cell r="U20" t="str">
            <v>Gender equality/women’s empowerment is the principle objective (3)</v>
          </cell>
          <cell r="V20"/>
          <cell r="W20"/>
          <cell r="X20"/>
          <cell r="Y20"/>
          <cell r="Z20"/>
          <cell r="AA20"/>
          <cell r="AB20"/>
          <cell r="AC20"/>
          <cell r="AD20"/>
          <cell r="AE20"/>
          <cell r="AF20" t="str">
            <v>Sustainable and Clean Energy</v>
          </cell>
          <cell r="AG20" t="str">
            <v xml:space="preserve">Blue /Green Economy </v>
          </cell>
          <cell r="AH20" t="str">
            <v>Green Innovation</v>
          </cell>
          <cell r="AI20" t="str">
            <v xml:space="preserve">Economic Diversification and Revitalization </v>
          </cell>
          <cell r="AJ20" t="str">
            <v>Tailored Policy Support &amp; Technical Assistance</v>
          </cell>
          <cell r="AK20" t="str">
            <v>United Nations Industrial Development Organization (UNIDO)</v>
          </cell>
          <cell r="AL20"/>
          <cell r="AM20" t="str">
            <v>Energy Department
Department of Environment</v>
          </cell>
          <cell r="AN20"/>
          <cell r="AO20"/>
          <cell r="AP20"/>
          <cell r="AQ20"/>
          <cell r="AR20"/>
          <cell r="AS20"/>
          <cell r="AT20"/>
          <cell r="AU20"/>
          <cell r="AV20"/>
          <cell r="AW20"/>
          <cell r="AX20"/>
          <cell r="AY20"/>
          <cell r="AZ20">
            <v>0</v>
          </cell>
          <cell r="BA20"/>
          <cell r="BB20"/>
          <cell r="BC20">
            <v>0</v>
          </cell>
          <cell r="BD20"/>
          <cell r="BE20"/>
          <cell r="BF20">
            <v>0</v>
          </cell>
          <cell r="BG20"/>
          <cell r="BH20"/>
          <cell r="BI20">
            <v>0</v>
          </cell>
          <cell r="BJ20"/>
          <cell r="BK20"/>
          <cell r="BL20">
            <v>0</v>
          </cell>
          <cell r="BM20"/>
          <cell r="BN20"/>
          <cell r="BO20">
            <v>0</v>
          </cell>
          <cell r="BP20"/>
          <cell r="BQ20"/>
          <cell r="BR20">
            <v>0</v>
          </cell>
          <cell r="BS20"/>
          <cell r="BT20"/>
          <cell r="BU20">
            <v>0</v>
          </cell>
          <cell r="BV20"/>
          <cell r="BW20"/>
          <cell r="BX20">
            <v>0</v>
          </cell>
          <cell r="BY20"/>
          <cell r="BZ20"/>
          <cell r="CA20">
            <v>0</v>
          </cell>
          <cell r="CB20">
            <v>0</v>
          </cell>
          <cell r="CC20">
            <v>0</v>
          </cell>
          <cell r="CD20">
            <v>0</v>
          </cell>
          <cell r="CE20"/>
          <cell r="CF20"/>
          <cell r="CG20">
            <v>0</v>
          </cell>
          <cell r="CH20"/>
          <cell r="CI20"/>
          <cell r="CJ20">
            <v>0</v>
          </cell>
          <cell r="CK20"/>
          <cell r="CL20"/>
          <cell r="CM20">
            <v>0</v>
          </cell>
          <cell r="CN20"/>
          <cell r="CO20"/>
          <cell r="CP20">
            <v>0</v>
          </cell>
          <cell r="CQ20"/>
          <cell r="CR20"/>
          <cell r="CS20">
            <v>0</v>
          </cell>
          <cell r="CT20"/>
          <cell r="CU20"/>
          <cell r="CV20">
            <v>0</v>
          </cell>
          <cell r="CW20"/>
          <cell r="CX20"/>
          <cell r="CY20">
            <v>0</v>
          </cell>
          <cell r="CZ20"/>
          <cell r="DA20"/>
          <cell r="DB20">
            <v>0</v>
          </cell>
          <cell r="DC20"/>
          <cell r="DD20"/>
          <cell r="DE20">
            <v>0</v>
          </cell>
          <cell r="DF20"/>
          <cell r="DG20"/>
          <cell r="DH20">
            <v>0</v>
          </cell>
          <cell r="DI20"/>
          <cell r="DJ20"/>
          <cell r="DK20">
            <v>0</v>
          </cell>
          <cell r="DL20">
            <v>0</v>
          </cell>
          <cell r="DM20">
            <v>0</v>
          </cell>
          <cell r="DN20">
            <v>0</v>
          </cell>
          <cell r="DO20">
            <v>0</v>
          </cell>
          <cell r="DP20">
            <v>0</v>
          </cell>
          <cell r="DQ20">
            <v>0</v>
          </cell>
          <cell r="DR20">
            <v>0</v>
          </cell>
          <cell r="DS20">
            <v>0</v>
          </cell>
          <cell r="DT20">
            <v>0</v>
          </cell>
        </row>
        <row r="21">
          <cell r="E21" t="str">
            <v>A sustainable energy and climate technology cluster hub is created and provides effective services to its expanding member base</v>
          </cell>
          <cell r="F21" t="str">
            <v>Special focus on entrepreneurship, industrial clusters and employment</v>
          </cell>
          <cell r="G21"/>
          <cell r="H21"/>
          <cell r="I21"/>
          <cell r="J21"/>
          <cell r="K21"/>
          <cell r="L21"/>
          <cell r="M21"/>
          <cell r="N21"/>
          <cell r="O21"/>
          <cell r="P21"/>
          <cell r="Q21"/>
          <cell r="R21"/>
          <cell r="S21"/>
          <cell r="T21"/>
          <cell r="U21" t="str">
            <v>Gender equality/women’s empowerment is the principle objective (3)</v>
          </cell>
          <cell r="V21"/>
          <cell r="W21"/>
          <cell r="X21"/>
          <cell r="Y21"/>
          <cell r="Z21"/>
          <cell r="AA21"/>
          <cell r="AB21"/>
          <cell r="AC21"/>
          <cell r="AD21"/>
          <cell r="AE21"/>
          <cell r="AF21" t="str">
            <v>Sustainable and Clean Energy</v>
          </cell>
          <cell r="AG21" t="str">
            <v xml:space="preserve">Blue /Green Economy </v>
          </cell>
          <cell r="AH21" t="str">
            <v>Green Innovation</v>
          </cell>
          <cell r="AI21" t="str">
            <v xml:space="preserve">Economic Diversification and Revitalization </v>
          </cell>
          <cell r="AJ21" t="str">
            <v>Tailored Policy Support &amp; Technical Assistance</v>
          </cell>
          <cell r="AK21" t="str">
            <v>United Nations Industrial Development Organization (UNIDO)</v>
          </cell>
          <cell r="AL21"/>
          <cell r="AM21" t="str">
            <v>Energy Department
Department of Environment</v>
          </cell>
          <cell r="AN21"/>
          <cell r="AO21"/>
          <cell r="AP21"/>
          <cell r="AQ21"/>
          <cell r="AR21"/>
          <cell r="AS21"/>
          <cell r="AT21"/>
          <cell r="AU21"/>
          <cell r="AV21"/>
          <cell r="AW21"/>
          <cell r="AX21">
            <v>125000</v>
          </cell>
          <cell r="AY21">
            <v>125000</v>
          </cell>
          <cell r="AZ21">
            <v>0</v>
          </cell>
          <cell r="BA21">
            <v>125000</v>
          </cell>
          <cell r="BB21">
            <v>125000</v>
          </cell>
          <cell r="BC21">
            <v>0</v>
          </cell>
          <cell r="BD21"/>
          <cell r="BE21"/>
          <cell r="BF21">
            <v>0</v>
          </cell>
          <cell r="BG21"/>
          <cell r="BH21"/>
          <cell r="BI21">
            <v>0</v>
          </cell>
          <cell r="BJ21"/>
          <cell r="BK21"/>
          <cell r="BL21">
            <v>0</v>
          </cell>
          <cell r="BM21"/>
          <cell r="BN21"/>
          <cell r="BO21">
            <v>0</v>
          </cell>
          <cell r="BP21">
            <v>62500</v>
          </cell>
          <cell r="BQ21">
            <v>62500</v>
          </cell>
          <cell r="BR21">
            <v>0</v>
          </cell>
          <cell r="BS21"/>
          <cell r="BT21"/>
          <cell r="BU21">
            <v>0</v>
          </cell>
          <cell r="BV21"/>
          <cell r="BW21"/>
          <cell r="BX21">
            <v>0</v>
          </cell>
          <cell r="BY21"/>
          <cell r="BZ21"/>
          <cell r="CA21">
            <v>0</v>
          </cell>
          <cell r="CB21">
            <v>312500</v>
          </cell>
          <cell r="CC21">
            <v>312500</v>
          </cell>
          <cell r="CD21">
            <v>0</v>
          </cell>
          <cell r="CE21"/>
          <cell r="CF21"/>
          <cell r="CG21">
            <v>0</v>
          </cell>
          <cell r="CH21"/>
          <cell r="CI21"/>
          <cell r="CJ21">
            <v>0</v>
          </cell>
          <cell r="CK21"/>
          <cell r="CL21"/>
          <cell r="CM21">
            <v>0</v>
          </cell>
          <cell r="CN21"/>
          <cell r="CO21"/>
          <cell r="CP21">
            <v>0</v>
          </cell>
          <cell r="CQ21"/>
          <cell r="CR21"/>
          <cell r="CS21">
            <v>0</v>
          </cell>
          <cell r="CT21"/>
          <cell r="CU21"/>
          <cell r="CV21">
            <v>0</v>
          </cell>
          <cell r="CW21"/>
          <cell r="CX21"/>
          <cell r="CY21">
            <v>0</v>
          </cell>
          <cell r="CZ21"/>
          <cell r="DA21"/>
          <cell r="DB21">
            <v>0</v>
          </cell>
          <cell r="DC21"/>
          <cell r="DD21"/>
          <cell r="DE21">
            <v>0</v>
          </cell>
          <cell r="DF21"/>
          <cell r="DG21"/>
          <cell r="DH21">
            <v>0</v>
          </cell>
          <cell r="DI21"/>
          <cell r="DJ21"/>
          <cell r="DK21">
            <v>0</v>
          </cell>
          <cell r="DL21">
            <v>0</v>
          </cell>
          <cell r="DM21">
            <v>0</v>
          </cell>
          <cell r="DN21">
            <v>0</v>
          </cell>
          <cell r="DO21">
            <v>0</v>
          </cell>
          <cell r="DP21">
            <v>0</v>
          </cell>
          <cell r="DQ21">
            <v>0</v>
          </cell>
          <cell r="DR21">
            <v>125000</v>
          </cell>
          <cell r="DS21">
            <v>125000</v>
          </cell>
          <cell r="DT21">
            <v>0</v>
          </cell>
        </row>
        <row r="22">
          <cell r="E22" t="str">
            <v xml:space="preserve">A dedicated financing facility provides grants and concessional loans for the commercialisation of business ideas and innovations developed in the scope of the cluster </v>
          </cell>
          <cell r="F22" t="str">
            <v>Special focus on entrepreneurship, industrial clusters and employment</v>
          </cell>
          <cell r="G22"/>
          <cell r="H22"/>
          <cell r="I22"/>
          <cell r="J22"/>
          <cell r="K22"/>
          <cell r="L22"/>
          <cell r="M22"/>
          <cell r="N22"/>
          <cell r="O22"/>
          <cell r="P22"/>
          <cell r="Q22"/>
          <cell r="R22"/>
          <cell r="S22"/>
          <cell r="T22"/>
          <cell r="U22" t="str">
            <v>Gender equality/women’s empowerment is the principle objective (3)</v>
          </cell>
          <cell r="V22"/>
          <cell r="W22"/>
          <cell r="X22"/>
          <cell r="Y22"/>
          <cell r="Z22"/>
          <cell r="AA22"/>
          <cell r="AB22"/>
          <cell r="AC22"/>
          <cell r="AD22"/>
          <cell r="AE22"/>
          <cell r="AF22" t="str">
            <v>Sustainable and Clean Energy</v>
          </cell>
          <cell r="AG22" t="str">
            <v xml:space="preserve">Blue /Green Economy </v>
          </cell>
          <cell r="AH22" t="str">
            <v>Green Innovation</v>
          </cell>
          <cell r="AI22" t="str">
            <v xml:space="preserve">Economic Diversification and Revitalization </v>
          </cell>
          <cell r="AJ22" t="str">
            <v>Tailored Policy Support &amp; Technical Assistance</v>
          </cell>
          <cell r="AK22" t="str">
            <v>United Nations Industrial Development Organization (UNIDO)</v>
          </cell>
          <cell r="AL22"/>
          <cell r="AM22" t="str">
            <v>Energy Department
Department of Environment</v>
          </cell>
          <cell r="AN22"/>
          <cell r="AO22"/>
          <cell r="AP22"/>
          <cell r="AQ22"/>
          <cell r="AR22"/>
          <cell r="AS22"/>
          <cell r="AT22"/>
          <cell r="AU22"/>
          <cell r="AV22"/>
          <cell r="AW22"/>
          <cell r="AX22"/>
          <cell r="AY22"/>
          <cell r="AZ22">
            <v>0</v>
          </cell>
          <cell r="BA22"/>
          <cell r="BB22"/>
          <cell r="BC22">
            <v>0</v>
          </cell>
          <cell r="BD22"/>
          <cell r="BE22"/>
          <cell r="BF22">
            <v>0</v>
          </cell>
          <cell r="BG22"/>
          <cell r="BH22"/>
          <cell r="BI22">
            <v>0</v>
          </cell>
          <cell r="BJ22"/>
          <cell r="BK22"/>
          <cell r="BL22">
            <v>0</v>
          </cell>
          <cell r="BM22"/>
          <cell r="BN22"/>
          <cell r="BO22">
            <v>0</v>
          </cell>
          <cell r="BP22"/>
          <cell r="BQ22"/>
          <cell r="BR22">
            <v>0</v>
          </cell>
          <cell r="BS22">
            <v>100000</v>
          </cell>
          <cell r="BT22">
            <v>100000</v>
          </cell>
          <cell r="BU22">
            <v>0</v>
          </cell>
          <cell r="BV22"/>
          <cell r="BW22"/>
          <cell r="BX22">
            <v>0</v>
          </cell>
          <cell r="BY22"/>
          <cell r="BZ22"/>
          <cell r="CA22">
            <v>0</v>
          </cell>
          <cell r="CB22">
            <v>100000</v>
          </cell>
          <cell r="CC22">
            <v>100000</v>
          </cell>
          <cell r="CD22">
            <v>0</v>
          </cell>
          <cell r="CE22"/>
          <cell r="CF22"/>
          <cell r="CG22">
            <v>0</v>
          </cell>
          <cell r="CH22"/>
          <cell r="CI22"/>
          <cell r="CJ22">
            <v>0</v>
          </cell>
          <cell r="CK22"/>
          <cell r="CL22"/>
          <cell r="CM22">
            <v>0</v>
          </cell>
          <cell r="CN22"/>
          <cell r="CO22"/>
          <cell r="CP22">
            <v>0</v>
          </cell>
          <cell r="CQ22"/>
          <cell r="CR22"/>
          <cell r="CS22">
            <v>0</v>
          </cell>
          <cell r="CT22"/>
          <cell r="CU22"/>
          <cell r="CV22">
            <v>0</v>
          </cell>
          <cell r="CW22"/>
          <cell r="CX22"/>
          <cell r="CY22">
            <v>0</v>
          </cell>
          <cell r="CZ22"/>
          <cell r="DA22"/>
          <cell r="DB22">
            <v>0</v>
          </cell>
          <cell r="DC22"/>
          <cell r="DD22"/>
          <cell r="DE22">
            <v>0</v>
          </cell>
          <cell r="DF22"/>
          <cell r="DG22"/>
          <cell r="DH22">
            <v>0</v>
          </cell>
          <cell r="DI22"/>
          <cell r="DJ22"/>
          <cell r="DK22">
            <v>0</v>
          </cell>
          <cell r="DL22">
            <v>0</v>
          </cell>
          <cell r="DM22">
            <v>0</v>
          </cell>
          <cell r="DN22">
            <v>0</v>
          </cell>
          <cell r="DO22">
            <v>0</v>
          </cell>
          <cell r="DP22">
            <v>0</v>
          </cell>
          <cell r="DQ22">
            <v>0</v>
          </cell>
          <cell r="DR22">
            <v>0</v>
          </cell>
          <cell r="DS22">
            <v>0</v>
          </cell>
          <cell r="DT22">
            <v>0</v>
          </cell>
        </row>
        <row r="23">
          <cell r="E23" t="str">
            <v>A business match-maker provides market intelligence and interlinks cluster members with technology companies, investors and venture capitalist in the Caribbean, the diaspora and international</v>
          </cell>
          <cell r="F23" t="str">
            <v>Special focus on entrepreneurship, industrial clusters and employment</v>
          </cell>
          <cell r="G23"/>
          <cell r="H23"/>
          <cell r="I23"/>
          <cell r="J23"/>
          <cell r="K23"/>
          <cell r="L23"/>
          <cell r="M23"/>
          <cell r="N23"/>
          <cell r="O23"/>
          <cell r="P23"/>
          <cell r="Q23"/>
          <cell r="R23"/>
          <cell r="S23"/>
          <cell r="T23"/>
          <cell r="U23"/>
          <cell r="V23"/>
          <cell r="W23"/>
          <cell r="X23"/>
          <cell r="Y23"/>
          <cell r="Z23"/>
          <cell r="AA23"/>
          <cell r="AB23"/>
          <cell r="AC23"/>
          <cell r="AD23"/>
          <cell r="AE23"/>
          <cell r="AF23" t="str">
            <v>Sustainable and Clean Energy</v>
          </cell>
          <cell r="AG23" t="str">
            <v xml:space="preserve">Blue /Green Economy </v>
          </cell>
          <cell r="AH23" t="str">
            <v>Green Innovation</v>
          </cell>
          <cell r="AI23" t="str">
            <v xml:space="preserve">Economic Diversification and Revitalization </v>
          </cell>
          <cell r="AJ23" t="str">
            <v>Tailored Policy Support &amp; Technical Assistance</v>
          </cell>
          <cell r="AK23" t="str">
            <v>United Nations Industrial Development Organization (UNIDO)</v>
          </cell>
          <cell r="AL23"/>
          <cell r="AM23" t="str">
            <v>Energy Department
Department of Environment</v>
          </cell>
          <cell r="AN23"/>
          <cell r="AO23"/>
          <cell r="AP23"/>
          <cell r="AQ23"/>
          <cell r="AR23"/>
          <cell r="AS23"/>
          <cell r="AT23"/>
          <cell r="AU23"/>
          <cell r="AV23"/>
          <cell r="AW23"/>
          <cell r="AX23"/>
          <cell r="AY23"/>
          <cell r="AZ23">
            <v>0</v>
          </cell>
          <cell r="BA23"/>
          <cell r="BB23"/>
          <cell r="BC23">
            <v>0</v>
          </cell>
          <cell r="BD23"/>
          <cell r="BE23"/>
          <cell r="BF23">
            <v>0</v>
          </cell>
          <cell r="BG23"/>
          <cell r="BH23"/>
          <cell r="BI23">
            <v>0</v>
          </cell>
          <cell r="BJ23"/>
          <cell r="BK23"/>
          <cell r="BL23">
            <v>0</v>
          </cell>
          <cell r="BM23"/>
          <cell r="BN23"/>
          <cell r="BO23">
            <v>0</v>
          </cell>
          <cell r="BP23"/>
          <cell r="BQ23"/>
          <cell r="BR23">
            <v>0</v>
          </cell>
          <cell r="BS23"/>
          <cell r="BT23"/>
          <cell r="BU23">
            <v>0</v>
          </cell>
          <cell r="BV23">
            <v>71221</v>
          </cell>
          <cell r="BW23">
            <v>71221</v>
          </cell>
          <cell r="BX23">
            <v>0</v>
          </cell>
          <cell r="BY23"/>
          <cell r="BZ23"/>
          <cell r="CA23">
            <v>0</v>
          </cell>
          <cell r="CB23">
            <v>71221</v>
          </cell>
          <cell r="CC23">
            <v>71221</v>
          </cell>
          <cell r="CD23">
            <v>0</v>
          </cell>
          <cell r="CE23"/>
          <cell r="CF23"/>
          <cell r="CG23">
            <v>0</v>
          </cell>
          <cell r="CH23"/>
          <cell r="CI23"/>
          <cell r="CJ23">
            <v>0</v>
          </cell>
          <cell r="CK23"/>
          <cell r="CL23"/>
          <cell r="CM23">
            <v>0</v>
          </cell>
          <cell r="CN23"/>
          <cell r="CO23"/>
          <cell r="CP23">
            <v>0</v>
          </cell>
          <cell r="CQ23"/>
          <cell r="CR23"/>
          <cell r="CS23">
            <v>0</v>
          </cell>
          <cell r="CT23"/>
          <cell r="CU23"/>
          <cell r="CV23">
            <v>0</v>
          </cell>
          <cell r="CW23"/>
          <cell r="CX23"/>
          <cell r="CY23">
            <v>0</v>
          </cell>
          <cell r="CZ23"/>
          <cell r="DA23"/>
          <cell r="DB23">
            <v>0</v>
          </cell>
          <cell r="DC23"/>
          <cell r="DD23"/>
          <cell r="DE23">
            <v>0</v>
          </cell>
          <cell r="DF23"/>
          <cell r="DG23"/>
          <cell r="DH23">
            <v>0</v>
          </cell>
          <cell r="DI23"/>
          <cell r="DJ23"/>
          <cell r="DK23">
            <v>0</v>
          </cell>
          <cell r="DL23">
            <v>0</v>
          </cell>
          <cell r="DM23">
            <v>0</v>
          </cell>
          <cell r="DN23">
            <v>0</v>
          </cell>
          <cell r="DO23">
            <v>0</v>
          </cell>
          <cell r="DP23">
            <v>0</v>
          </cell>
          <cell r="DQ23">
            <v>0</v>
          </cell>
          <cell r="DR23">
            <v>0</v>
          </cell>
          <cell r="DS23">
            <v>0</v>
          </cell>
          <cell r="DT23">
            <v>0</v>
          </cell>
        </row>
        <row r="24">
          <cell r="E24" t="str">
            <v xml:space="preserve">Proposals for improved product, service and qualification standards and certifications are formulated (e.g. PV, solar-thermal buildings, appliances) </v>
          </cell>
          <cell r="F24" t="str">
            <v>Special focus on entrepreneurship, industrial clusters and employment</v>
          </cell>
          <cell r="G24"/>
          <cell r="H24"/>
          <cell r="I24"/>
          <cell r="J24"/>
          <cell r="K24"/>
          <cell r="L24"/>
          <cell r="M24"/>
          <cell r="N24"/>
          <cell r="O24"/>
          <cell r="P24"/>
          <cell r="Q24"/>
          <cell r="R24"/>
          <cell r="S24"/>
          <cell r="T24"/>
          <cell r="U24"/>
          <cell r="V24"/>
          <cell r="W24"/>
          <cell r="X24"/>
          <cell r="Y24"/>
          <cell r="Z24"/>
          <cell r="AA24"/>
          <cell r="AB24"/>
          <cell r="AC24"/>
          <cell r="AD24"/>
          <cell r="AE24"/>
          <cell r="AF24" t="str">
            <v>Sustainable and Clean Energy</v>
          </cell>
          <cell r="AG24" t="str">
            <v xml:space="preserve">Blue /Green Economy </v>
          </cell>
          <cell r="AH24" t="str">
            <v>Green Innovation</v>
          </cell>
          <cell r="AI24" t="str">
            <v xml:space="preserve">Economic Diversification and Revitalization </v>
          </cell>
          <cell r="AJ24" t="str">
            <v>Tailored Policy Support &amp; Technical Assistance</v>
          </cell>
          <cell r="AK24" t="str">
            <v>United Nations Industrial Development Organization (UNIDO)</v>
          </cell>
          <cell r="AL24"/>
          <cell r="AM24" t="str">
            <v>Energy Department
Department of Environment</v>
          </cell>
          <cell r="AN24"/>
          <cell r="AO24"/>
          <cell r="AP24"/>
          <cell r="AQ24"/>
          <cell r="AR24"/>
          <cell r="AS24"/>
          <cell r="AT24"/>
          <cell r="AU24"/>
          <cell r="AV24"/>
          <cell r="AW24"/>
          <cell r="AX24"/>
          <cell r="AY24"/>
          <cell r="AZ24">
            <v>0</v>
          </cell>
          <cell r="BA24"/>
          <cell r="BB24"/>
          <cell r="BC24">
            <v>0</v>
          </cell>
          <cell r="BD24"/>
          <cell r="BE24"/>
          <cell r="BF24">
            <v>0</v>
          </cell>
          <cell r="BG24"/>
          <cell r="BH24"/>
          <cell r="BI24">
            <v>0</v>
          </cell>
          <cell r="BJ24"/>
          <cell r="BK24"/>
          <cell r="BL24">
            <v>0</v>
          </cell>
          <cell r="BM24"/>
          <cell r="BN24"/>
          <cell r="BO24">
            <v>0</v>
          </cell>
          <cell r="BP24"/>
          <cell r="BQ24"/>
          <cell r="BR24">
            <v>0</v>
          </cell>
          <cell r="BS24"/>
          <cell r="BT24"/>
          <cell r="BU24">
            <v>0</v>
          </cell>
          <cell r="BV24"/>
          <cell r="BW24"/>
          <cell r="BX24">
            <v>0</v>
          </cell>
          <cell r="BY24"/>
          <cell r="BZ24"/>
          <cell r="CA24">
            <v>0</v>
          </cell>
          <cell r="CB24">
            <v>0</v>
          </cell>
          <cell r="CC24">
            <v>0</v>
          </cell>
          <cell r="CD24">
            <v>0</v>
          </cell>
          <cell r="CE24"/>
          <cell r="CF24"/>
          <cell r="CG24">
            <v>0</v>
          </cell>
          <cell r="CH24"/>
          <cell r="CI24"/>
          <cell r="CJ24">
            <v>0</v>
          </cell>
          <cell r="CK24"/>
          <cell r="CL24"/>
          <cell r="CM24">
            <v>0</v>
          </cell>
          <cell r="CN24"/>
          <cell r="CO24"/>
          <cell r="CP24">
            <v>0</v>
          </cell>
          <cell r="CQ24"/>
          <cell r="CR24"/>
          <cell r="CS24">
            <v>0</v>
          </cell>
          <cell r="CT24"/>
          <cell r="CU24"/>
          <cell r="CV24">
            <v>0</v>
          </cell>
          <cell r="CW24"/>
          <cell r="CX24"/>
          <cell r="CY24">
            <v>0</v>
          </cell>
          <cell r="CZ24"/>
          <cell r="DA24"/>
          <cell r="DB24">
            <v>0</v>
          </cell>
          <cell r="DC24"/>
          <cell r="DD24"/>
          <cell r="DE24">
            <v>0</v>
          </cell>
          <cell r="DF24"/>
          <cell r="DG24"/>
          <cell r="DH24">
            <v>0</v>
          </cell>
          <cell r="DI24"/>
          <cell r="DJ24"/>
          <cell r="DK24">
            <v>0</v>
          </cell>
          <cell r="DL24">
            <v>0</v>
          </cell>
          <cell r="DM24">
            <v>0</v>
          </cell>
          <cell r="DN24">
            <v>0</v>
          </cell>
          <cell r="DO24">
            <v>0</v>
          </cell>
          <cell r="DP24">
            <v>0</v>
          </cell>
          <cell r="DQ24">
            <v>0</v>
          </cell>
          <cell r="DR24">
            <v>0</v>
          </cell>
          <cell r="DS24">
            <v>0</v>
          </cell>
          <cell r="DT24">
            <v>0</v>
          </cell>
        </row>
        <row r="25">
          <cell r="E25" t="str">
            <v xml:space="preserve">One (1) on-line training program on sustainable energy island solutions is developed and applied by educational institutions and experts in Barbados </v>
          </cell>
          <cell r="F25" t="str">
            <v>Special focus on entrepreneurship, industrial clusters and employment</v>
          </cell>
          <cell r="G25"/>
          <cell r="H25"/>
          <cell r="I25"/>
          <cell r="J25"/>
          <cell r="K25"/>
          <cell r="L25"/>
          <cell r="M25"/>
          <cell r="N25"/>
          <cell r="O25"/>
          <cell r="P25"/>
          <cell r="Q25"/>
          <cell r="R25"/>
          <cell r="S25"/>
          <cell r="T25"/>
          <cell r="U25"/>
          <cell r="V25"/>
          <cell r="W25"/>
          <cell r="X25"/>
          <cell r="Y25"/>
          <cell r="Z25"/>
          <cell r="AA25"/>
          <cell r="AB25"/>
          <cell r="AC25"/>
          <cell r="AD25"/>
          <cell r="AE25"/>
          <cell r="AF25" t="str">
            <v>Sustainable and Clean Energy</v>
          </cell>
          <cell r="AG25" t="str">
            <v xml:space="preserve">Blue /Green Economy </v>
          </cell>
          <cell r="AH25" t="str">
            <v>Green Innovation</v>
          </cell>
          <cell r="AI25" t="str">
            <v xml:space="preserve">Economic Diversification and Revitalization </v>
          </cell>
          <cell r="AJ25" t="str">
            <v>Tailored Policy Support &amp; Technical Assistance</v>
          </cell>
          <cell r="AK25" t="str">
            <v>United Nations Industrial Development Organization (UNIDO)</v>
          </cell>
          <cell r="AL25"/>
          <cell r="AM25" t="str">
            <v>Energy Department
Department of Environment</v>
          </cell>
          <cell r="AN25"/>
          <cell r="AO25"/>
          <cell r="AP25"/>
          <cell r="AQ25"/>
          <cell r="AR25"/>
          <cell r="AS25"/>
          <cell r="AT25"/>
          <cell r="AU25"/>
          <cell r="AV25"/>
          <cell r="AW25"/>
          <cell r="AX25"/>
          <cell r="AY25"/>
          <cell r="AZ25">
            <v>0</v>
          </cell>
          <cell r="BA25"/>
          <cell r="BB25"/>
          <cell r="BC25">
            <v>0</v>
          </cell>
          <cell r="BD25"/>
          <cell r="BE25"/>
          <cell r="BF25">
            <v>0</v>
          </cell>
          <cell r="BG25"/>
          <cell r="BH25"/>
          <cell r="BI25">
            <v>0</v>
          </cell>
          <cell r="BJ25"/>
          <cell r="BK25"/>
          <cell r="BL25">
            <v>0</v>
          </cell>
          <cell r="BM25"/>
          <cell r="BN25"/>
          <cell r="BO25">
            <v>0</v>
          </cell>
          <cell r="BP25"/>
          <cell r="BQ25"/>
          <cell r="BR25">
            <v>0</v>
          </cell>
          <cell r="BS25"/>
          <cell r="BT25"/>
          <cell r="BU25">
            <v>0</v>
          </cell>
          <cell r="BV25"/>
          <cell r="BW25"/>
          <cell r="BX25">
            <v>0</v>
          </cell>
          <cell r="BY25"/>
          <cell r="BZ25"/>
          <cell r="CA25">
            <v>0</v>
          </cell>
          <cell r="CB25">
            <v>0</v>
          </cell>
          <cell r="CC25">
            <v>0</v>
          </cell>
          <cell r="CD25">
            <v>0</v>
          </cell>
          <cell r="CE25"/>
          <cell r="CF25"/>
          <cell r="CG25">
            <v>0</v>
          </cell>
          <cell r="CH25"/>
          <cell r="CI25"/>
          <cell r="CJ25">
            <v>0</v>
          </cell>
          <cell r="CK25"/>
          <cell r="CL25"/>
          <cell r="CM25">
            <v>0</v>
          </cell>
          <cell r="CN25"/>
          <cell r="CO25"/>
          <cell r="CP25">
            <v>0</v>
          </cell>
          <cell r="CQ25"/>
          <cell r="CR25"/>
          <cell r="CS25">
            <v>0</v>
          </cell>
          <cell r="CT25"/>
          <cell r="CU25"/>
          <cell r="CV25">
            <v>0</v>
          </cell>
          <cell r="CW25"/>
          <cell r="CX25"/>
          <cell r="CY25">
            <v>0</v>
          </cell>
          <cell r="CZ25"/>
          <cell r="DA25"/>
          <cell r="DB25">
            <v>0</v>
          </cell>
          <cell r="DC25"/>
          <cell r="DD25"/>
          <cell r="DE25">
            <v>0</v>
          </cell>
          <cell r="DF25"/>
          <cell r="DG25"/>
          <cell r="DH25">
            <v>0</v>
          </cell>
          <cell r="DI25"/>
          <cell r="DJ25"/>
          <cell r="DK25">
            <v>0</v>
          </cell>
          <cell r="DL25">
            <v>0</v>
          </cell>
          <cell r="DM25">
            <v>0</v>
          </cell>
          <cell r="DN25">
            <v>0</v>
          </cell>
          <cell r="DO25">
            <v>0</v>
          </cell>
          <cell r="DP25">
            <v>0</v>
          </cell>
          <cell r="DQ25">
            <v>0</v>
          </cell>
          <cell r="DR25">
            <v>0</v>
          </cell>
          <cell r="DS25">
            <v>0</v>
          </cell>
          <cell r="DT25">
            <v>0</v>
          </cell>
        </row>
        <row r="26">
          <cell r="E26" t="str">
            <v xml:space="preserve">– At least 300 experts from various sectors are trained through national and sub-regional trainings, by train-the trainer approaches and training missions </v>
          </cell>
          <cell r="F26" t="str">
            <v>Special focus on entrepreneurship, industrial clusters and employment</v>
          </cell>
          <cell r="G26"/>
          <cell r="H26"/>
          <cell r="I26"/>
          <cell r="J26"/>
          <cell r="K26"/>
          <cell r="L26"/>
          <cell r="M26"/>
          <cell r="N26"/>
          <cell r="O26"/>
          <cell r="P26"/>
          <cell r="Q26"/>
          <cell r="R26"/>
          <cell r="S26"/>
          <cell r="T26"/>
          <cell r="U26"/>
          <cell r="V26"/>
          <cell r="W26"/>
          <cell r="X26"/>
          <cell r="Y26"/>
          <cell r="Z26"/>
          <cell r="AA26"/>
          <cell r="AB26"/>
          <cell r="AC26"/>
          <cell r="AD26"/>
          <cell r="AE26"/>
          <cell r="AF26" t="str">
            <v>Sustainable and Clean Energy</v>
          </cell>
          <cell r="AG26" t="str">
            <v xml:space="preserve">Blue /Green Economy </v>
          </cell>
          <cell r="AH26" t="str">
            <v>Green Innovation</v>
          </cell>
          <cell r="AI26" t="str">
            <v xml:space="preserve">Economic Diversification and Revitalization </v>
          </cell>
          <cell r="AJ26" t="str">
            <v>Tailored Policy Support &amp; Technical Assistance</v>
          </cell>
          <cell r="AK26" t="str">
            <v>United Nations Industrial Development Organization (UNIDO)</v>
          </cell>
          <cell r="AL26"/>
          <cell r="AM26" t="str">
            <v>Energy Department
Department of Environment</v>
          </cell>
          <cell r="AN26"/>
          <cell r="AO26"/>
          <cell r="AP26"/>
          <cell r="AQ26"/>
          <cell r="AR26"/>
          <cell r="AS26"/>
          <cell r="AT26"/>
          <cell r="AU26"/>
          <cell r="AV26"/>
          <cell r="AW26"/>
          <cell r="AX26"/>
          <cell r="AY26"/>
          <cell r="AZ26">
            <v>0</v>
          </cell>
          <cell r="BA26"/>
          <cell r="BB26"/>
          <cell r="BC26">
            <v>0</v>
          </cell>
          <cell r="BD26"/>
          <cell r="BE26"/>
          <cell r="BF26">
            <v>0</v>
          </cell>
          <cell r="BG26"/>
          <cell r="BH26"/>
          <cell r="BI26">
            <v>0</v>
          </cell>
          <cell r="BJ26"/>
          <cell r="BK26"/>
          <cell r="BL26">
            <v>0</v>
          </cell>
          <cell r="BM26"/>
          <cell r="BN26"/>
          <cell r="BO26">
            <v>0</v>
          </cell>
          <cell r="BP26"/>
          <cell r="BQ26"/>
          <cell r="BR26">
            <v>0</v>
          </cell>
          <cell r="BS26"/>
          <cell r="BT26"/>
          <cell r="BU26">
            <v>0</v>
          </cell>
          <cell r="BV26"/>
          <cell r="BW26"/>
          <cell r="BX26">
            <v>0</v>
          </cell>
          <cell r="BY26"/>
          <cell r="BZ26"/>
          <cell r="CA26">
            <v>0</v>
          </cell>
          <cell r="CB26">
            <v>0</v>
          </cell>
          <cell r="CC26">
            <v>0</v>
          </cell>
          <cell r="CD26">
            <v>0</v>
          </cell>
          <cell r="CE26"/>
          <cell r="CF26"/>
          <cell r="CG26">
            <v>0</v>
          </cell>
          <cell r="CH26"/>
          <cell r="CI26"/>
          <cell r="CJ26">
            <v>0</v>
          </cell>
          <cell r="CK26"/>
          <cell r="CL26"/>
          <cell r="CM26">
            <v>0</v>
          </cell>
          <cell r="CN26"/>
          <cell r="CO26"/>
          <cell r="CP26">
            <v>0</v>
          </cell>
          <cell r="CQ26"/>
          <cell r="CR26"/>
          <cell r="CS26">
            <v>0</v>
          </cell>
          <cell r="CT26"/>
          <cell r="CU26"/>
          <cell r="CV26">
            <v>0</v>
          </cell>
          <cell r="CW26"/>
          <cell r="CX26"/>
          <cell r="CY26">
            <v>0</v>
          </cell>
          <cell r="CZ26"/>
          <cell r="DA26"/>
          <cell r="DB26">
            <v>0</v>
          </cell>
          <cell r="DC26"/>
          <cell r="DD26"/>
          <cell r="DE26">
            <v>0</v>
          </cell>
          <cell r="DF26"/>
          <cell r="DG26"/>
          <cell r="DH26">
            <v>0</v>
          </cell>
          <cell r="DI26"/>
          <cell r="DJ26"/>
          <cell r="DK26">
            <v>0</v>
          </cell>
          <cell r="DL26">
            <v>0</v>
          </cell>
          <cell r="DM26">
            <v>0</v>
          </cell>
          <cell r="DN26">
            <v>0</v>
          </cell>
          <cell r="DO26">
            <v>0</v>
          </cell>
          <cell r="DP26">
            <v>0</v>
          </cell>
          <cell r="DQ26">
            <v>0</v>
          </cell>
          <cell r="DR26">
            <v>0</v>
          </cell>
          <cell r="DS26">
            <v>0</v>
          </cell>
          <cell r="DT26">
            <v>0</v>
          </cell>
        </row>
        <row r="27">
          <cell r="E27" t="str">
            <v>At least two R&amp;D partnerships between companies of the cluster and domestic and/or international applied research institutions are created and under execution</v>
          </cell>
          <cell r="F27" t="str">
            <v>Special focus on entrepreneurship, industrial clusters and employment</v>
          </cell>
          <cell r="G27"/>
          <cell r="H27"/>
          <cell r="I27"/>
          <cell r="J27"/>
          <cell r="K27"/>
          <cell r="L27"/>
          <cell r="M27"/>
          <cell r="N27"/>
          <cell r="O27"/>
          <cell r="P27"/>
          <cell r="Q27"/>
          <cell r="R27"/>
          <cell r="S27"/>
          <cell r="T27"/>
          <cell r="U27"/>
          <cell r="V27"/>
          <cell r="W27"/>
          <cell r="X27"/>
          <cell r="Y27"/>
          <cell r="Z27"/>
          <cell r="AA27"/>
          <cell r="AB27"/>
          <cell r="AC27"/>
          <cell r="AD27"/>
          <cell r="AE27"/>
          <cell r="AF27" t="str">
            <v>Sustainable and Clean Energy</v>
          </cell>
          <cell r="AG27" t="str">
            <v xml:space="preserve">Blue /Green Economy </v>
          </cell>
          <cell r="AH27" t="str">
            <v>Green Innovation</v>
          </cell>
          <cell r="AI27" t="str">
            <v xml:space="preserve">Economic Diversification and Revitalization </v>
          </cell>
          <cell r="AJ27" t="str">
            <v>Tailored Policy Support &amp; Technical Assistance</v>
          </cell>
          <cell r="AK27" t="str">
            <v>United Nations Industrial Development Organization (UNIDO)</v>
          </cell>
          <cell r="AL27"/>
          <cell r="AM27" t="str">
            <v>Energy Department
Department of Environment</v>
          </cell>
          <cell r="AN27"/>
          <cell r="AO27"/>
          <cell r="AP27"/>
          <cell r="AQ27"/>
          <cell r="AR27"/>
          <cell r="AS27"/>
          <cell r="AT27"/>
          <cell r="AU27"/>
          <cell r="AV27"/>
          <cell r="AW27"/>
          <cell r="AX27"/>
          <cell r="AY27"/>
          <cell r="AZ27">
            <v>0</v>
          </cell>
          <cell r="BA27"/>
          <cell r="BB27"/>
          <cell r="BC27">
            <v>0</v>
          </cell>
          <cell r="BD27"/>
          <cell r="BE27"/>
          <cell r="BF27">
            <v>0</v>
          </cell>
          <cell r="BG27"/>
          <cell r="BH27"/>
          <cell r="BI27">
            <v>0</v>
          </cell>
          <cell r="BJ27"/>
          <cell r="BK27"/>
          <cell r="BL27">
            <v>0</v>
          </cell>
          <cell r="BM27"/>
          <cell r="BN27"/>
          <cell r="BO27">
            <v>0</v>
          </cell>
          <cell r="BP27"/>
          <cell r="BQ27"/>
          <cell r="BR27">
            <v>0</v>
          </cell>
          <cell r="BS27"/>
          <cell r="BT27"/>
          <cell r="BU27">
            <v>0</v>
          </cell>
          <cell r="BV27"/>
          <cell r="BW27"/>
          <cell r="BX27">
            <v>0</v>
          </cell>
          <cell r="BY27"/>
          <cell r="BZ27"/>
          <cell r="CA27">
            <v>0</v>
          </cell>
          <cell r="CB27">
            <v>0</v>
          </cell>
          <cell r="CC27">
            <v>0</v>
          </cell>
          <cell r="CD27">
            <v>0</v>
          </cell>
          <cell r="CE27"/>
          <cell r="CF27"/>
          <cell r="CG27">
            <v>0</v>
          </cell>
          <cell r="CH27"/>
          <cell r="CI27"/>
          <cell r="CJ27">
            <v>0</v>
          </cell>
          <cell r="CK27"/>
          <cell r="CL27"/>
          <cell r="CM27">
            <v>0</v>
          </cell>
          <cell r="CN27"/>
          <cell r="CO27"/>
          <cell r="CP27">
            <v>0</v>
          </cell>
          <cell r="CQ27"/>
          <cell r="CR27"/>
          <cell r="CS27">
            <v>0</v>
          </cell>
          <cell r="CT27"/>
          <cell r="CU27"/>
          <cell r="CV27">
            <v>0</v>
          </cell>
          <cell r="CW27"/>
          <cell r="CX27"/>
          <cell r="CY27">
            <v>0</v>
          </cell>
          <cell r="CZ27"/>
          <cell r="DA27"/>
          <cell r="DB27">
            <v>0</v>
          </cell>
          <cell r="DC27"/>
          <cell r="DD27"/>
          <cell r="DE27">
            <v>0</v>
          </cell>
          <cell r="DF27"/>
          <cell r="DG27"/>
          <cell r="DH27">
            <v>0</v>
          </cell>
          <cell r="DI27"/>
          <cell r="DJ27"/>
          <cell r="DK27">
            <v>0</v>
          </cell>
          <cell r="DL27">
            <v>0</v>
          </cell>
          <cell r="DM27">
            <v>0</v>
          </cell>
          <cell r="DN27">
            <v>0</v>
          </cell>
          <cell r="DO27">
            <v>0</v>
          </cell>
          <cell r="DP27">
            <v>0</v>
          </cell>
          <cell r="DQ27">
            <v>0</v>
          </cell>
          <cell r="DR27">
            <v>0</v>
          </cell>
          <cell r="DS27">
            <v>0</v>
          </cell>
          <cell r="DT27">
            <v>0</v>
          </cell>
        </row>
        <row r="28">
          <cell r="E28" t="str">
            <v xml:space="preserve">Project’s progress towards objectives continuously monitored and evaluated </v>
          </cell>
          <cell r="F28" t="str">
            <v>Special focus on entrepreneurship, industrial clusters and employment</v>
          </cell>
          <cell r="G28"/>
          <cell r="H28"/>
          <cell r="I28"/>
          <cell r="J28"/>
          <cell r="K28"/>
          <cell r="L28"/>
          <cell r="M28"/>
          <cell r="N28"/>
          <cell r="O28"/>
          <cell r="P28"/>
          <cell r="Q28"/>
          <cell r="R28"/>
          <cell r="S28"/>
          <cell r="T28"/>
          <cell r="U28"/>
          <cell r="V28"/>
          <cell r="W28"/>
          <cell r="X28"/>
          <cell r="Y28"/>
          <cell r="Z28"/>
          <cell r="AA28"/>
          <cell r="AB28"/>
          <cell r="AC28"/>
          <cell r="AD28"/>
          <cell r="AE28"/>
          <cell r="AF28" t="str">
            <v>Planning and Monitoring</v>
          </cell>
          <cell r="AG28" t="str">
            <v>Planning and Monitoring</v>
          </cell>
          <cell r="AH28" t="str">
            <v>Planning and Monitoring</v>
          </cell>
          <cell r="AI28" t="str">
            <v xml:space="preserve">Economic Diversification and Revitalization </v>
          </cell>
          <cell r="AJ28" t="str">
            <v>Tailored Policy Support &amp; Technical Assistance</v>
          </cell>
          <cell r="AK28" t="str">
            <v>United Nations Industrial Development Organization (UNIDO)</v>
          </cell>
          <cell r="AL28"/>
          <cell r="AM28" t="str">
            <v>Energy Department
Department of Environment</v>
          </cell>
          <cell r="AN28"/>
          <cell r="AO28"/>
          <cell r="AP28"/>
          <cell r="AQ28"/>
          <cell r="AR28"/>
          <cell r="AS28"/>
          <cell r="AT28"/>
          <cell r="AU28"/>
          <cell r="AV28"/>
          <cell r="AW28"/>
          <cell r="AX28"/>
          <cell r="AY28"/>
          <cell r="AZ28">
            <v>0</v>
          </cell>
          <cell r="BA28"/>
          <cell r="BB28"/>
          <cell r="BC28">
            <v>0</v>
          </cell>
          <cell r="BD28"/>
          <cell r="BE28"/>
          <cell r="BF28">
            <v>0</v>
          </cell>
          <cell r="BG28"/>
          <cell r="BH28"/>
          <cell r="BI28">
            <v>0</v>
          </cell>
          <cell r="BJ28"/>
          <cell r="BK28"/>
          <cell r="BL28">
            <v>0</v>
          </cell>
          <cell r="BM28"/>
          <cell r="BN28"/>
          <cell r="BO28">
            <v>0</v>
          </cell>
          <cell r="BP28"/>
          <cell r="BQ28"/>
          <cell r="BR28">
            <v>0</v>
          </cell>
          <cell r="BS28"/>
          <cell r="BT28"/>
          <cell r="BU28">
            <v>0</v>
          </cell>
          <cell r="BV28"/>
          <cell r="BW28"/>
          <cell r="BX28">
            <v>0</v>
          </cell>
          <cell r="BY28"/>
          <cell r="BZ28"/>
          <cell r="CA28">
            <v>0</v>
          </cell>
          <cell r="CB28">
            <v>0</v>
          </cell>
          <cell r="CC28">
            <v>0</v>
          </cell>
          <cell r="CD28">
            <v>0</v>
          </cell>
          <cell r="CE28"/>
          <cell r="CF28"/>
          <cell r="CG28">
            <v>0</v>
          </cell>
          <cell r="CH28"/>
          <cell r="CI28"/>
          <cell r="CJ28">
            <v>0</v>
          </cell>
          <cell r="CK28"/>
          <cell r="CL28"/>
          <cell r="CM28">
            <v>0</v>
          </cell>
          <cell r="CN28"/>
          <cell r="CO28"/>
          <cell r="CP28">
            <v>0</v>
          </cell>
          <cell r="CQ28"/>
          <cell r="CR28"/>
          <cell r="CS28">
            <v>0</v>
          </cell>
          <cell r="CT28"/>
          <cell r="CU28"/>
          <cell r="CV28">
            <v>0</v>
          </cell>
          <cell r="CW28"/>
          <cell r="CX28"/>
          <cell r="CY28">
            <v>0</v>
          </cell>
          <cell r="CZ28"/>
          <cell r="DA28"/>
          <cell r="DB28">
            <v>0</v>
          </cell>
          <cell r="DC28"/>
          <cell r="DD28"/>
          <cell r="DE28">
            <v>0</v>
          </cell>
          <cell r="DF28"/>
          <cell r="DG28"/>
          <cell r="DH28">
            <v>0</v>
          </cell>
          <cell r="DI28"/>
          <cell r="DJ28"/>
          <cell r="DK28">
            <v>0</v>
          </cell>
          <cell r="DL28">
            <v>0</v>
          </cell>
          <cell r="DM28">
            <v>0</v>
          </cell>
          <cell r="DN28">
            <v>0</v>
          </cell>
          <cell r="DO28">
            <v>0</v>
          </cell>
          <cell r="DP28">
            <v>0</v>
          </cell>
          <cell r="DQ28">
            <v>0</v>
          </cell>
          <cell r="DR28">
            <v>0</v>
          </cell>
          <cell r="DS28">
            <v>0</v>
          </cell>
          <cell r="DT28">
            <v>0</v>
          </cell>
        </row>
        <row r="29">
          <cell r="E29" t="str">
            <v>Small businesses and governments have enhanced capacities and access to sustainable financing for shock responsive, digital transformation and blue economy development</v>
          </cell>
          <cell r="F29" t="str">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ell>
          <cell r="G29">
            <v>44562</v>
          </cell>
          <cell r="H29">
            <v>45261</v>
          </cell>
          <cell r="I29" t="str">
            <v>Sacha Lindo</v>
          </cell>
          <cell r="J29" t="str">
            <v xml:space="preserve">Enhancement of policy solutions for the tourism sector through subregional and national diagnostics using consultative and particpatory approaches; technical support for MSME retooling and access to markets within toursim value chains; </v>
          </cell>
          <cell r="K29" t="str">
            <v xml:space="preserve">Enhancement of policy solutions for the tourism sector through subregional and national diagnostics using consultative and particpatory approaches; technical support for MSME retooling and access to markets within toursim value chains; </v>
          </cell>
          <cell r="L29" t="str">
            <v xml:space="preserve">Enhancement of policy solutions for the tourism sector through subregional and national diagnostics using consultative and particpatory approaches; technical support for MSME retooling and access to markets within toursim value chains; </v>
          </cell>
          <cell r="M29" t="str">
            <v xml:space="preserve">Enhancement of policy solutions for the tourism sector through subregional and national diagnostics using consultative and particpatory approaches; technical support for MSME retooling and access to markets within toursim value chains; </v>
          </cell>
          <cell r="N29" t="str">
            <v>Enhancement of policy solutions for the tourism sector through subregional and national diagnostics using consultative and particpatory approaches; technical support for MSME retooling and access to markets within toursim value chains; Development of digital transformation strategy;  Training participants on the road map for accessing alternative pathways of generating income online by generating and building skills</v>
          </cell>
          <cell r="O29" t="str">
            <v xml:space="preserve">Enhancement of policy solutions for the tourism sector through subregional and national diagnostics using consultative and particpatory approaches; technical support for MSME retooling and access to markets within toursim value chains; </v>
          </cell>
          <cell r="P29" t="str">
            <v xml:space="preserve">Enhancement of policy solutions for the tourism sector through subregional and national diagnostics using consultative and particpatory approaches; technical support for MSME retooling and access to markets within toursim value chains; </v>
          </cell>
          <cell r="Q29" t="str">
            <v xml:space="preserve">Enhancement of policy solutions for the tourism sector through subregional and national diagnostics using consultative and particpatory approaches; technical support for MSME retooling and access to markets within toursim value chains; </v>
          </cell>
          <cell r="R29" t="str">
            <v xml:space="preserve">Enhancement of policy solutions for the tourism sector through subregional and national diagnostics using consultative and particpatory approaches; technical support for MSME retooling and access to markets within toursim value chains; </v>
          </cell>
          <cell r="S29" t="str">
            <v xml:space="preserve">Enhancement of policy solutions for the tourism sector through subregional and national diagnostics using consultative and particpatory approaches; technical support for MSME retooling and access to markets within toursim value chains; </v>
          </cell>
          <cell r="T29" t="str">
            <v xml:space="preserve">Enhancement of policy solutions for the tourism sector through subregional and national diagnostics using consultative and particpatory approaches; technical support for MSME retooling and access to markets within toursim value chains; </v>
          </cell>
          <cell r="U29" t="str">
            <v>Gender equality/women’s empowerment is a significant objective (2)</v>
          </cell>
          <cell r="V29" t="str">
            <v>Limited contribution to realization of human rights (1)</v>
          </cell>
          <cell r="W29" t="str">
            <v>Contributes to sustaining peace in a limited way  human rights (1)</v>
          </cell>
          <cell r="X29" t="str">
            <v>Capacity Development/Technical Assistance </v>
          </cell>
          <cell r="Y29" t="str">
            <v>Women and Girls</v>
          </cell>
          <cell r="Z29" t="str">
            <v>COVID-19/SERP</v>
          </cell>
          <cell r="AA29" t="str">
            <v>1.5 By 2030, build the resilience of the poor and those in vulnerable situations and reduce their exposure and vulnerability to climate-related extreme events and other economic, social and environmental shocks and disasters</v>
          </cell>
          <cell r="AB29" t="str">
            <v>4.4 By 2030, substantially increase the number of youth and adults who have relevant skills, including technical and vocational skills, for employment, decent jobs and entrepreneurship</v>
          </cell>
          <cell r="AC29" t="str">
            <v>5.b Enhance the use of enabling technology, in particular information and communications technology, to promote the empowerment of women</v>
          </cell>
          <cell r="AD29"/>
          <cell r="AE29"/>
          <cell r="AF29" t="str">
            <v xml:space="preserve">Sustainable Tourism </v>
          </cell>
          <cell r="AG29" t="str">
            <v xml:space="preserve">Blue /Green Economy </v>
          </cell>
          <cell r="AH29" t="str">
            <v>SMEs</v>
          </cell>
          <cell r="AI29" t="str">
            <v xml:space="preserve">Economic Diversification and Revitalization </v>
          </cell>
          <cell r="AJ29" t="str">
            <v xml:space="preserve">Digitization </v>
          </cell>
          <cell r="AK29" t="str">
            <v>United Nations Development Programme (UNDP)</v>
          </cell>
          <cell r="AL29" t="str">
            <v>UNDP; Caribbean Development Bank, JOINT SDG FUND</v>
          </cell>
          <cell r="AM29" t="str">
            <v>University of the West, Indies Open Campus; Frankfurt School; Ministry of Tourism; Ministry of Public Works and the Digital Economy, Caribbean Tourism Organisation</v>
          </cell>
          <cell r="AN29" t="str">
            <v>Academia</v>
          </cell>
          <cell r="AO29" t="str">
            <v>Caribbean Tourism Organization (CTO)</v>
          </cell>
          <cell r="AP29" t="str">
            <v>Ministry of Finance and Corporate Governance, Blue Economy</v>
          </cell>
          <cell r="AQ29" t="str">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ell>
          <cell r="AR29" t="str">
            <v>8.3.1 Proportion of informal employment in non‑agriculture employment, by sex</v>
          </cell>
          <cell r="AS29"/>
          <cell r="AT29"/>
          <cell r="AU29">
            <v>25450</v>
          </cell>
          <cell r="AV29">
            <v>25450</v>
          </cell>
          <cell r="AW29"/>
          <cell r="AX29">
            <v>25450</v>
          </cell>
          <cell r="AY29">
            <v>25450</v>
          </cell>
          <cell r="AZ29">
            <v>0</v>
          </cell>
          <cell r="BA29">
            <v>25450</v>
          </cell>
          <cell r="BB29">
            <v>25450</v>
          </cell>
          <cell r="BC29">
            <v>0</v>
          </cell>
          <cell r="BD29">
            <v>25450</v>
          </cell>
          <cell r="BE29">
            <v>25450</v>
          </cell>
          <cell r="BF29">
            <v>0</v>
          </cell>
          <cell r="BG29">
            <v>100050</v>
          </cell>
          <cell r="BH29">
            <v>100050</v>
          </cell>
          <cell r="BI29">
            <v>0</v>
          </cell>
          <cell r="BJ29">
            <v>35050</v>
          </cell>
          <cell r="BK29">
            <v>35050</v>
          </cell>
          <cell r="BL29">
            <v>0</v>
          </cell>
          <cell r="BM29">
            <v>25450</v>
          </cell>
          <cell r="BN29">
            <v>25450</v>
          </cell>
          <cell r="BO29">
            <v>0</v>
          </cell>
          <cell r="BP29">
            <v>35050</v>
          </cell>
          <cell r="BQ29">
            <v>35050</v>
          </cell>
          <cell r="BR29">
            <v>0</v>
          </cell>
          <cell r="BS29">
            <v>35050</v>
          </cell>
          <cell r="BT29">
            <v>35050</v>
          </cell>
          <cell r="BU29">
            <v>0</v>
          </cell>
          <cell r="BV29">
            <v>35050</v>
          </cell>
          <cell r="BW29">
            <v>35050</v>
          </cell>
          <cell r="BX29">
            <v>0</v>
          </cell>
          <cell r="BY29">
            <v>376360</v>
          </cell>
          <cell r="BZ29">
            <v>376360</v>
          </cell>
          <cell r="CA29">
            <v>0</v>
          </cell>
          <cell r="CB29">
            <v>743860</v>
          </cell>
          <cell r="CC29">
            <v>743860</v>
          </cell>
          <cell r="CD29">
            <v>0</v>
          </cell>
          <cell r="CE29"/>
          <cell r="CF29"/>
          <cell r="CG29">
            <v>0</v>
          </cell>
          <cell r="CH29"/>
          <cell r="CI29"/>
          <cell r="CJ29">
            <v>0</v>
          </cell>
          <cell r="CK29">
            <v>102000</v>
          </cell>
          <cell r="CL29">
            <v>102000</v>
          </cell>
          <cell r="CM29">
            <v>0</v>
          </cell>
          <cell r="CN29"/>
          <cell r="CO29"/>
          <cell r="CP29">
            <v>0</v>
          </cell>
          <cell r="CQ29">
            <v>16750</v>
          </cell>
          <cell r="CR29">
            <v>16750</v>
          </cell>
          <cell r="CS29">
            <v>0</v>
          </cell>
          <cell r="CT29">
            <v>33500</v>
          </cell>
          <cell r="CU29">
            <v>33500</v>
          </cell>
          <cell r="CV29">
            <v>0</v>
          </cell>
          <cell r="CW29"/>
          <cell r="CX29"/>
          <cell r="CY29">
            <v>0</v>
          </cell>
          <cell r="CZ29"/>
          <cell r="DA29"/>
          <cell r="DB29">
            <v>0</v>
          </cell>
          <cell r="DC29">
            <v>36850</v>
          </cell>
          <cell r="DD29">
            <v>36850</v>
          </cell>
          <cell r="DE29">
            <v>0</v>
          </cell>
          <cell r="DF29"/>
          <cell r="DG29"/>
          <cell r="DH29">
            <v>0</v>
          </cell>
          <cell r="DI29"/>
          <cell r="DJ29"/>
          <cell r="DK29">
            <v>0</v>
          </cell>
          <cell r="DL29">
            <v>189100</v>
          </cell>
          <cell r="DM29">
            <v>189100</v>
          </cell>
          <cell r="DN29">
            <v>0</v>
          </cell>
          <cell r="DO29">
            <v>25450</v>
          </cell>
          <cell r="DP29">
            <v>25450</v>
          </cell>
          <cell r="DQ29">
            <v>0</v>
          </cell>
          <cell r="DR29">
            <v>25450</v>
          </cell>
          <cell r="DS29">
            <v>25450</v>
          </cell>
          <cell r="DT29">
            <v>0</v>
          </cell>
        </row>
        <row r="30">
          <cell r="E30" t="str">
            <v>Government line ministries have enhanced capacities for sustainable development planning and data generation for inclusive economic growth and recovery </v>
          </cell>
          <cell r="F30" t="str">
            <v>Programming will include support to national counterparts to analyse existing and support new data systems for tracking social and economic changes in line with national SDG targets.</v>
          </cell>
          <cell r="G30">
            <v>44562</v>
          </cell>
          <cell r="H30">
            <v>45261</v>
          </cell>
          <cell r="I30" t="str">
            <v>Sacha Lindo</v>
          </cell>
          <cell r="J30"/>
          <cell r="K30"/>
          <cell r="L30"/>
          <cell r="M30"/>
          <cell r="N30" t="str">
            <v>technical monitoring support to national deparments and Ministeries through the Technical Assistance Fund to build strong and resilient communities, economic growth, strengthen institutional systems and enhance country capacity to respond to shocks</v>
          </cell>
          <cell r="O30"/>
          <cell r="P30"/>
          <cell r="Q30"/>
          <cell r="R30"/>
          <cell r="S30"/>
          <cell r="T30"/>
          <cell r="U30" t="str">
            <v>Contribute to gender equality/women’s empowerment in a limited way (1)</v>
          </cell>
          <cell r="V30" t="str">
            <v>Limited contribution to realization of human rights (1)</v>
          </cell>
          <cell r="W30" t="str">
            <v>Contributes to sustaining peace in a limited way  human rights (1)</v>
          </cell>
          <cell r="X30" t="str">
            <v>Capacity Development/Technical Assistance </v>
          </cell>
          <cell r="Y30" t="str">
            <v>People living in remote, poor, rural areas</v>
          </cell>
          <cell r="Z30" t="str">
            <v xml:space="preserve">Humanitarian/ Emergency </v>
          </cell>
          <cell r="AA30" t="str">
            <v>1.5 By 2030, build the resilience of the poor and those in vulnerable situations and reduce their exposure and vulnerability to climate-related extreme events and other economic, social and environmental shocks and disasters</v>
          </cell>
          <cell r="AB30"/>
          <cell r="AC30"/>
          <cell r="AD30"/>
          <cell r="AE30"/>
          <cell r="AF30"/>
          <cell r="AG30" t="str">
            <v>Planning and Monitoring</v>
          </cell>
          <cell r="AH30" t="str">
            <v>Support to Institutions</v>
          </cell>
          <cell r="AI30" t="str">
            <v>COVID Response &amp; Socioeconomic Recovery</v>
          </cell>
          <cell r="AJ30" t="str">
            <v>COVID Response  &amp;  Socio-economic Recovery</v>
          </cell>
          <cell r="AK30" t="str">
            <v>United Nations Development Programme (UNDP)</v>
          </cell>
          <cell r="AL30" t="str">
            <v>FCDO</v>
          </cell>
          <cell r="AM30" t="str">
            <v>Ministry of Planning, Economic Development, Climate Resilience, Sustainable Development and Renewable Energy, CREAD</v>
          </cell>
          <cell r="AN30" t="str">
            <v>Government</v>
          </cell>
          <cell r="AO30" t="str">
            <v>Organisation of Eastern Caribbean States (OECS)</v>
          </cell>
          <cell r="AP30" t="str">
            <v>Ministry of Finance and Corporate Governance</v>
          </cell>
          <cell r="AQ30" t="str">
            <v>1) Number of country development plans submitted for government approval; 2) %  of targeted persons with enhanced skills in planning and data generation incorporating these into new processes 3) % of youth with enhanced skills as an alternative pathway of generating income online</v>
          </cell>
          <cell r="AR30" t="str">
            <v>8.3.1 Proportion of informal employment in non‑agriculture employment, by sex</v>
          </cell>
          <cell r="AS30"/>
          <cell r="AT30"/>
          <cell r="AU30"/>
          <cell r="AV30"/>
          <cell r="AW30"/>
          <cell r="AX30"/>
          <cell r="AY30"/>
          <cell r="AZ30">
            <v>0</v>
          </cell>
          <cell r="BA30"/>
          <cell r="BB30"/>
          <cell r="BC30">
            <v>0</v>
          </cell>
          <cell r="BD30"/>
          <cell r="BE30"/>
          <cell r="BF30">
            <v>0</v>
          </cell>
          <cell r="BG30">
            <v>269636</v>
          </cell>
          <cell r="BH30">
            <v>269636</v>
          </cell>
          <cell r="BI30">
            <v>0</v>
          </cell>
          <cell r="BJ30"/>
          <cell r="BK30"/>
          <cell r="BL30">
            <v>0</v>
          </cell>
          <cell r="BM30"/>
          <cell r="BN30"/>
          <cell r="BO30">
            <v>0</v>
          </cell>
          <cell r="BP30"/>
          <cell r="BQ30"/>
          <cell r="BR30">
            <v>0</v>
          </cell>
          <cell r="BS30"/>
          <cell r="BT30"/>
          <cell r="BU30">
            <v>0</v>
          </cell>
          <cell r="BV30"/>
          <cell r="BW30"/>
          <cell r="BX30">
            <v>0</v>
          </cell>
          <cell r="BY30"/>
          <cell r="BZ30"/>
          <cell r="CA30">
            <v>0</v>
          </cell>
          <cell r="CB30">
            <v>269636</v>
          </cell>
          <cell r="CC30">
            <v>269636</v>
          </cell>
          <cell r="CD30">
            <v>0</v>
          </cell>
          <cell r="CE30"/>
          <cell r="CF30"/>
          <cell r="CG30">
            <v>0</v>
          </cell>
          <cell r="CH30"/>
          <cell r="CI30"/>
          <cell r="CJ30">
            <v>0</v>
          </cell>
          <cell r="CK30"/>
          <cell r="CL30"/>
          <cell r="CM30">
            <v>0</v>
          </cell>
          <cell r="CN30"/>
          <cell r="CO30"/>
          <cell r="CP30">
            <v>0</v>
          </cell>
          <cell r="CQ30">
            <v>330000</v>
          </cell>
          <cell r="CR30">
            <v>330120</v>
          </cell>
          <cell r="CS30">
            <v>-120</v>
          </cell>
          <cell r="CT30"/>
          <cell r="CU30"/>
          <cell r="CV30">
            <v>0</v>
          </cell>
          <cell r="CW30"/>
          <cell r="CX30"/>
          <cell r="CY30">
            <v>0</v>
          </cell>
          <cell r="CZ30"/>
          <cell r="DA30"/>
          <cell r="DB30">
            <v>0</v>
          </cell>
          <cell r="DC30"/>
          <cell r="DD30"/>
          <cell r="DE30">
            <v>0</v>
          </cell>
          <cell r="DF30"/>
          <cell r="DG30"/>
          <cell r="DH30">
            <v>0</v>
          </cell>
          <cell r="DI30"/>
          <cell r="DJ30"/>
          <cell r="DK30">
            <v>0</v>
          </cell>
          <cell r="DL30">
            <v>330000</v>
          </cell>
          <cell r="DM30">
            <v>330120</v>
          </cell>
          <cell r="DN30">
            <v>-120</v>
          </cell>
          <cell r="DO30">
            <v>0</v>
          </cell>
          <cell r="DP30">
            <v>0</v>
          </cell>
          <cell r="DQ30">
            <v>0</v>
          </cell>
          <cell r="DR30">
            <v>0</v>
          </cell>
          <cell r="DS30">
            <v>0</v>
          </cell>
          <cell r="DT30">
            <v>0</v>
          </cell>
        </row>
        <row r="31">
          <cell r="E31" t="str">
            <v>Improved skills development and lifelong learning systems  for the future of work</v>
          </cell>
          <cell r="F31"/>
          <cell r="G31"/>
          <cell r="H31"/>
          <cell r="I31"/>
          <cell r="J31"/>
          <cell r="K31"/>
          <cell r="L31"/>
          <cell r="M31"/>
          <cell r="N31"/>
          <cell r="O31"/>
          <cell r="P31"/>
          <cell r="Q31"/>
          <cell r="R31"/>
          <cell r="S31"/>
          <cell r="T31"/>
          <cell r="U31"/>
          <cell r="V31"/>
          <cell r="W31"/>
          <cell r="X31"/>
          <cell r="Y31"/>
          <cell r="Z31"/>
          <cell r="AA31"/>
          <cell r="AB31"/>
          <cell r="AC31"/>
          <cell r="AD31"/>
          <cell r="AE31"/>
          <cell r="AF31" t="str">
            <v>Employment</v>
          </cell>
          <cell r="AG31" t="str">
            <v>Education</v>
          </cell>
          <cell r="AH31"/>
          <cell r="AI31" t="str">
            <v xml:space="preserve">Social Cohesion and Protection </v>
          </cell>
          <cell r="AJ31" t="str">
            <v>Tailored Policy Support &amp; Technical Assistance</v>
          </cell>
          <cell r="AK31" t="str">
            <v>International Labour Organization (ILO)</v>
          </cell>
          <cell r="AL31"/>
          <cell r="AM31" t="str">
            <v>Labour Department</v>
          </cell>
          <cell r="AN31"/>
          <cell r="AO31"/>
          <cell r="AP31"/>
          <cell r="AQ31"/>
          <cell r="AR31"/>
          <cell r="AS31"/>
          <cell r="AT31"/>
          <cell r="AU31"/>
          <cell r="AV31"/>
          <cell r="AW31"/>
          <cell r="AX31">
            <v>908885</v>
          </cell>
          <cell r="AY31">
            <v>908885</v>
          </cell>
          <cell r="AZ31">
            <v>0</v>
          </cell>
          <cell r="BA31"/>
          <cell r="BB31"/>
          <cell r="BC31">
            <v>0</v>
          </cell>
          <cell r="BD31"/>
          <cell r="BE31"/>
          <cell r="BF31">
            <v>0</v>
          </cell>
          <cell r="BG31"/>
          <cell r="BH31"/>
          <cell r="BI31">
            <v>0</v>
          </cell>
          <cell r="BJ31"/>
          <cell r="BK31"/>
          <cell r="BL31">
            <v>0</v>
          </cell>
          <cell r="BM31"/>
          <cell r="BN31"/>
          <cell r="BO31">
            <v>0</v>
          </cell>
          <cell r="BP31"/>
          <cell r="BQ31"/>
          <cell r="BR31">
            <v>0</v>
          </cell>
          <cell r="BS31"/>
          <cell r="BT31"/>
          <cell r="BU31">
            <v>0</v>
          </cell>
          <cell r="BV31">
            <v>376717</v>
          </cell>
          <cell r="BW31">
            <v>376717</v>
          </cell>
          <cell r="BX31">
            <v>0</v>
          </cell>
          <cell r="BY31"/>
          <cell r="BZ31"/>
          <cell r="CA31">
            <v>0</v>
          </cell>
          <cell r="CB31">
            <v>1285602</v>
          </cell>
          <cell r="CC31">
            <v>1285602</v>
          </cell>
          <cell r="CD31">
            <v>0</v>
          </cell>
          <cell r="CE31"/>
          <cell r="CF31"/>
          <cell r="CG31">
            <v>0</v>
          </cell>
          <cell r="CH31"/>
          <cell r="CI31"/>
          <cell r="CJ31">
            <v>0</v>
          </cell>
          <cell r="CK31"/>
          <cell r="CL31"/>
          <cell r="CM31">
            <v>0</v>
          </cell>
          <cell r="CN31"/>
          <cell r="CO31"/>
          <cell r="CP31">
            <v>0</v>
          </cell>
          <cell r="CQ31"/>
          <cell r="CR31"/>
          <cell r="CS31">
            <v>0</v>
          </cell>
          <cell r="CT31"/>
          <cell r="CU31"/>
          <cell r="CV31">
            <v>0</v>
          </cell>
          <cell r="CW31"/>
          <cell r="CX31"/>
          <cell r="CY31">
            <v>0</v>
          </cell>
          <cell r="CZ31"/>
          <cell r="DA31"/>
          <cell r="DB31">
            <v>0</v>
          </cell>
          <cell r="DC31"/>
          <cell r="DD31"/>
          <cell r="DE31">
            <v>0</v>
          </cell>
          <cell r="DF31"/>
          <cell r="DG31"/>
          <cell r="DH31">
            <v>0</v>
          </cell>
          <cell r="DI31"/>
          <cell r="DJ31"/>
          <cell r="DK31">
            <v>0</v>
          </cell>
          <cell r="DL31">
            <v>0</v>
          </cell>
          <cell r="DM31">
            <v>0</v>
          </cell>
          <cell r="DN31">
            <v>0</v>
          </cell>
          <cell r="DO31">
            <v>0</v>
          </cell>
          <cell r="DP31">
            <v>0</v>
          </cell>
          <cell r="DQ31">
            <v>0</v>
          </cell>
          <cell r="DR31">
            <v>908885</v>
          </cell>
          <cell r="DS31">
            <v>908885</v>
          </cell>
          <cell r="DT31">
            <v>0</v>
          </cell>
        </row>
        <row r="32">
          <cell r="E32" t="str">
            <v>Reduced skills mismatch, determine relevant and anticipated future skills for employment</v>
          </cell>
          <cell r="F32"/>
          <cell r="G32"/>
          <cell r="H32"/>
          <cell r="I32"/>
          <cell r="J32"/>
          <cell r="K32"/>
          <cell r="L32"/>
          <cell r="M32"/>
          <cell r="N32"/>
          <cell r="O32"/>
          <cell r="P32"/>
          <cell r="Q32"/>
          <cell r="R32"/>
          <cell r="S32"/>
          <cell r="T32"/>
          <cell r="U32"/>
          <cell r="V32"/>
          <cell r="W32"/>
          <cell r="X32"/>
          <cell r="Y32"/>
          <cell r="Z32"/>
          <cell r="AA32"/>
          <cell r="AB32"/>
          <cell r="AC32"/>
          <cell r="AD32"/>
          <cell r="AE32"/>
          <cell r="AF32" t="str">
            <v>Employment</v>
          </cell>
          <cell r="AG32" t="str">
            <v xml:space="preserve">Youth Employment </v>
          </cell>
          <cell r="AH32"/>
          <cell r="AI32" t="str">
            <v xml:space="preserve">Social Cohesion and Protection </v>
          </cell>
          <cell r="AJ32" t="str">
            <v>Tailored Policy Support &amp; Technical Assistance</v>
          </cell>
          <cell r="AK32" t="str">
            <v>International Labour Organization (ILO)</v>
          </cell>
          <cell r="AL32"/>
          <cell r="AM32" t="str">
            <v>Labour Department</v>
          </cell>
          <cell r="AN32"/>
          <cell r="AO32"/>
          <cell r="AP32"/>
          <cell r="AQ32"/>
          <cell r="AR32"/>
          <cell r="AS32"/>
          <cell r="AT32"/>
          <cell r="AU32"/>
          <cell r="AV32"/>
          <cell r="AW32"/>
          <cell r="AX32"/>
          <cell r="AY32"/>
          <cell r="AZ32">
            <v>0</v>
          </cell>
          <cell r="BA32"/>
          <cell r="BB32"/>
          <cell r="BC32">
            <v>0</v>
          </cell>
          <cell r="BD32"/>
          <cell r="BE32"/>
          <cell r="BF32">
            <v>0</v>
          </cell>
          <cell r="BG32">
            <v>1775281</v>
          </cell>
          <cell r="BH32">
            <v>1775281</v>
          </cell>
          <cell r="BI32">
            <v>0</v>
          </cell>
          <cell r="BJ32"/>
          <cell r="BK32"/>
          <cell r="BL32">
            <v>0</v>
          </cell>
          <cell r="BM32"/>
          <cell r="BN32"/>
          <cell r="BO32">
            <v>0</v>
          </cell>
          <cell r="BP32"/>
          <cell r="BQ32"/>
          <cell r="BR32">
            <v>0</v>
          </cell>
          <cell r="BS32"/>
          <cell r="BT32"/>
          <cell r="BU32">
            <v>0</v>
          </cell>
          <cell r="BV32"/>
          <cell r="BW32"/>
          <cell r="BX32">
            <v>0</v>
          </cell>
          <cell r="BY32"/>
          <cell r="BZ32"/>
          <cell r="CA32">
            <v>0</v>
          </cell>
          <cell r="CB32">
            <v>1775281</v>
          </cell>
          <cell r="CC32">
            <v>1775281</v>
          </cell>
          <cell r="CD32">
            <v>0</v>
          </cell>
          <cell r="CE32"/>
          <cell r="CF32"/>
          <cell r="CG32">
            <v>0</v>
          </cell>
          <cell r="CH32"/>
          <cell r="CI32"/>
          <cell r="CJ32">
            <v>0</v>
          </cell>
          <cell r="CK32"/>
          <cell r="CL32"/>
          <cell r="CM32">
            <v>0</v>
          </cell>
          <cell r="CN32"/>
          <cell r="CO32"/>
          <cell r="CP32">
            <v>0</v>
          </cell>
          <cell r="CQ32"/>
          <cell r="CR32"/>
          <cell r="CS32">
            <v>0</v>
          </cell>
          <cell r="CT32"/>
          <cell r="CU32"/>
          <cell r="CV32">
            <v>0</v>
          </cell>
          <cell r="CW32"/>
          <cell r="CX32"/>
          <cell r="CY32">
            <v>0</v>
          </cell>
          <cell r="CZ32"/>
          <cell r="DA32"/>
          <cell r="DB32">
            <v>0</v>
          </cell>
          <cell r="DC32"/>
          <cell r="DD32"/>
          <cell r="DE32">
            <v>0</v>
          </cell>
          <cell r="DF32"/>
          <cell r="DG32"/>
          <cell r="DH32">
            <v>0</v>
          </cell>
          <cell r="DI32"/>
          <cell r="DJ32"/>
          <cell r="DK32">
            <v>0</v>
          </cell>
          <cell r="DL32">
            <v>0</v>
          </cell>
          <cell r="DM32">
            <v>0</v>
          </cell>
          <cell r="DN32">
            <v>0</v>
          </cell>
          <cell r="DO32">
            <v>0</v>
          </cell>
          <cell r="DP32">
            <v>0</v>
          </cell>
          <cell r="DQ32">
            <v>0</v>
          </cell>
          <cell r="DR32">
            <v>0</v>
          </cell>
          <cell r="DS32">
            <v>0</v>
          </cell>
          <cell r="DT32">
            <v>0</v>
          </cell>
        </row>
        <row r="33">
          <cell r="E33" t="str">
            <v>Strengthened capacity of enterprises 
and their support systems to enhance productivity 
and sustainability</v>
          </cell>
          <cell r="F33" t="str">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ell>
          <cell r="G33"/>
          <cell r="H33"/>
          <cell r="I33"/>
          <cell r="J33"/>
          <cell r="K33"/>
          <cell r="L33"/>
          <cell r="M33"/>
          <cell r="N33"/>
          <cell r="O33"/>
          <cell r="P33"/>
          <cell r="Q33"/>
          <cell r="R33"/>
          <cell r="S33"/>
          <cell r="T33"/>
          <cell r="U33"/>
          <cell r="V33"/>
          <cell r="W33"/>
          <cell r="X33"/>
          <cell r="Y33"/>
          <cell r="Z33"/>
          <cell r="AA33"/>
          <cell r="AB33"/>
          <cell r="AC33"/>
          <cell r="AD33"/>
          <cell r="AE33"/>
          <cell r="AF33" t="str">
            <v>Capacity Building</v>
          </cell>
          <cell r="AG33" t="str">
            <v>Access to Finance</v>
          </cell>
          <cell r="AH33" t="str">
            <v>Disaster Risk Reduction</v>
          </cell>
          <cell r="AI33" t="str">
            <v xml:space="preserve">Climate Change &amp; Disaster Risk Reduction </v>
          </cell>
          <cell r="AJ33" t="str">
            <v>Climate Change and Disaster Risk Reduction</v>
          </cell>
          <cell r="AK33" t="str">
            <v>International Labour Organization (ILO)</v>
          </cell>
          <cell r="AL33"/>
          <cell r="AM33" t="str">
            <v>Labour Department</v>
          </cell>
          <cell r="AN33"/>
          <cell r="AO33"/>
          <cell r="AP33"/>
          <cell r="AQ33"/>
          <cell r="AR33"/>
          <cell r="AS33"/>
          <cell r="AT33"/>
          <cell r="AU33"/>
          <cell r="AV33"/>
          <cell r="AW33"/>
          <cell r="AX33"/>
          <cell r="AY33"/>
          <cell r="AZ33">
            <v>0</v>
          </cell>
          <cell r="BA33">
            <v>398459</v>
          </cell>
          <cell r="BB33">
            <v>398459</v>
          </cell>
          <cell r="BC33">
            <v>0</v>
          </cell>
          <cell r="BD33"/>
          <cell r="BE33"/>
          <cell r="BF33">
            <v>0</v>
          </cell>
          <cell r="BG33"/>
          <cell r="BH33"/>
          <cell r="BI33">
            <v>0</v>
          </cell>
          <cell r="BJ33"/>
          <cell r="BK33"/>
          <cell r="BL33">
            <v>0</v>
          </cell>
          <cell r="BM33"/>
          <cell r="BN33"/>
          <cell r="BO33">
            <v>0</v>
          </cell>
          <cell r="BP33"/>
          <cell r="BQ33"/>
          <cell r="BR33">
            <v>0</v>
          </cell>
          <cell r="BS33"/>
          <cell r="BT33"/>
          <cell r="BU33">
            <v>0</v>
          </cell>
          <cell r="BV33"/>
          <cell r="BW33"/>
          <cell r="BX33">
            <v>0</v>
          </cell>
          <cell r="BY33"/>
          <cell r="BZ33"/>
          <cell r="CA33">
            <v>0</v>
          </cell>
          <cell r="CB33">
            <v>398459</v>
          </cell>
          <cell r="CC33">
            <v>398459</v>
          </cell>
          <cell r="CD33">
            <v>0</v>
          </cell>
          <cell r="CE33"/>
          <cell r="CF33"/>
          <cell r="CG33">
            <v>0</v>
          </cell>
          <cell r="CH33"/>
          <cell r="CI33"/>
          <cell r="CJ33">
            <v>0</v>
          </cell>
          <cell r="CK33"/>
          <cell r="CL33"/>
          <cell r="CM33">
            <v>0</v>
          </cell>
          <cell r="CN33"/>
          <cell r="CO33"/>
          <cell r="CP33">
            <v>0</v>
          </cell>
          <cell r="CQ33"/>
          <cell r="CR33"/>
          <cell r="CS33">
            <v>0</v>
          </cell>
          <cell r="CT33"/>
          <cell r="CU33"/>
          <cell r="CV33">
            <v>0</v>
          </cell>
          <cell r="CW33"/>
          <cell r="CX33"/>
          <cell r="CY33">
            <v>0</v>
          </cell>
          <cell r="CZ33"/>
          <cell r="DA33"/>
          <cell r="DB33">
            <v>0</v>
          </cell>
          <cell r="DC33"/>
          <cell r="DD33"/>
          <cell r="DE33">
            <v>0</v>
          </cell>
          <cell r="DF33"/>
          <cell r="DG33"/>
          <cell r="DH33">
            <v>0</v>
          </cell>
          <cell r="DI33"/>
          <cell r="DJ33"/>
          <cell r="DK33">
            <v>0</v>
          </cell>
          <cell r="DL33">
            <v>0</v>
          </cell>
          <cell r="DM33">
            <v>0</v>
          </cell>
          <cell r="DN33">
            <v>0</v>
          </cell>
          <cell r="DO33">
            <v>0</v>
          </cell>
          <cell r="DP33">
            <v>0</v>
          </cell>
          <cell r="DQ33">
            <v>0</v>
          </cell>
          <cell r="DR33">
            <v>0</v>
          </cell>
          <cell r="DS33">
            <v>0</v>
          </cell>
          <cell r="DT33">
            <v>0</v>
          </cell>
        </row>
        <row r="34">
          <cell r="E34" t="str">
            <v>Strengthened capacity of enterprises 
and their support systems to enhance productivity 
and sustainability</v>
          </cell>
          <cell r="F34" t="str">
            <v xml:space="preserve">Interventions/Activities to be implemented by ILO within "Enhance Human Security, through Gender Equality and Women’s Economic Empowerment in a Resilient and Value-Adding Agricultural (and Fisheries) Sector in the Caribbean". This will be linked to strengthening business management skills of women farmers and other micro and small women-owned businesses in agriculture. </v>
          </cell>
          <cell r="G34"/>
          <cell r="H34"/>
          <cell r="I34"/>
          <cell r="J34"/>
          <cell r="K34"/>
          <cell r="L34"/>
          <cell r="M34"/>
          <cell r="N34"/>
          <cell r="O34"/>
          <cell r="P34"/>
          <cell r="Q34"/>
          <cell r="R34"/>
          <cell r="S34"/>
          <cell r="T34"/>
          <cell r="U34"/>
          <cell r="V34"/>
          <cell r="W34"/>
          <cell r="X34"/>
          <cell r="Y34"/>
          <cell r="Z34"/>
          <cell r="AA34"/>
          <cell r="AB34"/>
          <cell r="AC34"/>
          <cell r="AD34"/>
          <cell r="AE34"/>
          <cell r="AF34" t="str">
            <v>Capacity Building</v>
          </cell>
          <cell r="AG34" t="str">
            <v>Gender Equality</v>
          </cell>
          <cell r="AH34" t="str">
            <v>Economic Development</v>
          </cell>
          <cell r="AI34" t="str">
            <v xml:space="preserve">Climate Change &amp; Disaster Risk Reduction </v>
          </cell>
          <cell r="AJ34" t="str">
            <v>Climate Change and Disaster Risk Reduction</v>
          </cell>
          <cell r="AK34" t="str">
            <v>International Labour Organization (ILO)</v>
          </cell>
          <cell r="AL34"/>
          <cell r="AM34" t="str">
            <v>Labour Department</v>
          </cell>
          <cell r="AN34"/>
          <cell r="AO34"/>
          <cell r="AP34"/>
          <cell r="AQ34"/>
          <cell r="AR34"/>
          <cell r="AS34"/>
          <cell r="AT34"/>
          <cell r="AU34"/>
          <cell r="AV34"/>
          <cell r="AW34"/>
          <cell r="AX34">
            <v>27000</v>
          </cell>
          <cell r="AY34">
            <v>27000</v>
          </cell>
          <cell r="AZ34">
            <v>0</v>
          </cell>
          <cell r="BA34"/>
          <cell r="BB34"/>
          <cell r="BC34">
            <v>0</v>
          </cell>
          <cell r="BD34"/>
          <cell r="BE34"/>
          <cell r="BF34">
            <v>0</v>
          </cell>
          <cell r="BG34">
            <v>60600</v>
          </cell>
          <cell r="BH34">
            <v>60600</v>
          </cell>
          <cell r="BI34">
            <v>0</v>
          </cell>
          <cell r="BJ34">
            <v>122300</v>
          </cell>
          <cell r="BK34">
            <v>122300</v>
          </cell>
          <cell r="BL34">
            <v>0</v>
          </cell>
          <cell r="BM34"/>
          <cell r="BN34"/>
          <cell r="BO34">
            <v>0</v>
          </cell>
          <cell r="BP34"/>
          <cell r="BQ34"/>
          <cell r="BR34">
            <v>0</v>
          </cell>
          <cell r="BS34"/>
          <cell r="BT34"/>
          <cell r="BU34">
            <v>0</v>
          </cell>
          <cell r="BV34">
            <v>54200</v>
          </cell>
          <cell r="BW34">
            <v>54200</v>
          </cell>
          <cell r="BX34">
            <v>0</v>
          </cell>
          <cell r="BY34"/>
          <cell r="BZ34"/>
          <cell r="CA34">
            <v>0</v>
          </cell>
          <cell r="CB34">
            <v>264100</v>
          </cell>
          <cell r="CC34">
            <v>264100</v>
          </cell>
          <cell r="CD34">
            <v>0</v>
          </cell>
          <cell r="CE34"/>
          <cell r="CF34"/>
          <cell r="CG34">
            <v>0</v>
          </cell>
          <cell r="CH34"/>
          <cell r="CI34"/>
          <cell r="CJ34">
            <v>0</v>
          </cell>
          <cell r="CK34"/>
          <cell r="CL34"/>
          <cell r="CM34">
            <v>0</v>
          </cell>
          <cell r="CN34"/>
          <cell r="CO34"/>
          <cell r="CP34">
            <v>0</v>
          </cell>
          <cell r="CQ34"/>
          <cell r="CR34"/>
          <cell r="CS34">
            <v>0</v>
          </cell>
          <cell r="CT34"/>
          <cell r="CU34"/>
          <cell r="CV34">
            <v>0</v>
          </cell>
          <cell r="CW34"/>
          <cell r="CX34"/>
          <cell r="CY34">
            <v>0</v>
          </cell>
          <cell r="CZ34"/>
          <cell r="DA34"/>
          <cell r="DB34">
            <v>0</v>
          </cell>
          <cell r="DC34"/>
          <cell r="DD34"/>
          <cell r="DE34">
            <v>0</v>
          </cell>
          <cell r="DF34"/>
          <cell r="DG34"/>
          <cell r="DH34">
            <v>0</v>
          </cell>
          <cell r="DI34"/>
          <cell r="DJ34"/>
          <cell r="DK34">
            <v>0</v>
          </cell>
          <cell r="DL34">
            <v>0</v>
          </cell>
          <cell r="DM34">
            <v>0</v>
          </cell>
          <cell r="DN34">
            <v>0</v>
          </cell>
          <cell r="DO34">
            <v>0</v>
          </cell>
          <cell r="DP34">
            <v>0</v>
          </cell>
          <cell r="DQ34">
            <v>0</v>
          </cell>
          <cell r="DR34">
            <v>27000</v>
          </cell>
          <cell r="DS34">
            <v>27000</v>
          </cell>
          <cell r="DT34">
            <v>0</v>
          </cell>
        </row>
        <row r="35">
          <cell r="E35" t="str">
            <v>Creation of a more inclusive, diversified, and sustainable growth of the orange (creative) economy through job creation, promotion of cultural services and improved market access</v>
          </cell>
          <cell r="F35"/>
          <cell r="G35"/>
          <cell r="H35"/>
          <cell r="I35"/>
          <cell r="J35"/>
          <cell r="K35"/>
          <cell r="L35"/>
          <cell r="M35"/>
          <cell r="N35"/>
          <cell r="O35"/>
          <cell r="P35"/>
          <cell r="Q35"/>
          <cell r="R35"/>
          <cell r="S35"/>
          <cell r="T35"/>
          <cell r="U35"/>
          <cell r="V35"/>
          <cell r="W35"/>
          <cell r="X35"/>
          <cell r="Y35"/>
          <cell r="Z35"/>
          <cell r="AA35"/>
          <cell r="AB35"/>
          <cell r="AC35"/>
          <cell r="AD35"/>
          <cell r="AE35"/>
          <cell r="AF35" t="str">
            <v>Economic Development</v>
          </cell>
          <cell r="AG35"/>
          <cell r="AH35"/>
          <cell r="AI35" t="str">
            <v xml:space="preserve">Economic Diversification and Revitalization </v>
          </cell>
          <cell r="AJ35" t="str">
            <v>Sustainable Financing  </v>
          </cell>
          <cell r="AK35" t="str">
            <v>United Nations Educational, Scientific and Cultural Organization (UNESCO)</v>
          </cell>
          <cell r="AL35"/>
          <cell r="AM35" t="str">
            <v>Ministry of Education, Science and Technology</v>
          </cell>
          <cell r="AN35"/>
          <cell r="AO35"/>
          <cell r="AP35"/>
          <cell r="AQ35"/>
          <cell r="AR35"/>
          <cell r="AS35"/>
          <cell r="AT35"/>
          <cell r="AU35"/>
          <cell r="AV35"/>
          <cell r="AW35"/>
          <cell r="AX35"/>
          <cell r="AY35"/>
          <cell r="AZ35">
            <v>0</v>
          </cell>
          <cell r="BA35"/>
          <cell r="BB35"/>
          <cell r="BC35">
            <v>0</v>
          </cell>
          <cell r="BD35"/>
          <cell r="BE35"/>
          <cell r="BF35">
            <v>0</v>
          </cell>
          <cell r="BG35"/>
          <cell r="BH35"/>
          <cell r="BI35">
            <v>0</v>
          </cell>
          <cell r="BJ35"/>
          <cell r="BK35"/>
          <cell r="BL35">
            <v>0</v>
          </cell>
          <cell r="BM35"/>
          <cell r="BN35"/>
          <cell r="BO35">
            <v>0</v>
          </cell>
          <cell r="BP35"/>
          <cell r="BQ35"/>
          <cell r="BR35">
            <v>0</v>
          </cell>
          <cell r="BS35"/>
          <cell r="BT35"/>
          <cell r="BU35">
            <v>0</v>
          </cell>
          <cell r="BV35"/>
          <cell r="BW35"/>
          <cell r="BX35">
            <v>0</v>
          </cell>
          <cell r="BY35"/>
          <cell r="BZ35"/>
          <cell r="CA35">
            <v>0</v>
          </cell>
          <cell r="CB35">
            <v>0</v>
          </cell>
          <cell r="CC35">
            <v>0</v>
          </cell>
          <cell r="CD35">
            <v>0</v>
          </cell>
          <cell r="CE35"/>
          <cell r="CF35"/>
          <cell r="CG35">
            <v>0</v>
          </cell>
          <cell r="CH35"/>
          <cell r="CI35"/>
          <cell r="CJ35">
            <v>0</v>
          </cell>
          <cell r="CK35"/>
          <cell r="CL35"/>
          <cell r="CM35">
            <v>0</v>
          </cell>
          <cell r="CN35"/>
          <cell r="CO35"/>
          <cell r="CP35">
            <v>0</v>
          </cell>
          <cell r="CQ35"/>
          <cell r="CR35"/>
          <cell r="CS35">
            <v>0</v>
          </cell>
          <cell r="CT35"/>
          <cell r="CU35"/>
          <cell r="CV35">
            <v>0</v>
          </cell>
          <cell r="CW35"/>
          <cell r="CX35"/>
          <cell r="CY35">
            <v>0</v>
          </cell>
          <cell r="CZ35"/>
          <cell r="DA35"/>
          <cell r="DB35">
            <v>0</v>
          </cell>
          <cell r="DC35"/>
          <cell r="DD35"/>
          <cell r="DE35">
            <v>0</v>
          </cell>
          <cell r="DF35"/>
          <cell r="DG35"/>
          <cell r="DH35">
            <v>0</v>
          </cell>
          <cell r="DI35"/>
          <cell r="DJ35"/>
          <cell r="DK35">
            <v>0</v>
          </cell>
          <cell r="DL35">
            <v>0</v>
          </cell>
          <cell r="DM35">
            <v>0</v>
          </cell>
          <cell r="DN35">
            <v>0</v>
          </cell>
          <cell r="DO35">
            <v>0</v>
          </cell>
          <cell r="DP35">
            <v>0</v>
          </cell>
          <cell r="DQ35">
            <v>0</v>
          </cell>
          <cell r="DR35">
            <v>0</v>
          </cell>
          <cell r="DS35">
            <v>0</v>
          </cell>
          <cell r="DT35">
            <v>0</v>
          </cell>
        </row>
        <row r="36">
          <cell r="E36" t="str">
            <v>Strengthened competitiveness and resilience among MSMEs owned by marginalised groups (especially those in the agri-business, energy, care, orange and silver economies)</v>
          </cell>
          <cell r="F36"/>
          <cell r="G36"/>
          <cell r="H36"/>
          <cell r="I36"/>
          <cell r="J36"/>
          <cell r="K36"/>
          <cell r="L36"/>
          <cell r="M36"/>
          <cell r="N36"/>
          <cell r="O36"/>
          <cell r="P36"/>
          <cell r="Q36"/>
          <cell r="R36"/>
          <cell r="S36"/>
          <cell r="T36"/>
          <cell r="U36"/>
          <cell r="V36"/>
          <cell r="W36"/>
          <cell r="X36"/>
          <cell r="Y36"/>
          <cell r="Z36"/>
          <cell r="AA36"/>
          <cell r="AB36"/>
          <cell r="AC36"/>
          <cell r="AD36"/>
          <cell r="AE36"/>
          <cell r="AF36" t="str">
            <v>Business Competitiveness</v>
          </cell>
          <cell r="AG36" t="str">
            <v>Resilience Building</v>
          </cell>
          <cell r="AH36" t="str">
            <v xml:space="preserve">Blue /Green Economy </v>
          </cell>
          <cell r="AI36" t="str">
            <v xml:space="preserve">Economic Diversification and Revitalization </v>
          </cell>
          <cell r="AJ36" t="str">
            <v>Sustainable Financing  </v>
          </cell>
          <cell r="AK36" t="str">
            <v>United Nations Entity for Gender Equality and the Empowerment of Women (UN Women)</v>
          </cell>
          <cell r="AL36"/>
          <cell r="AM36" t="str">
            <v>Ministry of Finance and Corporate Governance
Ministry of Creative Industries, Innovation and the Orange Economy</v>
          </cell>
          <cell r="AN36"/>
          <cell r="AO36"/>
          <cell r="AP36"/>
          <cell r="AQ36"/>
          <cell r="AR36"/>
          <cell r="AS36"/>
          <cell r="AT36"/>
          <cell r="AU36"/>
          <cell r="AV36"/>
          <cell r="AW36"/>
          <cell r="AX36"/>
          <cell r="AY36"/>
          <cell r="AZ36">
            <v>0</v>
          </cell>
          <cell r="BA36"/>
          <cell r="BB36"/>
          <cell r="BC36">
            <v>0</v>
          </cell>
          <cell r="BD36"/>
          <cell r="BE36"/>
          <cell r="BF36">
            <v>0</v>
          </cell>
          <cell r="BG36"/>
          <cell r="BH36"/>
          <cell r="BI36">
            <v>0</v>
          </cell>
          <cell r="BJ36"/>
          <cell r="BK36"/>
          <cell r="BL36">
            <v>0</v>
          </cell>
          <cell r="BM36"/>
          <cell r="BN36"/>
          <cell r="BO36">
            <v>0</v>
          </cell>
          <cell r="BP36"/>
          <cell r="BQ36"/>
          <cell r="BR36">
            <v>0</v>
          </cell>
          <cell r="BS36"/>
          <cell r="BT36"/>
          <cell r="BU36">
            <v>0</v>
          </cell>
          <cell r="BV36"/>
          <cell r="BW36"/>
          <cell r="BX36">
            <v>0</v>
          </cell>
          <cell r="BY36"/>
          <cell r="BZ36"/>
          <cell r="CA36">
            <v>0</v>
          </cell>
          <cell r="CB36">
            <v>0</v>
          </cell>
          <cell r="CC36">
            <v>0</v>
          </cell>
          <cell r="CD36">
            <v>0</v>
          </cell>
          <cell r="CE36"/>
          <cell r="CF36"/>
          <cell r="CG36">
            <v>0</v>
          </cell>
          <cell r="CH36"/>
          <cell r="CI36"/>
          <cell r="CJ36">
            <v>0</v>
          </cell>
          <cell r="CK36"/>
          <cell r="CL36"/>
          <cell r="CM36">
            <v>0</v>
          </cell>
          <cell r="CN36"/>
          <cell r="CO36"/>
          <cell r="CP36">
            <v>0</v>
          </cell>
          <cell r="CQ36"/>
          <cell r="CR36"/>
          <cell r="CS36">
            <v>0</v>
          </cell>
          <cell r="CT36"/>
          <cell r="CU36"/>
          <cell r="CV36">
            <v>0</v>
          </cell>
          <cell r="CW36"/>
          <cell r="CX36"/>
          <cell r="CY36">
            <v>0</v>
          </cell>
          <cell r="CZ36"/>
          <cell r="DA36"/>
          <cell r="DB36">
            <v>0</v>
          </cell>
          <cell r="DC36"/>
          <cell r="DD36"/>
          <cell r="DE36">
            <v>0</v>
          </cell>
          <cell r="DF36"/>
          <cell r="DG36"/>
          <cell r="DH36">
            <v>0</v>
          </cell>
          <cell r="DI36"/>
          <cell r="DJ36"/>
          <cell r="DK36">
            <v>0</v>
          </cell>
          <cell r="DL36">
            <v>0</v>
          </cell>
          <cell r="DM36">
            <v>0</v>
          </cell>
          <cell r="DN36">
            <v>0</v>
          </cell>
          <cell r="DO36">
            <v>0</v>
          </cell>
          <cell r="DP36">
            <v>0</v>
          </cell>
          <cell r="DQ36">
            <v>0</v>
          </cell>
          <cell r="DR36">
            <v>0</v>
          </cell>
          <cell r="DS36">
            <v>0</v>
          </cell>
          <cell r="DT36">
            <v>0</v>
          </cell>
        </row>
        <row r="37">
          <cell r="E37" t="str">
            <v>Increased funds and capacities among FIs to contribute to gender-responsive innovative financing.</v>
          </cell>
          <cell r="F37" t="str">
            <v>Caribbean Development Bank (CDB), Regional and national DFIs</v>
          </cell>
          <cell r="G37"/>
          <cell r="H37"/>
          <cell r="I37"/>
          <cell r="J37"/>
          <cell r="K37"/>
          <cell r="L37"/>
          <cell r="M37"/>
          <cell r="N37"/>
          <cell r="O37"/>
          <cell r="P37"/>
          <cell r="Q37"/>
          <cell r="R37"/>
          <cell r="S37"/>
          <cell r="T37"/>
          <cell r="U37"/>
          <cell r="V37"/>
          <cell r="W37"/>
          <cell r="X37"/>
          <cell r="Y37"/>
          <cell r="Z37"/>
          <cell r="AA37"/>
          <cell r="AB37"/>
          <cell r="AC37"/>
          <cell r="AD37"/>
          <cell r="AE37"/>
          <cell r="AF37" t="str">
            <v>Access to Finance</v>
          </cell>
          <cell r="AG37" t="str">
            <v>Gender Equality</v>
          </cell>
          <cell r="AH37" t="str">
            <v>Support to Institutions</v>
          </cell>
          <cell r="AI37" t="str">
            <v xml:space="preserve">Economic Diversification and Revitalization </v>
          </cell>
          <cell r="AJ37" t="str">
            <v>Sustainable Financing  </v>
          </cell>
          <cell r="AK37" t="str">
            <v>United Nations Entity for Gender Equality and the Empowerment of Women (UN Women)</v>
          </cell>
          <cell r="AL37"/>
          <cell r="AM37" t="str">
            <v>Ministry of Finance and Corporate Governance</v>
          </cell>
          <cell r="AN37"/>
          <cell r="AO37" t="str">
            <v>Caribbean Development Bank (CDB), Regional and national DFIs</v>
          </cell>
          <cell r="AP37"/>
          <cell r="AQ37"/>
          <cell r="AR37"/>
          <cell r="AS37"/>
          <cell r="AT37"/>
          <cell r="AU37"/>
          <cell r="AV37"/>
          <cell r="AW37"/>
          <cell r="AX37"/>
          <cell r="AY37"/>
          <cell r="AZ37">
            <v>0</v>
          </cell>
          <cell r="BA37"/>
          <cell r="BB37"/>
          <cell r="BC37">
            <v>0</v>
          </cell>
          <cell r="BD37"/>
          <cell r="BE37"/>
          <cell r="BF37">
            <v>0</v>
          </cell>
          <cell r="BG37"/>
          <cell r="BH37"/>
          <cell r="BI37">
            <v>0</v>
          </cell>
          <cell r="BJ37"/>
          <cell r="BK37"/>
          <cell r="BL37">
            <v>0</v>
          </cell>
          <cell r="BM37"/>
          <cell r="BN37"/>
          <cell r="BO37">
            <v>0</v>
          </cell>
          <cell r="BP37"/>
          <cell r="BQ37"/>
          <cell r="BR37">
            <v>0</v>
          </cell>
          <cell r="BS37"/>
          <cell r="BT37"/>
          <cell r="BU37">
            <v>0</v>
          </cell>
          <cell r="BV37"/>
          <cell r="BW37"/>
          <cell r="BX37">
            <v>0</v>
          </cell>
          <cell r="BY37"/>
          <cell r="BZ37"/>
          <cell r="CA37">
            <v>0</v>
          </cell>
          <cell r="CB37">
            <v>0</v>
          </cell>
          <cell r="CC37">
            <v>0</v>
          </cell>
          <cell r="CD37">
            <v>0</v>
          </cell>
          <cell r="CE37"/>
          <cell r="CF37"/>
          <cell r="CG37">
            <v>0</v>
          </cell>
          <cell r="CH37"/>
          <cell r="CI37"/>
          <cell r="CJ37">
            <v>0</v>
          </cell>
          <cell r="CK37"/>
          <cell r="CL37"/>
          <cell r="CM37">
            <v>0</v>
          </cell>
          <cell r="CN37"/>
          <cell r="CO37"/>
          <cell r="CP37">
            <v>0</v>
          </cell>
          <cell r="CQ37"/>
          <cell r="CR37"/>
          <cell r="CS37">
            <v>0</v>
          </cell>
          <cell r="CT37"/>
          <cell r="CU37"/>
          <cell r="CV37">
            <v>0</v>
          </cell>
          <cell r="CW37"/>
          <cell r="CX37"/>
          <cell r="CY37">
            <v>0</v>
          </cell>
          <cell r="CZ37"/>
          <cell r="DA37"/>
          <cell r="DB37">
            <v>0</v>
          </cell>
          <cell r="DC37"/>
          <cell r="DD37"/>
          <cell r="DE37">
            <v>0</v>
          </cell>
          <cell r="DF37"/>
          <cell r="DG37"/>
          <cell r="DH37">
            <v>0</v>
          </cell>
          <cell r="DI37"/>
          <cell r="DJ37"/>
          <cell r="DK37">
            <v>0</v>
          </cell>
          <cell r="DL37">
            <v>0</v>
          </cell>
          <cell r="DM37">
            <v>0</v>
          </cell>
          <cell r="DN37">
            <v>0</v>
          </cell>
          <cell r="DO37">
            <v>0</v>
          </cell>
          <cell r="DP37">
            <v>0</v>
          </cell>
          <cell r="DQ37">
            <v>0</v>
          </cell>
          <cell r="DR37">
            <v>0</v>
          </cell>
          <cell r="DS37">
            <v>0</v>
          </cell>
          <cell r="DT37">
            <v>0</v>
          </cell>
        </row>
        <row r="38">
          <cell r="E38" t="str">
            <v>Enhanced capacities across the private sector and governments to create an enabling environment for gender equality and women’s empowerment.</v>
          </cell>
          <cell r="F38"/>
          <cell r="G38"/>
          <cell r="H38"/>
          <cell r="I38"/>
          <cell r="J38"/>
          <cell r="K38"/>
          <cell r="L38"/>
          <cell r="M38"/>
          <cell r="N38"/>
          <cell r="O38"/>
          <cell r="P38"/>
          <cell r="Q38"/>
          <cell r="R38"/>
          <cell r="S38"/>
          <cell r="T38"/>
          <cell r="U38"/>
          <cell r="V38"/>
          <cell r="W38"/>
          <cell r="X38"/>
          <cell r="Y38"/>
          <cell r="Z38"/>
          <cell r="AA38"/>
          <cell r="AB38"/>
          <cell r="AC38"/>
          <cell r="AD38"/>
          <cell r="AE38"/>
          <cell r="AF38" t="str">
            <v>Access to Finance</v>
          </cell>
          <cell r="AG38" t="str">
            <v>Gender Equality</v>
          </cell>
          <cell r="AH38" t="str">
            <v>Public Financial Management</v>
          </cell>
          <cell r="AI38" t="str">
            <v xml:space="preserve">Social Cohesion and Protection </v>
          </cell>
          <cell r="AJ38" t="str">
            <v>Sustainable Financing  </v>
          </cell>
          <cell r="AK38" t="str">
            <v>United Nations Entity for Gender Equality and the Empowerment of Women (UN Women)</v>
          </cell>
          <cell r="AL38"/>
          <cell r="AM38" t="str">
            <v>Directorate of Gender Affairs</v>
          </cell>
          <cell r="AN38"/>
          <cell r="AO38"/>
          <cell r="AP38"/>
          <cell r="AQ38"/>
          <cell r="AR38"/>
          <cell r="AS38"/>
          <cell r="AT38"/>
          <cell r="AU38"/>
          <cell r="AV38"/>
          <cell r="AW38"/>
          <cell r="AX38"/>
          <cell r="AY38"/>
          <cell r="AZ38">
            <v>0</v>
          </cell>
          <cell r="BA38"/>
          <cell r="BB38"/>
          <cell r="BC38">
            <v>0</v>
          </cell>
          <cell r="BD38"/>
          <cell r="BE38"/>
          <cell r="BF38">
            <v>0</v>
          </cell>
          <cell r="BG38"/>
          <cell r="BH38"/>
          <cell r="BI38">
            <v>0</v>
          </cell>
          <cell r="BJ38"/>
          <cell r="BK38"/>
          <cell r="BL38">
            <v>0</v>
          </cell>
          <cell r="BM38"/>
          <cell r="BN38"/>
          <cell r="BO38">
            <v>0</v>
          </cell>
          <cell r="BP38"/>
          <cell r="BQ38"/>
          <cell r="BR38">
            <v>0</v>
          </cell>
          <cell r="BS38"/>
          <cell r="BT38"/>
          <cell r="BU38">
            <v>0</v>
          </cell>
          <cell r="BV38"/>
          <cell r="BW38"/>
          <cell r="BX38">
            <v>0</v>
          </cell>
          <cell r="BY38"/>
          <cell r="BZ38"/>
          <cell r="CA38">
            <v>0</v>
          </cell>
          <cell r="CB38">
            <v>0</v>
          </cell>
          <cell r="CC38">
            <v>0</v>
          </cell>
          <cell r="CD38">
            <v>0</v>
          </cell>
          <cell r="CE38"/>
          <cell r="CF38"/>
          <cell r="CG38">
            <v>0</v>
          </cell>
          <cell r="CH38"/>
          <cell r="CI38"/>
          <cell r="CJ38">
            <v>0</v>
          </cell>
          <cell r="CK38"/>
          <cell r="CL38"/>
          <cell r="CM38">
            <v>0</v>
          </cell>
          <cell r="CN38"/>
          <cell r="CO38"/>
          <cell r="CP38">
            <v>0</v>
          </cell>
          <cell r="CQ38"/>
          <cell r="CR38"/>
          <cell r="CS38">
            <v>0</v>
          </cell>
          <cell r="CT38"/>
          <cell r="CU38"/>
          <cell r="CV38">
            <v>0</v>
          </cell>
          <cell r="CW38"/>
          <cell r="CX38"/>
          <cell r="CY38">
            <v>0</v>
          </cell>
          <cell r="CZ38"/>
          <cell r="DA38"/>
          <cell r="DB38">
            <v>0</v>
          </cell>
          <cell r="DC38"/>
          <cell r="DD38"/>
          <cell r="DE38">
            <v>0</v>
          </cell>
          <cell r="DF38"/>
          <cell r="DG38"/>
          <cell r="DH38">
            <v>0</v>
          </cell>
          <cell r="DI38"/>
          <cell r="DJ38"/>
          <cell r="DK38">
            <v>0</v>
          </cell>
          <cell r="DL38">
            <v>0</v>
          </cell>
          <cell r="DM38">
            <v>0</v>
          </cell>
          <cell r="DN38">
            <v>0</v>
          </cell>
          <cell r="DO38">
            <v>0</v>
          </cell>
          <cell r="DP38">
            <v>0</v>
          </cell>
          <cell r="DQ38">
            <v>0</v>
          </cell>
          <cell r="DR38">
            <v>0</v>
          </cell>
          <cell r="DS38">
            <v>0</v>
          </cell>
          <cell r="DT38">
            <v>0</v>
          </cell>
        </row>
        <row r="39">
          <cell r="E39" t="str">
            <v xml:space="preserve">Improved Customs clearance processes generating more Customs revenues through faster and more efficient procedures </v>
          </cell>
          <cell r="F39" t="str">
            <v>Automated Systems for Customs Data (ASYCUDA) programme in cooperation with national customs and tax institutions</v>
          </cell>
          <cell r="G39">
            <v>44652</v>
          </cell>
          <cell r="H39">
            <v>45016</v>
          </cell>
          <cell r="I39" t="str">
            <v>Jaime Mendoza Terceros (jaime.mendoza@unctad.org )</v>
          </cell>
          <cell r="J39"/>
          <cell r="K39" t="str">
            <v>ASYCUDA ePayment extension</v>
          </cell>
          <cell r="L39" t="str">
            <v>ASYCUDA Consolidation</v>
          </cell>
          <cell r="M39"/>
          <cell r="N39"/>
          <cell r="O39" t="str">
            <v>ASYCUDA ePayment extension</v>
          </cell>
          <cell r="P39" t="str">
            <v>ASYCUDA Technical Support</v>
          </cell>
          <cell r="Q39"/>
          <cell r="R39"/>
          <cell r="S39"/>
          <cell r="T39"/>
          <cell r="U39" t="str">
            <v>Not expected to contribute to gender equality/women’s empowerment (0)</v>
          </cell>
          <cell r="V39" t="str">
            <v>Not expected to contribute to realization of human rights (0)</v>
          </cell>
          <cell r="W39" t="str">
            <v>Not expected to contribute to sustaining peace (0)</v>
          </cell>
          <cell r="X39" t="str">
            <v>Capacity Development/Technical Assistance </v>
          </cell>
          <cell r="Y39"/>
          <cell r="Z39"/>
          <cell r="AA39" t="str">
            <v>8.2 Achieve higher levels of economic productivity through diversification, technological upgrading and innovation, including through a focus on high-value added and labour-intensive sectors</v>
          </cell>
          <cell r="AB3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C39" t="str">
            <v>17.10 Promote a universal, rules-based, open, non‑discriminatory and equitable multilateral trading system under the World Trade Organization, including through the conclusion of negotiations under its Doha Development Agenda</v>
          </cell>
          <cell r="AD39" t="str">
            <v>17.11 Significantly increase the exports of developing countries, in particular with a view to doubling the least developed countries’ share of global exports by 2020</v>
          </cell>
          <cell r="AE39"/>
          <cell r="AF39" t="str">
            <v>Economic Development</v>
          </cell>
          <cell r="AG39" t="str">
            <v>Capacity Building</v>
          </cell>
          <cell r="AH39" t="str">
            <v>Support to Institutions</v>
          </cell>
          <cell r="AI39" t="str">
            <v xml:space="preserve">Economic Diversification and Revitalization </v>
          </cell>
          <cell r="AJ39" t="str">
            <v xml:space="preserve">Digitization </v>
          </cell>
          <cell r="AK39" t="str">
            <v>United Nations Conference on Trade and Development (UNCTAD)</v>
          </cell>
          <cell r="AL39" t="str">
            <v>Governments</v>
          </cell>
          <cell r="AM39" t="str">
            <v>Ministry of Finance and Corporate Governance
Port Authority</v>
          </cell>
          <cell r="AN39"/>
          <cell r="AO39"/>
          <cell r="AP39"/>
          <cell r="AQ39"/>
          <cell r="AR39"/>
          <cell r="AS39"/>
          <cell r="AT39"/>
          <cell r="AU39"/>
          <cell r="AV39"/>
          <cell r="AW39"/>
          <cell r="AX39">
            <v>185500</v>
          </cell>
          <cell r="AY39">
            <v>185500</v>
          </cell>
          <cell r="AZ39">
            <v>0</v>
          </cell>
          <cell r="BA39"/>
          <cell r="BB39"/>
          <cell r="BC39">
            <v>0</v>
          </cell>
          <cell r="BD39"/>
          <cell r="BE39"/>
          <cell r="BF39">
            <v>0</v>
          </cell>
          <cell r="BG39"/>
          <cell r="BH39"/>
          <cell r="BI39">
            <v>0</v>
          </cell>
          <cell r="BJ39">
            <v>150000</v>
          </cell>
          <cell r="BK39">
            <v>0</v>
          </cell>
          <cell r="BL39">
            <v>150000</v>
          </cell>
          <cell r="BM39">
            <v>70000</v>
          </cell>
          <cell r="BN39">
            <v>70000</v>
          </cell>
          <cell r="BO39">
            <v>0</v>
          </cell>
          <cell r="BP39"/>
          <cell r="BQ39"/>
          <cell r="BR39">
            <v>0</v>
          </cell>
          <cell r="BS39"/>
          <cell r="BT39"/>
          <cell r="BU39">
            <v>0</v>
          </cell>
          <cell r="BV39"/>
          <cell r="BW39"/>
          <cell r="BX39">
            <v>0</v>
          </cell>
          <cell r="BY39"/>
          <cell r="BZ39"/>
          <cell r="CA39">
            <v>0</v>
          </cell>
          <cell r="CB39">
            <v>405500</v>
          </cell>
          <cell r="CC39">
            <v>255500</v>
          </cell>
          <cell r="CD39">
            <v>150000</v>
          </cell>
          <cell r="CE39"/>
          <cell r="CF39"/>
          <cell r="CG39">
            <v>0</v>
          </cell>
          <cell r="CH39"/>
          <cell r="CI39"/>
          <cell r="CJ39">
            <v>0</v>
          </cell>
          <cell r="CK39"/>
          <cell r="CL39"/>
          <cell r="CM39">
            <v>0</v>
          </cell>
          <cell r="CN39"/>
          <cell r="CO39"/>
          <cell r="CP39">
            <v>0</v>
          </cell>
          <cell r="CQ39"/>
          <cell r="CR39"/>
          <cell r="CS39">
            <v>0</v>
          </cell>
          <cell r="CT39"/>
          <cell r="CU39"/>
          <cell r="CV39">
            <v>0</v>
          </cell>
          <cell r="CW39"/>
          <cell r="CX39"/>
          <cell r="CY39">
            <v>0</v>
          </cell>
          <cell r="CZ39"/>
          <cell r="DA39"/>
          <cell r="DB39">
            <v>0</v>
          </cell>
          <cell r="DC39"/>
          <cell r="DD39"/>
          <cell r="DE39">
            <v>0</v>
          </cell>
          <cell r="DF39"/>
          <cell r="DG39"/>
          <cell r="DH39">
            <v>0</v>
          </cell>
          <cell r="DI39"/>
          <cell r="DJ39"/>
          <cell r="DK39">
            <v>0</v>
          </cell>
          <cell r="DL39">
            <v>0</v>
          </cell>
          <cell r="DM39">
            <v>0</v>
          </cell>
          <cell r="DN39">
            <v>0</v>
          </cell>
          <cell r="DO39">
            <v>0</v>
          </cell>
          <cell r="DP39">
            <v>0</v>
          </cell>
          <cell r="DQ39">
            <v>0</v>
          </cell>
          <cell r="DR39">
            <v>185500</v>
          </cell>
          <cell r="DS39">
            <v>185500</v>
          </cell>
          <cell r="DT39">
            <v>0</v>
          </cell>
        </row>
        <row r="40">
          <cell r="E40" t="str">
            <v>Improved capacity of Governments to handle the management of public liabilities and the production of reliable debt data for policy-making purpose</v>
          </cell>
          <cell r="F40" t="str">
            <v>Debt Management and Financial Analysis System (DMFAS) Programme</v>
          </cell>
          <cell r="G40" t="str">
            <v>ACTIVITIES are only in Trinidad and Tobago</v>
          </cell>
          <cell r="H40" t="str">
            <v>ACTIVITIES are only in Trinidad and Tobago</v>
          </cell>
          <cell r="I40" t="str">
            <v>ACTIVITIES are only in Trinidad and Tobago</v>
          </cell>
          <cell r="J40"/>
          <cell r="K40"/>
          <cell r="L40"/>
          <cell r="M40"/>
          <cell r="N40"/>
          <cell r="O40"/>
          <cell r="P40"/>
          <cell r="Q40"/>
          <cell r="R40"/>
          <cell r="S40"/>
          <cell r="T40"/>
          <cell r="U40" t="str">
            <v>Not expected to contribute to gender equality/women’s empowerment (0)</v>
          </cell>
          <cell r="V40" t="str">
            <v>Not expected to contribute to realization of human rights (0)</v>
          </cell>
          <cell r="W40" t="str">
            <v>Not expected to contribute to sustaining peace (0)</v>
          </cell>
          <cell r="X40" t="str">
            <v>Capacity Development/Technical Assistance </v>
          </cell>
          <cell r="Y40"/>
          <cell r="Z40"/>
          <cell r="AA40" t="str">
            <v>17.4 Assist developing countries in attaining long-term debt sustainability through coordinated policies aimed at fostering debt financing, debt relief and debt restructuring, as appropriate, and address the external debt of highly indebted poor countries to reduce debt distress</v>
          </cell>
          <cell r="AB40"/>
          <cell r="AC40"/>
          <cell r="AD40"/>
          <cell r="AE40"/>
          <cell r="AF40" t="str">
            <v>Economic Development</v>
          </cell>
          <cell r="AG40" t="str">
            <v>Support to Institutions</v>
          </cell>
          <cell r="AH40" t="str">
            <v>Capacity Building</v>
          </cell>
          <cell r="AI40"/>
          <cell r="AJ40" t="str">
            <v xml:space="preserve">Digitization </v>
          </cell>
          <cell r="AK40" t="str">
            <v>United Nations Conference on Trade and Development (UNCTAD)</v>
          </cell>
          <cell r="AL40"/>
          <cell r="AM40" t="str">
            <v>Ministry of Finance</v>
          </cell>
          <cell r="AN40"/>
          <cell r="AO40"/>
          <cell r="AP40"/>
          <cell r="AQ40"/>
          <cell r="AR40"/>
          <cell r="AS40"/>
          <cell r="AT40"/>
          <cell r="AU40"/>
          <cell r="AV40"/>
          <cell r="AW40"/>
          <cell r="AX40"/>
          <cell r="AY40"/>
          <cell r="AZ40">
            <v>0</v>
          </cell>
          <cell r="BA40"/>
          <cell r="BB40"/>
          <cell r="BC40">
            <v>0</v>
          </cell>
          <cell r="BD40"/>
          <cell r="BE40"/>
          <cell r="BF40">
            <v>0</v>
          </cell>
          <cell r="BG40"/>
          <cell r="BH40"/>
          <cell r="BI40">
            <v>0</v>
          </cell>
          <cell r="BJ40"/>
          <cell r="BK40"/>
          <cell r="BL40">
            <v>0</v>
          </cell>
          <cell r="BM40"/>
          <cell r="BN40"/>
          <cell r="BO40">
            <v>0</v>
          </cell>
          <cell r="BP40"/>
          <cell r="BQ40"/>
          <cell r="BR40">
            <v>0</v>
          </cell>
          <cell r="BS40"/>
          <cell r="BT40"/>
          <cell r="BU40">
            <v>0</v>
          </cell>
          <cell r="BV40"/>
          <cell r="BW40"/>
          <cell r="BX40">
            <v>0</v>
          </cell>
          <cell r="BY40"/>
          <cell r="BZ40"/>
          <cell r="CA40">
            <v>0</v>
          </cell>
          <cell r="CB40">
            <v>0</v>
          </cell>
          <cell r="CC40">
            <v>0</v>
          </cell>
          <cell r="CD40">
            <v>0</v>
          </cell>
          <cell r="CE40"/>
          <cell r="CF40"/>
          <cell r="CG40">
            <v>0</v>
          </cell>
          <cell r="CH40"/>
          <cell r="CI40"/>
          <cell r="CJ40">
            <v>0</v>
          </cell>
          <cell r="CK40"/>
          <cell r="CL40"/>
          <cell r="CM40">
            <v>0</v>
          </cell>
          <cell r="CN40"/>
          <cell r="CO40"/>
          <cell r="CP40">
            <v>0</v>
          </cell>
          <cell r="CQ40"/>
          <cell r="CR40"/>
          <cell r="CS40">
            <v>0</v>
          </cell>
          <cell r="CT40"/>
          <cell r="CU40"/>
          <cell r="CV40">
            <v>0</v>
          </cell>
          <cell r="CW40"/>
          <cell r="CX40"/>
          <cell r="CY40">
            <v>0</v>
          </cell>
          <cell r="CZ40"/>
          <cell r="DA40"/>
          <cell r="DB40">
            <v>0</v>
          </cell>
          <cell r="DC40"/>
          <cell r="DD40"/>
          <cell r="DE40">
            <v>0</v>
          </cell>
          <cell r="DF40"/>
          <cell r="DG40"/>
          <cell r="DH40">
            <v>0</v>
          </cell>
          <cell r="DI40"/>
          <cell r="DJ40"/>
          <cell r="DK40">
            <v>0</v>
          </cell>
          <cell r="DL40">
            <v>0</v>
          </cell>
          <cell r="DM40">
            <v>0</v>
          </cell>
          <cell r="DN40">
            <v>0</v>
          </cell>
          <cell r="DO40">
            <v>0</v>
          </cell>
          <cell r="DP40">
            <v>0</v>
          </cell>
          <cell r="DQ40">
            <v>0</v>
          </cell>
          <cell r="DR40">
            <v>0</v>
          </cell>
          <cell r="DS40">
            <v>0</v>
          </cell>
          <cell r="DT40">
            <v>0</v>
          </cell>
        </row>
        <row r="41">
          <cell r="E41" t="str">
            <v>Implementation of Electronic Single Windows for increased transparency, cost efficiency and competitiveness of trade procedures</v>
          </cell>
          <cell r="F41" t="str">
            <v>Development of Electronic Single Windows in collaboration with national stakeholders</v>
          </cell>
          <cell r="G41">
            <v>44621</v>
          </cell>
          <cell r="H41">
            <v>45716</v>
          </cell>
          <cell r="I41" t="str">
            <v>jaime.mendoza@unctad.org</v>
          </cell>
          <cell r="J41"/>
          <cell r="K41"/>
          <cell r="L41" t="str">
            <v xml:space="preserve">Barbados Single Window Project: Create an electronic single window </v>
          </cell>
          <cell r="M41"/>
          <cell r="N41"/>
          <cell r="O41"/>
          <cell r="P41"/>
          <cell r="Q41"/>
          <cell r="R41" t="str">
            <v xml:space="preserve">Create the electronic St Lucia Single Window system </v>
          </cell>
          <cell r="S41" t="str">
            <v>Establish the electronic St Vincent Single Window system</v>
          </cell>
          <cell r="T41"/>
          <cell r="U41" t="str">
            <v>Not expected to contribute to gender equality/women’s empowerment (0)</v>
          </cell>
          <cell r="V41" t="str">
            <v>Limited contribution to realization of human rights (1)</v>
          </cell>
          <cell r="W41" t="str">
            <v>Not expected to contribute to sustaining peace (0)</v>
          </cell>
          <cell r="X41" t="str">
            <v>Capacity Development/Technical Assistance </v>
          </cell>
          <cell r="Y41"/>
          <cell r="Z41"/>
          <cell r="AA41"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B41" t="str">
            <v>17.8 Fully operationalize the technology bank and science, technology and innovation capacity-building mechanism for least developed countries by 2017 and enhance the use of enabling technology, in particular information and communications technology</v>
          </cell>
          <cell r="AC41"/>
          <cell r="AD41"/>
          <cell r="AE41"/>
          <cell r="AF41" t="str">
            <v>Economic Development</v>
          </cell>
          <cell r="AG41" t="str">
            <v>Support to Institutions</v>
          </cell>
          <cell r="AH41" t="str">
            <v>SMEs</v>
          </cell>
          <cell r="AI41"/>
          <cell r="AJ41" t="str">
            <v>Tailored Policy Support &amp; Technical Assistance</v>
          </cell>
          <cell r="AK41" t="str">
            <v>United Nations Conference on Trade and Development (UNCTAD)</v>
          </cell>
          <cell r="AL41" t="str">
            <v>Government/World Bank (SVG)</v>
          </cell>
          <cell r="AM41" t="str">
            <v>Ministry of Finance</v>
          </cell>
          <cell r="AN41"/>
          <cell r="AO41"/>
          <cell r="AP41"/>
          <cell r="AQ41"/>
          <cell r="AR41"/>
          <cell r="AS41"/>
          <cell r="AT41"/>
          <cell r="AU41"/>
          <cell r="AV41"/>
          <cell r="AW41"/>
          <cell r="AX41"/>
          <cell r="AY41"/>
          <cell r="AZ41">
            <v>0</v>
          </cell>
          <cell r="BA41">
            <v>2150000</v>
          </cell>
          <cell r="BB41">
            <v>600000</v>
          </cell>
          <cell r="BC41">
            <v>1550000</v>
          </cell>
          <cell r="BD41"/>
          <cell r="BE41"/>
          <cell r="BF41">
            <v>0</v>
          </cell>
          <cell r="BG41"/>
          <cell r="BH41"/>
          <cell r="BI41">
            <v>0</v>
          </cell>
          <cell r="BJ41"/>
          <cell r="BK41"/>
          <cell r="BL41">
            <v>0</v>
          </cell>
          <cell r="BM41"/>
          <cell r="BN41"/>
          <cell r="BO41">
            <v>0</v>
          </cell>
          <cell r="BP41"/>
          <cell r="BQ41"/>
          <cell r="BR41">
            <v>0</v>
          </cell>
          <cell r="BS41">
            <v>2100000</v>
          </cell>
          <cell r="BT41">
            <v>0</v>
          </cell>
          <cell r="BU41">
            <v>2100000</v>
          </cell>
          <cell r="BV41">
            <v>1570000</v>
          </cell>
          <cell r="BW41">
            <v>0</v>
          </cell>
          <cell r="BX41">
            <v>1570000</v>
          </cell>
          <cell r="BY41"/>
          <cell r="BZ41"/>
          <cell r="CA41">
            <v>0</v>
          </cell>
          <cell r="CB41">
            <v>5820000</v>
          </cell>
          <cell r="CC41">
            <v>600000</v>
          </cell>
          <cell r="CD41">
            <v>5220000</v>
          </cell>
          <cell r="CE41"/>
          <cell r="CF41"/>
          <cell r="CG41">
            <v>0</v>
          </cell>
          <cell r="CH41"/>
          <cell r="CI41"/>
          <cell r="CJ41">
            <v>0</v>
          </cell>
          <cell r="CK41"/>
          <cell r="CL41"/>
          <cell r="CM41">
            <v>0</v>
          </cell>
          <cell r="CN41"/>
          <cell r="CO41"/>
          <cell r="CP41">
            <v>0</v>
          </cell>
          <cell r="CQ41"/>
          <cell r="CR41"/>
          <cell r="CS41">
            <v>0</v>
          </cell>
          <cell r="CT41"/>
          <cell r="CU41"/>
          <cell r="CV41">
            <v>0</v>
          </cell>
          <cell r="CW41"/>
          <cell r="CX41"/>
          <cell r="CY41">
            <v>0</v>
          </cell>
          <cell r="CZ41"/>
          <cell r="DA41"/>
          <cell r="DB41">
            <v>0</v>
          </cell>
          <cell r="DC41"/>
          <cell r="DD41"/>
          <cell r="DE41">
            <v>0</v>
          </cell>
          <cell r="DF41"/>
          <cell r="DG41"/>
          <cell r="DH41">
            <v>0</v>
          </cell>
          <cell r="DI41"/>
          <cell r="DJ41"/>
          <cell r="DK41">
            <v>0</v>
          </cell>
          <cell r="DL41">
            <v>0</v>
          </cell>
          <cell r="DM41">
            <v>0</v>
          </cell>
          <cell r="DN41">
            <v>0</v>
          </cell>
          <cell r="DO41">
            <v>0</v>
          </cell>
          <cell r="DP41">
            <v>0</v>
          </cell>
          <cell r="DQ41">
            <v>0</v>
          </cell>
          <cell r="DR41">
            <v>0</v>
          </cell>
          <cell r="DS41">
            <v>0</v>
          </cell>
          <cell r="DT41">
            <v>0</v>
          </cell>
        </row>
        <row r="42">
          <cell r="E42" t="str">
            <v>National governments and micros, mall and medium sized enterprises have increased capacities on entrepreneurship to facilitate sustainable development and inclusive growth</v>
          </cell>
          <cell r="F42" t="str">
            <v>Empretec Programme on entrepreneurship promotion</v>
          </cell>
          <cell r="G42" t="str">
            <v>tbc</v>
          </cell>
          <cell r="H42" t="str">
            <v>tbc</v>
          </cell>
          <cell r="I42" t="str">
            <v>lorenzo.tosini@unctad.org</v>
          </cell>
          <cell r="J42"/>
          <cell r="K42"/>
          <cell r="L42"/>
          <cell r="M42"/>
          <cell r="N42"/>
          <cell r="O42"/>
          <cell r="P42"/>
          <cell r="Q42"/>
          <cell r="R42"/>
          <cell r="S42"/>
          <cell r="T42"/>
          <cell r="U42" t="str">
            <v>Gender equality/women’s empowerment is a significant objective (2)</v>
          </cell>
          <cell r="V42" t="str">
            <v>Limited contribution to realization of human rights (1)</v>
          </cell>
          <cell r="W42" t="str">
            <v>Not expected to contribute to sustaining peace (0)</v>
          </cell>
          <cell r="X42" t="str">
            <v>Capacity Development/Technical Assistance </v>
          </cell>
          <cell r="Y42" t="str">
            <v>Women and Girls</v>
          </cell>
          <cell r="Z42"/>
          <cell r="AA42" t="str">
            <v>4.4 By 2030, substantially increase the number of youth and adults who have relevant skills, including technical and vocational skills, for employment, decent jobs and entrepreneurship</v>
          </cell>
          <cell r="AB42" t="str">
            <v>4.7 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v>
          </cell>
          <cell r="AC42" t="str">
            <v>5.b Enhance the use of enabling technology, in particular information and communications technology, to promote the empowerment of women</v>
          </cell>
          <cell r="AD42"/>
          <cell r="AE42"/>
          <cell r="AF42" t="str">
            <v>Economic Development</v>
          </cell>
          <cell r="AG42" t="str">
            <v>Support to Institutions</v>
          </cell>
          <cell r="AH42" t="str">
            <v>SMEs</v>
          </cell>
          <cell r="AI42"/>
          <cell r="AJ42" t="str">
            <v>Tailored Policy Support &amp; Technical Assistance</v>
          </cell>
          <cell r="AK42" t="str">
            <v>United Nations Conference on Trade and Development (UNCTAD)</v>
          </cell>
          <cell r="AL42"/>
          <cell r="AM42" t="str">
            <v>Ministry of Finance</v>
          </cell>
          <cell r="AN42"/>
          <cell r="AO42"/>
          <cell r="AP42"/>
          <cell r="AQ42"/>
          <cell r="AR42"/>
          <cell r="AS42"/>
          <cell r="AT42"/>
          <cell r="AU42"/>
          <cell r="AV42"/>
          <cell r="AW42"/>
          <cell r="AX42"/>
          <cell r="AY42"/>
          <cell r="AZ42">
            <v>0</v>
          </cell>
          <cell r="BA42"/>
          <cell r="BB42"/>
          <cell r="BC42">
            <v>0</v>
          </cell>
          <cell r="BD42"/>
          <cell r="BE42"/>
          <cell r="BF42">
            <v>0</v>
          </cell>
          <cell r="BG42"/>
          <cell r="BH42"/>
          <cell r="BI42">
            <v>0</v>
          </cell>
          <cell r="BJ42"/>
          <cell r="BK42"/>
          <cell r="BL42">
            <v>0</v>
          </cell>
          <cell r="BM42"/>
          <cell r="BN42"/>
          <cell r="BO42">
            <v>0</v>
          </cell>
          <cell r="BP42"/>
          <cell r="BQ42"/>
          <cell r="BR42">
            <v>0</v>
          </cell>
          <cell r="BS42"/>
          <cell r="BT42"/>
          <cell r="BU42">
            <v>0</v>
          </cell>
          <cell r="BV42"/>
          <cell r="BW42"/>
          <cell r="BX42">
            <v>0</v>
          </cell>
          <cell r="BY42"/>
          <cell r="BZ42"/>
          <cell r="CA42">
            <v>0</v>
          </cell>
          <cell r="CB42">
            <v>0</v>
          </cell>
          <cell r="CC42">
            <v>0</v>
          </cell>
          <cell r="CD42">
            <v>0</v>
          </cell>
          <cell r="CE42"/>
          <cell r="CF42"/>
          <cell r="CG42">
            <v>0</v>
          </cell>
          <cell r="CH42"/>
          <cell r="CI42"/>
          <cell r="CJ42">
            <v>0</v>
          </cell>
          <cell r="CK42"/>
          <cell r="CL42"/>
          <cell r="CM42">
            <v>0</v>
          </cell>
          <cell r="CN42"/>
          <cell r="CO42"/>
          <cell r="CP42">
            <v>0</v>
          </cell>
          <cell r="CQ42"/>
          <cell r="CR42"/>
          <cell r="CS42">
            <v>0</v>
          </cell>
          <cell r="CT42"/>
          <cell r="CU42"/>
          <cell r="CV42">
            <v>0</v>
          </cell>
          <cell r="CW42"/>
          <cell r="CX42"/>
          <cell r="CY42">
            <v>0</v>
          </cell>
          <cell r="CZ42"/>
          <cell r="DA42"/>
          <cell r="DB42">
            <v>0</v>
          </cell>
          <cell r="DC42"/>
          <cell r="DD42"/>
          <cell r="DE42">
            <v>0</v>
          </cell>
          <cell r="DF42"/>
          <cell r="DG42"/>
          <cell r="DH42">
            <v>0</v>
          </cell>
          <cell r="DI42"/>
          <cell r="DJ42"/>
          <cell r="DK42">
            <v>0</v>
          </cell>
          <cell r="DL42">
            <v>0</v>
          </cell>
          <cell r="DM42">
            <v>0</v>
          </cell>
          <cell r="DN42">
            <v>0</v>
          </cell>
          <cell r="DO42">
            <v>0</v>
          </cell>
          <cell r="DP42">
            <v>0</v>
          </cell>
          <cell r="DQ42">
            <v>0</v>
          </cell>
          <cell r="DR42">
            <v>0</v>
          </cell>
          <cell r="DS42">
            <v>0</v>
          </cell>
          <cell r="DT42">
            <v>0</v>
          </cell>
        </row>
        <row r="43">
          <cell r="E43" t="str">
            <v>Service Sector Development: Support policy development and capacity building to enhance regional regulatory and institutional frameworks and institutional coordination in service-led diversification policymaking and to increase productive or export capacity.</v>
          </cell>
          <cell r="F43" t="str">
            <v>Support to CARICOM’s implementation of the regional services policy and enhancing regional creative economy.</v>
          </cell>
          <cell r="G43">
            <v>44805</v>
          </cell>
          <cell r="H43">
            <v>46022</v>
          </cell>
          <cell r="I43" t="str">
            <v xml:space="preserve">miho.shirotori@un.org </v>
          </cell>
          <cell r="J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K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L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M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N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O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P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Q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R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S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T43" t="str">
            <v>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U43" t="str">
            <v>Contribute to gender equality/women’s empowerment in a limited way (1)</v>
          </cell>
          <cell r="V43" t="str">
            <v>Not expected to contribute to realization of human rights (0)</v>
          </cell>
          <cell r="W43" t="str">
            <v>Not expected to contribute to sustaining peace (0)</v>
          </cell>
          <cell r="X43" t="str">
            <v>Policy Advice and Thought Leadership </v>
          </cell>
          <cell r="Y43" t="str">
            <v>Women and Girls</v>
          </cell>
          <cell r="Z43" t="str">
            <v xml:space="preserve">Joint Programming </v>
          </cell>
          <cell r="AA43" t="str">
            <v>8.2 Achieve higher levels of economic productivity through diversification, technological upgrading and innovation, including through a focus on high-value added and labour-intensive sectors</v>
          </cell>
          <cell r="AB43"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C43"/>
          <cell r="AD43"/>
          <cell r="AE43"/>
          <cell r="AF43" t="str">
            <v>Economic Development</v>
          </cell>
          <cell r="AG43" t="str">
            <v>Capacity Building</v>
          </cell>
          <cell r="AH43" t="str">
            <v>Capacity Building</v>
          </cell>
          <cell r="AI43" t="str">
            <v xml:space="preserve">Economic Diversification and Revitalization </v>
          </cell>
          <cell r="AJ43" t="str">
            <v>Tailored Policy Support &amp; Technical Assistance</v>
          </cell>
          <cell r="AK43" t="str">
            <v>United Nations Conference on Trade and Development (UNCTAD)</v>
          </cell>
          <cell r="AL43"/>
          <cell r="AM43" t="str">
            <v>Ministry of Creative Industries, Innovation and Orange Economy</v>
          </cell>
          <cell r="AN43"/>
          <cell r="AO43" t="str">
            <v>Caribbean Community Secretariat (CARICOM)</v>
          </cell>
          <cell r="AP43"/>
          <cell r="AQ43"/>
          <cell r="AR43"/>
          <cell r="AS43"/>
          <cell r="AT43"/>
          <cell r="AU43">
            <v>60000</v>
          </cell>
          <cell r="AV43"/>
          <cell r="AW43">
            <v>60000</v>
          </cell>
          <cell r="AX43">
            <v>60000</v>
          </cell>
          <cell r="AY43"/>
          <cell r="AZ43">
            <v>60000</v>
          </cell>
          <cell r="BA43">
            <v>60000</v>
          </cell>
          <cell r="BB43"/>
          <cell r="BC43">
            <v>60000</v>
          </cell>
          <cell r="BD43">
            <v>60000</v>
          </cell>
          <cell r="BE43"/>
          <cell r="BF43">
            <v>60000</v>
          </cell>
          <cell r="BG43">
            <v>60000</v>
          </cell>
          <cell r="BH43"/>
          <cell r="BI43">
            <v>60000</v>
          </cell>
          <cell r="BJ43">
            <v>60000</v>
          </cell>
          <cell r="BK43"/>
          <cell r="BL43">
            <v>60000</v>
          </cell>
          <cell r="BM43">
            <v>60000</v>
          </cell>
          <cell r="BN43"/>
          <cell r="BO43">
            <v>60000</v>
          </cell>
          <cell r="BP43">
            <v>60000</v>
          </cell>
          <cell r="BQ43"/>
          <cell r="BR43">
            <v>60000</v>
          </cell>
          <cell r="BS43">
            <v>60000</v>
          </cell>
          <cell r="BT43"/>
          <cell r="BU43">
            <v>60000</v>
          </cell>
          <cell r="BV43">
            <v>60000</v>
          </cell>
          <cell r="BW43"/>
          <cell r="BX43">
            <v>60000</v>
          </cell>
          <cell r="BY43">
            <v>60000</v>
          </cell>
          <cell r="BZ43"/>
          <cell r="CA43">
            <v>60000</v>
          </cell>
          <cell r="CB43">
            <v>660000</v>
          </cell>
          <cell r="CC43">
            <v>0</v>
          </cell>
          <cell r="CD43">
            <v>660000</v>
          </cell>
          <cell r="CE43">
            <v>60000</v>
          </cell>
          <cell r="CF43"/>
          <cell r="CG43">
            <v>60000</v>
          </cell>
          <cell r="CH43">
            <v>60000</v>
          </cell>
          <cell r="CI43"/>
          <cell r="CJ43">
            <v>60000</v>
          </cell>
          <cell r="CK43">
            <v>60000</v>
          </cell>
          <cell r="CL43"/>
          <cell r="CM43">
            <v>60000</v>
          </cell>
          <cell r="CN43">
            <v>60000</v>
          </cell>
          <cell r="CO43"/>
          <cell r="CP43">
            <v>60000</v>
          </cell>
          <cell r="CQ43">
            <v>60000</v>
          </cell>
          <cell r="CR43"/>
          <cell r="CS43">
            <v>60000</v>
          </cell>
          <cell r="CT43">
            <v>60000</v>
          </cell>
          <cell r="CU43"/>
          <cell r="CV43">
            <v>60000</v>
          </cell>
          <cell r="CW43">
            <v>60000</v>
          </cell>
          <cell r="CX43"/>
          <cell r="CY43">
            <v>60000</v>
          </cell>
          <cell r="CZ43">
            <v>60000</v>
          </cell>
          <cell r="DA43"/>
          <cell r="DB43">
            <v>60000</v>
          </cell>
          <cell r="DC43">
            <v>60000</v>
          </cell>
          <cell r="DD43"/>
          <cell r="DE43">
            <v>60000</v>
          </cell>
          <cell r="DF43">
            <v>60000</v>
          </cell>
          <cell r="DG43"/>
          <cell r="DH43">
            <v>60000</v>
          </cell>
          <cell r="DI43">
            <v>60000</v>
          </cell>
          <cell r="DJ43"/>
          <cell r="DK43">
            <v>60000</v>
          </cell>
          <cell r="DL43">
            <v>660000</v>
          </cell>
          <cell r="DM43">
            <v>0</v>
          </cell>
          <cell r="DN43">
            <v>660000</v>
          </cell>
          <cell r="DO43">
            <v>120000</v>
          </cell>
          <cell r="DP43">
            <v>0</v>
          </cell>
          <cell r="DQ43">
            <v>120000</v>
          </cell>
          <cell r="DR43">
            <v>120000</v>
          </cell>
          <cell r="DS43">
            <v>0</v>
          </cell>
          <cell r="DT43">
            <v>120000</v>
          </cell>
        </row>
        <row r="44">
          <cell r="E44" t="str">
            <v>Improved foreign trade opportunities through implementation and simplification of trade facilitation procedures, in particular through implementation of the WTO Trade Facilitation Agreement provisions and general trade facilitation reforms leading to a reduction of trade transaction costs</v>
          </cell>
          <cell r="F44" t="str">
            <v>Capacity building and technical assistance on trade facilitation reforms, including implementing project management, and monitoring capabilities for National Trade Facilitation Committees (Trade Facilitation Reform Tracker)  as well as building tools for transparency in foreign trade (Trade Information Portals)</v>
          </cell>
          <cell r="G44">
            <v>44652</v>
          </cell>
          <cell r="H44">
            <v>45747</v>
          </cell>
          <cell r="I44" t="str">
            <v>Arantzazu Sanchez</v>
          </cell>
          <cell r="J44"/>
          <cell r="K44"/>
          <cell r="L44"/>
          <cell r="M44"/>
          <cell r="N44"/>
          <cell r="O44"/>
          <cell r="P44"/>
          <cell r="Q44"/>
          <cell r="R44"/>
          <cell r="S44"/>
          <cell r="T44" t="str">
            <v>Support for ODA eligble OECS countries to support trade facilitation implementation reforms, in particular through digitalized project management and monitoring</v>
          </cell>
          <cell r="U44" t="str">
            <v>Contribute to gender equality/women’s empowerment in a limited way (1)</v>
          </cell>
          <cell r="V44" t="str">
            <v>Not expected to contribute to realization of human rights (0)</v>
          </cell>
          <cell r="W44" t="str">
            <v>Not expected to contribute to sustaining peace (0)</v>
          </cell>
          <cell r="X44" t="str">
            <v>Capacity Development/Technical Assistance </v>
          </cell>
          <cell r="Y44"/>
          <cell r="Z44"/>
          <cell r="AA44"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44" t="str">
            <v>17.10 Promote a universal, rules-based, open, non‑discriminatory and equitable multilateral trading system under the World Trade Organization, including through the conclusion of negotiations under its Doha Development Agenda</v>
          </cell>
          <cell r="AC44" t="str">
            <v>17.11 Significantly increase the exports of developing countries, in particular with a view to doubling the least developed countries’ share of global exports by 2020</v>
          </cell>
          <cell r="AD44"/>
          <cell r="AE44"/>
          <cell r="AF44" t="str">
            <v>Economic Development</v>
          </cell>
          <cell r="AG44" t="str">
            <v>Capacity Building</v>
          </cell>
          <cell r="AH44" t="str">
            <v>Support to Institutions</v>
          </cell>
          <cell r="AI44"/>
          <cell r="AJ44" t="str">
            <v>Tailored Policy Support &amp; Technical Assistance</v>
          </cell>
          <cell r="AK44" t="str">
            <v>United Nations Conference on Trade and Development (UNCTAD)</v>
          </cell>
          <cell r="AL44" t="str">
            <v>UK</v>
          </cell>
          <cell r="AM44"/>
          <cell r="AN44"/>
          <cell r="AO44" t="str">
            <v>Organisation of Eastern Caribbean States (OECS)</v>
          </cell>
          <cell r="AP44"/>
          <cell r="AQ44"/>
          <cell r="AR44"/>
          <cell r="AS44"/>
          <cell r="AT44"/>
          <cell r="AU44"/>
          <cell r="AV44"/>
          <cell r="AW44"/>
          <cell r="AX44"/>
          <cell r="AY44"/>
          <cell r="AZ44">
            <v>0</v>
          </cell>
          <cell r="BA44"/>
          <cell r="BB44"/>
          <cell r="BC44">
            <v>0</v>
          </cell>
          <cell r="BD44"/>
          <cell r="BE44"/>
          <cell r="BF44">
            <v>0</v>
          </cell>
          <cell r="BG44"/>
          <cell r="BH44"/>
          <cell r="BI44">
            <v>0</v>
          </cell>
          <cell r="BJ44"/>
          <cell r="BK44"/>
          <cell r="BL44">
            <v>0</v>
          </cell>
          <cell r="BM44"/>
          <cell r="BN44"/>
          <cell r="BO44">
            <v>0</v>
          </cell>
          <cell r="BP44"/>
          <cell r="BQ44"/>
          <cell r="BR44">
            <v>0</v>
          </cell>
          <cell r="BS44"/>
          <cell r="BT44"/>
          <cell r="BU44">
            <v>0</v>
          </cell>
          <cell r="BV44"/>
          <cell r="BW44"/>
          <cell r="BX44">
            <v>0</v>
          </cell>
          <cell r="BY44">
            <v>800000</v>
          </cell>
          <cell r="BZ44">
            <v>300000</v>
          </cell>
          <cell r="CA44">
            <v>500000</v>
          </cell>
          <cell r="CB44">
            <v>800000</v>
          </cell>
          <cell r="CC44">
            <v>300000</v>
          </cell>
          <cell r="CD44">
            <v>500000</v>
          </cell>
          <cell r="CE44"/>
          <cell r="CF44"/>
          <cell r="CG44">
            <v>0</v>
          </cell>
          <cell r="CH44"/>
          <cell r="CI44"/>
          <cell r="CJ44">
            <v>0</v>
          </cell>
          <cell r="CK44"/>
          <cell r="CL44"/>
          <cell r="CM44">
            <v>0</v>
          </cell>
          <cell r="CN44"/>
          <cell r="CO44"/>
          <cell r="CP44">
            <v>0</v>
          </cell>
          <cell r="CQ44"/>
          <cell r="CR44"/>
          <cell r="CS44">
            <v>0</v>
          </cell>
          <cell r="CT44"/>
          <cell r="CU44"/>
          <cell r="CV44">
            <v>0</v>
          </cell>
          <cell r="CW44"/>
          <cell r="CX44"/>
          <cell r="CY44">
            <v>0</v>
          </cell>
          <cell r="CZ44"/>
          <cell r="DA44"/>
          <cell r="DB44">
            <v>0</v>
          </cell>
          <cell r="DC44"/>
          <cell r="DD44"/>
          <cell r="DE44">
            <v>0</v>
          </cell>
          <cell r="DF44"/>
          <cell r="DG44"/>
          <cell r="DH44">
            <v>0</v>
          </cell>
          <cell r="DI44"/>
          <cell r="DJ44"/>
          <cell r="DK44">
            <v>0</v>
          </cell>
          <cell r="DL44">
            <v>0</v>
          </cell>
          <cell r="DM44">
            <v>0</v>
          </cell>
          <cell r="DN44">
            <v>0</v>
          </cell>
          <cell r="DO44">
            <v>0</v>
          </cell>
          <cell r="DP44">
            <v>0</v>
          </cell>
          <cell r="DQ44">
            <v>0</v>
          </cell>
          <cell r="DR44">
            <v>0</v>
          </cell>
          <cell r="DS44">
            <v>0</v>
          </cell>
          <cell r="DT44">
            <v>0</v>
          </cell>
        </row>
        <row r="45">
          <cell r="E45" t="str">
            <v>Ministry Agriculture is supported in the development of a national bioeconomy initiative through the promotion and implementation of urban and peri-urban landscape management practices for greener cities to catalyse a climate-resilient, environmentally friendly country</v>
          </cell>
          <cell r="F45"/>
          <cell r="G45"/>
          <cell r="H45"/>
          <cell r="I45"/>
          <cell r="J45"/>
          <cell r="K45"/>
          <cell r="L45"/>
          <cell r="M45"/>
          <cell r="N45"/>
          <cell r="O45" t="str">
            <v>* 3976 - Development of a Monitoring and Review framework for Blue Economy investment inclusive of PPPs, due: 2023-Feb-28
* 3977 - Capacities of aquaculturalist strengthened to increase access to credit, adopt GAP (including post harvest handling) and food safety to meet market requirements., due: 2023-Aug-31
* 3978 - Value chain analyses completed on aquaculture., due: 2022-Aug-31</v>
          </cell>
          <cell r="P45"/>
          <cell r="Q45"/>
          <cell r="R45"/>
          <cell r="S45"/>
          <cell r="T45" t="str">
            <v>Collaborative activities in coordination with OECS</v>
          </cell>
          <cell r="U45"/>
          <cell r="V45"/>
          <cell r="W45"/>
          <cell r="X45" t="str">
            <v>Policy Advice and Thought Leadership </v>
          </cell>
          <cell r="Y45"/>
          <cell r="Z45"/>
          <cell r="AA45" t="str">
            <v>13.1 Strengthen resilience and adaptive capacity to climate-related hazards and natural disasters in all countries</v>
          </cell>
          <cell r="AB45"/>
          <cell r="AC45"/>
          <cell r="AD45"/>
          <cell r="AE45"/>
          <cell r="AF45" t="str">
            <v>Biodiversity and Ecosystems  for food and agriculture</v>
          </cell>
          <cell r="AG45"/>
          <cell r="AH45"/>
          <cell r="AI45"/>
          <cell r="AJ45" t="str">
            <v>Tailored Policy Support &amp; Technical Assistance</v>
          </cell>
          <cell r="AK45" t="str">
            <v>Food and Agriculture Organization of the United Nations (FAO)</v>
          </cell>
          <cell r="AL45"/>
          <cell r="AM45" t="str">
            <v>Ministry of Agriculture, Fisheries and Barbuda Affairs</v>
          </cell>
          <cell r="AN45"/>
          <cell r="AO45"/>
          <cell r="AP45"/>
          <cell r="AQ45"/>
          <cell r="AR45"/>
          <cell r="AS45"/>
          <cell r="AT45"/>
          <cell r="AU45"/>
          <cell r="AV45"/>
          <cell r="AW45"/>
          <cell r="AX45"/>
          <cell r="AY45"/>
          <cell r="AZ45">
            <v>0</v>
          </cell>
          <cell r="BA45"/>
          <cell r="BB45"/>
          <cell r="BC45">
            <v>0</v>
          </cell>
          <cell r="BD45"/>
          <cell r="BE45"/>
          <cell r="BF45">
            <v>0</v>
          </cell>
          <cell r="BG45">
            <v>28500</v>
          </cell>
          <cell r="BH45">
            <v>28500</v>
          </cell>
          <cell r="BI45">
            <v>0</v>
          </cell>
          <cell r="BJ45"/>
          <cell r="BK45"/>
          <cell r="BL45">
            <v>0</v>
          </cell>
          <cell r="BM45"/>
          <cell r="BN45"/>
          <cell r="BO45">
            <v>0</v>
          </cell>
          <cell r="BP45"/>
          <cell r="BQ45"/>
          <cell r="BR45">
            <v>0</v>
          </cell>
          <cell r="BS45"/>
          <cell r="BT45"/>
          <cell r="BU45">
            <v>0</v>
          </cell>
          <cell r="BV45"/>
          <cell r="BW45"/>
          <cell r="BX45">
            <v>0</v>
          </cell>
          <cell r="BY45"/>
          <cell r="BZ45"/>
          <cell r="CA45">
            <v>0</v>
          </cell>
          <cell r="CB45">
            <v>28500</v>
          </cell>
          <cell r="CC45">
            <v>28500</v>
          </cell>
          <cell r="CD45">
            <v>0</v>
          </cell>
          <cell r="CE45"/>
          <cell r="CF45"/>
          <cell r="CG45">
            <v>0</v>
          </cell>
          <cell r="CH45"/>
          <cell r="CI45"/>
          <cell r="CJ45">
            <v>0</v>
          </cell>
          <cell r="CK45"/>
          <cell r="CL45"/>
          <cell r="CM45">
            <v>0</v>
          </cell>
          <cell r="CN45"/>
          <cell r="CO45"/>
          <cell r="CP45">
            <v>0</v>
          </cell>
          <cell r="CQ45"/>
          <cell r="CR45"/>
          <cell r="CS45">
            <v>0</v>
          </cell>
          <cell r="CT45"/>
          <cell r="CU45"/>
          <cell r="CV45">
            <v>0</v>
          </cell>
          <cell r="CW45"/>
          <cell r="CX45"/>
          <cell r="CY45">
            <v>0</v>
          </cell>
          <cell r="CZ45"/>
          <cell r="DA45"/>
          <cell r="DB45">
            <v>0</v>
          </cell>
          <cell r="DC45"/>
          <cell r="DD45"/>
          <cell r="DE45">
            <v>0</v>
          </cell>
          <cell r="DF45"/>
          <cell r="DG45"/>
          <cell r="DH45">
            <v>0</v>
          </cell>
          <cell r="DI45"/>
          <cell r="DJ45"/>
          <cell r="DK45">
            <v>0</v>
          </cell>
          <cell r="DL45">
            <v>0</v>
          </cell>
          <cell r="DM45">
            <v>0</v>
          </cell>
          <cell r="DN45">
            <v>0</v>
          </cell>
          <cell r="DO45">
            <v>0</v>
          </cell>
          <cell r="DP45">
            <v>0</v>
          </cell>
          <cell r="DQ45">
            <v>0</v>
          </cell>
          <cell r="DR45">
            <v>0</v>
          </cell>
          <cell r="DS45">
            <v>0</v>
          </cell>
          <cell r="DT45">
            <v>0</v>
          </cell>
        </row>
        <row r="46">
          <cell r="E46" t="str">
            <v>Government institutions have strengthened policy framework and traceability systems to improve and promote sustainable blue food systems and opportunities for investment</v>
          </cell>
          <cell r="F46"/>
          <cell r="G46"/>
          <cell r="H46"/>
          <cell r="I46"/>
          <cell r="J46"/>
          <cell r="K46"/>
          <cell r="L46" t="str">
            <v>* 3952 - Development of a Monitoring and Review framework for Blue Economy investment inclusive of PPPs, due: 2022-Dec-31
* 3953 - Capacity built in the  development on knowledge, measures, options, and incentives for addressing bycatch mitigation and unwanted discards to improve sustainability of fisheries increased among key stakeholder groups, due: 2023-Dec-31</v>
          </cell>
          <cell r="M46"/>
          <cell r="N46"/>
          <cell r="O46"/>
          <cell r="P46"/>
          <cell r="Q46"/>
          <cell r="R46"/>
          <cell r="S46"/>
          <cell r="T46"/>
          <cell r="U46"/>
          <cell r="V46"/>
          <cell r="W46"/>
          <cell r="X46"/>
          <cell r="Y46"/>
          <cell r="Z46"/>
          <cell r="AA4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46" t="str">
            <v>14.b Provide access for small-scale artisanal fishers to marine resources and markets</v>
          </cell>
          <cell r="AC46"/>
          <cell r="AD46"/>
          <cell r="AE46"/>
          <cell r="AF46" t="str">
            <v xml:space="preserve">Blue Transformation </v>
          </cell>
          <cell r="AG46"/>
          <cell r="AH46"/>
          <cell r="AI46" t="str">
            <v>COVID Response &amp; Socioeconomic Recovery</v>
          </cell>
          <cell r="AJ46" t="str">
            <v>COVID Response  &amp;  Socio-economic Recovery</v>
          </cell>
          <cell r="AK46" t="str">
            <v>Food and Agriculture Organization of the United Nations (FAO)</v>
          </cell>
          <cell r="AL46"/>
          <cell r="AM46" t="str">
            <v>Ministry of Agriculture, Fisheries and Barbuda Affairs</v>
          </cell>
          <cell r="AN46"/>
          <cell r="AO46"/>
          <cell r="AP46"/>
          <cell r="AQ46"/>
          <cell r="AR46"/>
          <cell r="AS46"/>
          <cell r="AT46"/>
          <cell r="AU46"/>
          <cell r="AV46"/>
          <cell r="AW46"/>
          <cell r="AX46"/>
          <cell r="AY46"/>
          <cell r="AZ46">
            <v>0</v>
          </cell>
          <cell r="BA46">
            <v>115800</v>
          </cell>
          <cell r="BB46">
            <v>77000</v>
          </cell>
          <cell r="BC46">
            <v>38800</v>
          </cell>
          <cell r="BD46"/>
          <cell r="BE46"/>
          <cell r="BF46">
            <v>0</v>
          </cell>
          <cell r="BG46"/>
          <cell r="BH46"/>
          <cell r="BI46">
            <v>0</v>
          </cell>
          <cell r="BJ46"/>
          <cell r="BK46"/>
          <cell r="BL46">
            <v>0</v>
          </cell>
          <cell r="BM46"/>
          <cell r="BN46"/>
          <cell r="BO46">
            <v>0</v>
          </cell>
          <cell r="BP46"/>
          <cell r="BQ46"/>
          <cell r="BR46">
            <v>0</v>
          </cell>
          <cell r="BS46"/>
          <cell r="BT46"/>
          <cell r="BU46">
            <v>0</v>
          </cell>
          <cell r="BV46"/>
          <cell r="BW46"/>
          <cell r="BX46">
            <v>0</v>
          </cell>
          <cell r="BY46"/>
          <cell r="BZ46"/>
          <cell r="CA46">
            <v>0</v>
          </cell>
          <cell r="CB46">
            <v>115800</v>
          </cell>
          <cell r="CC46">
            <v>77000</v>
          </cell>
          <cell r="CD46">
            <v>38800</v>
          </cell>
          <cell r="CE46"/>
          <cell r="CF46"/>
          <cell r="CG46">
            <v>0</v>
          </cell>
          <cell r="CH46"/>
          <cell r="CI46"/>
          <cell r="CJ46">
            <v>0</v>
          </cell>
          <cell r="CK46"/>
          <cell r="CL46"/>
          <cell r="CM46">
            <v>0</v>
          </cell>
          <cell r="CN46"/>
          <cell r="CO46"/>
          <cell r="CP46">
            <v>0</v>
          </cell>
          <cell r="CQ46"/>
          <cell r="CR46"/>
          <cell r="CS46">
            <v>0</v>
          </cell>
          <cell r="CT46"/>
          <cell r="CU46"/>
          <cell r="CV46">
            <v>0</v>
          </cell>
          <cell r="CW46"/>
          <cell r="CX46"/>
          <cell r="CY46">
            <v>0</v>
          </cell>
          <cell r="CZ46"/>
          <cell r="DA46"/>
          <cell r="DB46">
            <v>0</v>
          </cell>
          <cell r="DC46"/>
          <cell r="DD46"/>
          <cell r="DE46">
            <v>0</v>
          </cell>
          <cell r="DF46"/>
          <cell r="DG46"/>
          <cell r="DH46">
            <v>0</v>
          </cell>
          <cell r="DI46"/>
          <cell r="DJ46"/>
          <cell r="DK46">
            <v>0</v>
          </cell>
          <cell r="DL46">
            <v>0</v>
          </cell>
          <cell r="DM46">
            <v>0</v>
          </cell>
          <cell r="DN46">
            <v>0</v>
          </cell>
          <cell r="DO46">
            <v>0</v>
          </cell>
          <cell r="DP46">
            <v>0</v>
          </cell>
          <cell r="DQ46">
            <v>0</v>
          </cell>
          <cell r="DR46">
            <v>0</v>
          </cell>
          <cell r="DS46">
            <v>0</v>
          </cell>
          <cell r="DT46">
            <v>0</v>
          </cell>
        </row>
        <row r="47">
          <cell r="E47" t="str">
            <v xml:space="preserve">National government has increased capacity to assess its labour force in the blue and green economies </v>
          </cell>
          <cell r="F47" t="str">
            <v>Support in the development of blue and green jobs modules for the labour force survey</v>
          </cell>
          <cell r="G47"/>
          <cell r="H47"/>
          <cell r="I47"/>
          <cell r="J47"/>
          <cell r="K47"/>
          <cell r="L47"/>
          <cell r="M47"/>
          <cell r="N47"/>
          <cell r="O47"/>
          <cell r="P47"/>
          <cell r="Q47"/>
          <cell r="R47"/>
          <cell r="S47"/>
          <cell r="T47"/>
          <cell r="U47"/>
          <cell r="V47"/>
          <cell r="W47"/>
          <cell r="X47"/>
          <cell r="Y47"/>
          <cell r="Z47"/>
          <cell r="AA47"/>
          <cell r="AB47" t="str">
            <v>2.1 By 2030, end hunger and ensure access by all people, in particular the poor and people in vulnerable situations, including infants, to safe, nutritious and sufficient food all year round</v>
          </cell>
          <cell r="AC47"/>
          <cell r="AD47"/>
          <cell r="AE47"/>
          <cell r="AF47" t="str">
            <v>Data collection and analysis</v>
          </cell>
          <cell r="AG47" t="str">
            <v xml:space="preserve">Blue /Green Economy </v>
          </cell>
          <cell r="AH47" t="str">
            <v>Capacity Building</v>
          </cell>
          <cell r="AI47" t="str">
            <v xml:space="preserve">Economic Diversification and Revitalization </v>
          </cell>
          <cell r="AJ47" t="str">
            <v>Tailored Policy Support &amp; Technical Assistance</v>
          </cell>
          <cell r="AK47" t="str">
            <v>International Labour Organization (ILO)</v>
          </cell>
          <cell r="AL47"/>
          <cell r="AM47" t="str">
            <v>Labour Department</v>
          </cell>
          <cell r="AN47"/>
          <cell r="AO47"/>
          <cell r="AP47"/>
          <cell r="AQ47"/>
          <cell r="AR47"/>
          <cell r="AS47"/>
          <cell r="AT47"/>
          <cell r="AU47"/>
          <cell r="AV47"/>
          <cell r="AW47"/>
          <cell r="AX47"/>
          <cell r="AY47"/>
          <cell r="AZ47">
            <v>0</v>
          </cell>
          <cell r="BA47"/>
          <cell r="BB47"/>
          <cell r="BC47">
            <v>0</v>
          </cell>
          <cell r="BD47"/>
          <cell r="BE47"/>
          <cell r="BF47">
            <v>0</v>
          </cell>
          <cell r="BG47"/>
          <cell r="BH47"/>
          <cell r="BI47">
            <v>0</v>
          </cell>
          <cell r="BJ47"/>
          <cell r="BK47"/>
          <cell r="BL47">
            <v>0</v>
          </cell>
          <cell r="BM47"/>
          <cell r="BN47"/>
          <cell r="BO47">
            <v>0</v>
          </cell>
          <cell r="BP47"/>
          <cell r="BQ47"/>
          <cell r="BR47">
            <v>0</v>
          </cell>
          <cell r="BS47"/>
          <cell r="BT47"/>
          <cell r="BU47">
            <v>0</v>
          </cell>
          <cell r="BV47"/>
          <cell r="BW47"/>
          <cell r="BX47">
            <v>0</v>
          </cell>
          <cell r="BY47"/>
          <cell r="BZ47"/>
          <cell r="CA47">
            <v>0</v>
          </cell>
          <cell r="CB47">
            <v>0</v>
          </cell>
          <cell r="CC47">
            <v>0</v>
          </cell>
          <cell r="CD47">
            <v>0</v>
          </cell>
          <cell r="CE47"/>
          <cell r="CF47"/>
          <cell r="CG47">
            <v>0</v>
          </cell>
          <cell r="CH47"/>
          <cell r="CI47"/>
          <cell r="CJ47">
            <v>0</v>
          </cell>
          <cell r="CK47"/>
          <cell r="CL47"/>
          <cell r="CM47">
            <v>0</v>
          </cell>
          <cell r="CN47"/>
          <cell r="CO47"/>
          <cell r="CP47">
            <v>0</v>
          </cell>
          <cell r="CQ47"/>
          <cell r="CR47"/>
          <cell r="CS47">
            <v>0</v>
          </cell>
          <cell r="CT47"/>
          <cell r="CU47"/>
          <cell r="CV47">
            <v>0</v>
          </cell>
          <cell r="CW47"/>
          <cell r="CX47"/>
          <cell r="CY47">
            <v>0</v>
          </cell>
          <cell r="CZ47"/>
          <cell r="DA47"/>
          <cell r="DB47">
            <v>0</v>
          </cell>
          <cell r="DC47"/>
          <cell r="DD47"/>
          <cell r="DE47">
            <v>0</v>
          </cell>
          <cell r="DF47"/>
          <cell r="DG47"/>
          <cell r="DH47">
            <v>0</v>
          </cell>
          <cell r="DI47"/>
          <cell r="DJ47"/>
          <cell r="DK47">
            <v>0</v>
          </cell>
          <cell r="DL47">
            <v>0</v>
          </cell>
          <cell r="DM47">
            <v>0</v>
          </cell>
          <cell r="DN47">
            <v>0</v>
          </cell>
          <cell r="DO47">
            <v>0</v>
          </cell>
          <cell r="DP47">
            <v>0</v>
          </cell>
          <cell r="DQ47">
            <v>0</v>
          </cell>
          <cell r="DR47">
            <v>0</v>
          </cell>
          <cell r="DS47">
            <v>0</v>
          </cell>
          <cell r="DT47">
            <v>0</v>
          </cell>
        </row>
        <row r="48">
          <cell r="E48" t="str">
            <v>National Stakeholders and development partners have access to UpToDate labour market data through a revised common OECS labour force survey questionnaire incorporating latest International statistical standards</v>
          </cell>
          <cell r="F48" t="str">
            <v>The activity is carried out in coordination with the OECS secretariat relying on a national statistical Offices within OECS member states</v>
          </cell>
          <cell r="G48"/>
          <cell r="H48"/>
          <cell r="I48"/>
          <cell r="J48"/>
          <cell r="K48"/>
          <cell r="L48"/>
          <cell r="M48"/>
          <cell r="N48"/>
          <cell r="O48"/>
          <cell r="P48"/>
          <cell r="Q48"/>
          <cell r="R48"/>
          <cell r="S48"/>
          <cell r="T48"/>
          <cell r="U48"/>
          <cell r="V48"/>
          <cell r="W48"/>
          <cell r="X48"/>
          <cell r="Y48"/>
          <cell r="Z48"/>
          <cell r="AA48"/>
          <cell r="AB48"/>
          <cell r="AC48"/>
          <cell r="AD48"/>
          <cell r="AE48"/>
          <cell r="AF48" t="str">
            <v>Employment</v>
          </cell>
          <cell r="AG48" t="str">
            <v xml:space="preserve">Youth Employment </v>
          </cell>
          <cell r="AH48"/>
          <cell r="AI48" t="str">
            <v>Data Systems</v>
          </cell>
          <cell r="AJ48" t="str">
            <v>COVID Response  &amp;  Socio-economic Recovery</v>
          </cell>
          <cell r="AK48" t="str">
            <v>International Labour Organization (ILO)</v>
          </cell>
          <cell r="AL48"/>
          <cell r="AM48" t="str">
            <v>Labour Department</v>
          </cell>
          <cell r="AN48"/>
          <cell r="AO48" t="str">
            <v>Organisation of Eastern Caribbean States (OECS)</v>
          </cell>
          <cell r="AP48"/>
          <cell r="AQ48"/>
          <cell r="AR48"/>
          <cell r="AS48"/>
          <cell r="AT48"/>
          <cell r="AU48"/>
          <cell r="AV48"/>
          <cell r="AW48"/>
          <cell r="AX48"/>
          <cell r="AY48"/>
          <cell r="AZ48">
            <v>0</v>
          </cell>
          <cell r="BA48"/>
          <cell r="BB48"/>
          <cell r="BC48">
            <v>0</v>
          </cell>
          <cell r="BD48"/>
          <cell r="BE48"/>
          <cell r="BF48">
            <v>0</v>
          </cell>
          <cell r="BG48"/>
          <cell r="BH48"/>
          <cell r="BI48">
            <v>0</v>
          </cell>
          <cell r="BJ48"/>
          <cell r="BK48"/>
          <cell r="BL48">
            <v>0</v>
          </cell>
          <cell r="BM48"/>
          <cell r="BN48"/>
          <cell r="BO48">
            <v>0</v>
          </cell>
          <cell r="BP48"/>
          <cell r="BQ48"/>
          <cell r="BR48">
            <v>0</v>
          </cell>
          <cell r="BS48"/>
          <cell r="BT48"/>
          <cell r="BU48">
            <v>0</v>
          </cell>
          <cell r="BV48"/>
          <cell r="BW48"/>
          <cell r="BX48">
            <v>0</v>
          </cell>
          <cell r="BY48"/>
          <cell r="BZ48"/>
          <cell r="CA48">
            <v>0</v>
          </cell>
          <cell r="CB48">
            <v>0</v>
          </cell>
          <cell r="CC48">
            <v>0</v>
          </cell>
          <cell r="CD48">
            <v>0</v>
          </cell>
          <cell r="CE48"/>
          <cell r="CF48"/>
          <cell r="CG48">
            <v>0</v>
          </cell>
          <cell r="CH48"/>
          <cell r="CI48"/>
          <cell r="CJ48">
            <v>0</v>
          </cell>
          <cell r="CK48"/>
          <cell r="CL48"/>
          <cell r="CM48">
            <v>0</v>
          </cell>
          <cell r="CN48"/>
          <cell r="CO48"/>
          <cell r="CP48">
            <v>0</v>
          </cell>
          <cell r="CQ48"/>
          <cell r="CR48"/>
          <cell r="CS48">
            <v>0</v>
          </cell>
          <cell r="CT48"/>
          <cell r="CU48"/>
          <cell r="CV48">
            <v>0</v>
          </cell>
          <cell r="CW48"/>
          <cell r="CX48"/>
          <cell r="CY48">
            <v>0</v>
          </cell>
          <cell r="CZ48"/>
          <cell r="DA48"/>
          <cell r="DB48">
            <v>0</v>
          </cell>
          <cell r="DC48"/>
          <cell r="DD48"/>
          <cell r="DE48">
            <v>0</v>
          </cell>
          <cell r="DF48"/>
          <cell r="DG48"/>
          <cell r="DH48">
            <v>0</v>
          </cell>
          <cell r="DI48"/>
          <cell r="DJ48"/>
          <cell r="DK48">
            <v>0</v>
          </cell>
          <cell r="DL48">
            <v>0</v>
          </cell>
          <cell r="DM48">
            <v>0</v>
          </cell>
          <cell r="DN48">
            <v>0</v>
          </cell>
          <cell r="DO48">
            <v>0</v>
          </cell>
          <cell r="DP48">
            <v>0</v>
          </cell>
          <cell r="DQ48">
            <v>0</v>
          </cell>
          <cell r="DR48">
            <v>0</v>
          </cell>
          <cell r="DS48">
            <v>0</v>
          </cell>
          <cell r="DT48">
            <v>0</v>
          </cell>
        </row>
        <row r="49">
          <cell r="E49" t="str">
            <v>Increased institutional capacity of workers’ organizations to develop proposals for negotiations at bipartite and tripartite social dialogue mechanisms, including collective bargaining agreements at all levels, focusing on relevant areas; and to contribute effectively to the formulation and coherent implementation of economic, social and environmental policies at the national, regional and international levels, including in multilateral frameworks or institutions.</v>
          </cell>
          <cell r="F49"/>
          <cell r="G49"/>
          <cell r="H49"/>
          <cell r="I49"/>
          <cell r="J49"/>
          <cell r="K49"/>
          <cell r="L49"/>
          <cell r="M49"/>
          <cell r="N49"/>
          <cell r="O49"/>
          <cell r="P49"/>
          <cell r="Q49"/>
          <cell r="R49"/>
          <cell r="S49"/>
          <cell r="T49"/>
          <cell r="U49"/>
          <cell r="V49"/>
          <cell r="W49"/>
          <cell r="X49"/>
          <cell r="Y49"/>
          <cell r="Z49"/>
          <cell r="AA49"/>
          <cell r="AB49"/>
          <cell r="AC49"/>
          <cell r="AD49"/>
          <cell r="AE49"/>
          <cell r="AF49" t="str">
            <v>Capacity Building</v>
          </cell>
          <cell r="AG49" t="str">
            <v>Support to Institutions</v>
          </cell>
          <cell r="AH49"/>
          <cell r="AI49" t="str">
            <v xml:space="preserve">Social Cohesion and Protection </v>
          </cell>
          <cell r="AJ49"/>
          <cell r="AK49" t="str">
            <v>International Labour Organization (ILO)</v>
          </cell>
          <cell r="AL49"/>
          <cell r="AM49" t="str">
            <v>Labour Department</v>
          </cell>
          <cell r="AN49"/>
          <cell r="AO49"/>
          <cell r="AP49"/>
          <cell r="AQ49"/>
          <cell r="AR49"/>
          <cell r="AS49"/>
          <cell r="AT49"/>
          <cell r="AU49"/>
          <cell r="AV49"/>
          <cell r="AW49"/>
          <cell r="AX49"/>
          <cell r="AY49"/>
          <cell r="AZ49">
            <v>0</v>
          </cell>
          <cell r="BA49"/>
          <cell r="BB49"/>
          <cell r="BC49">
            <v>0</v>
          </cell>
          <cell r="BD49"/>
          <cell r="BE49"/>
          <cell r="BF49">
            <v>0</v>
          </cell>
          <cell r="BG49"/>
          <cell r="BH49"/>
          <cell r="BI49">
            <v>0</v>
          </cell>
          <cell r="BJ49"/>
          <cell r="BK49"/>
          <cell r="BL49">
            <v>0</v>
          </cell>
          <cell r="BM49"/>
          <cell r="BN49"/>
          <cell r="BO49">
            <v>0</v>
          </cell>
          <cell r="BP49"/>
          <cell r="BQ49"/>
          <cell r="BR49">
            <v>0</v>
          </cell>
          <cell r="BS49"/>
          <cell r="BT49"/>
          <cell r="BU49">
            <v>0</v>
          </cell>
          <cell r="BV49"/>
          <cell r="BW49"/>
          <cell r="BX49">
            <v>0</v>
          </cell>
          <cell r="BY49"/>
          <cell r="BZ49"/>
          <cell r="CA49">
            <v>0</v>
          </cell>
          <cell r="CB49">
            <v>0</v>
          </cell>
          <cell r="CC49">
            <v>0</v>
          </cell>
          <cell r="CD49">
            <v>0</v>
          </cell>
          <cell r="CE49"/>
          <cell r="CF49"/>
          <cell r="CG49">
            <v>0</v>
          </cell>
          <cell r="CH49"/>
          <cell r="CI49"/>
          <cell r="CJ49">
            <v>0</v>
          </cell>
          <cell r="CK49"/>
          <cell r="CL49"/>
          <cell r="CM49">
            <v>0</v>
          </cell>
          <cell r="CN49"/>
          <cell r="CO49"/>
          <cell r="CP49">
            <v>0</v>
          </cell>
          <cell r="CQ49"/>
          <cell r="CR49"/>
          <cell r="CS49">
            <v>0</v>
          </cell>
          <cell r="CT49"/>
          <cell r="CU49"/>
          <cell r="CV49">
            <v>0</v>
          </cell>
          <cell r="CW49"/>
          <cell r="CX49"/>
          <cell r="CY49">
            <v>0</v>
          </cell>
          <cell r="CZ49"/>
          <cell r="DA49"/>
          <cell r="DB49">
            <v>0</v>
          </cell>
          <cell r="DC49"/>
          <cell r="DD49"/>
          <cell r="DE49">
            <v>0</v>
          </cell>
          <cell r="DF49"/>
          <cell r="DG49"/>
          <cell r="DH49">
            <v>0</v>
          </cell>
          <cell r="DI49"/>
          <cell r="DJ49"/>
          <cell r="DK49">
            <v>0</v>
          </cell>
          <cell r="DL49">
            <v>0</v>
          </cell>
          <cell r="DM49">
            <v>0</v>
          </cell>
          <cell r="DN49">
            <v>0</v>
          </cell>
          <cell r="DO49">
            <v>0</v>
          </cell>
          <cell r="DP49">
            <v>0</v>
          </cell>
          <cell r="DQ49">
            <v>0</v>
          </cell>
          <cell r="DR49">
            <v>0</v>
          </cell>
          <cell r="DS49">
            <v>0</v>
          </cell>
          <cell r="DT49">
            <v>0</v>
          </cell>
        </row>
        <row r="50">
          <cell r="E50" t="str">
            <v>Increased capacity of Member States to ensure respect for, promote and realize fundamental principles and rights at work</v>
          </cell>
          <cell r="F50" t="str">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ell>
          <cell r="G50"/>
          <cell r="H50"/>
          <cell r="I50"/>
          <cell r="J50"/>
          <cell r="K50"/>
          <cell r="L50"/>
          <cell r="M50"/>
          <cell r="N50"/>
          <cell r="O50"/>
          <cell r="P50"/>
          <cell r="Q50"/>
          <cell r="R50"/>
          <cell r="S50"/>
          <cell r="T50"/>
          <cell r="U50"/>
          <cell r="V50"/>
          <cell r="W50"/>
          <cell r="X50"/>
          <cell r="Y50"/>
          <cell r="Z50"/>
          <cell r="AA50"/>
          <cell r="AB50"/>
          <cell r="AC50"/>
          <cell r="AD50"/>
          <cell r="AE50"/>
          <cell r="AF50" t="str">
            <v>Data collection and analysis</v>
          </cell>
          <cell r="AG50" t="str">
            <v>Child Protection</v>
          </cell>
          <cell r="AH50" t="str">
            <v>Planning and Monitoring</v>
          </cell>
          <cell r="AI50" t="str">
            <v xml:space="preserve">Social Cohesion and Protection </v>
          </cell>
          <cell r="AJ50"/>
          <cell r="AK50" t="str">
            <v>International Labour Organization (ILO)</v>
          </cell>
          <cell r="AL50"/>
          <cell r="AM50" t="str">
            <v>Labour Department</v>
          </cell>
          <cell r="AN50"/>
          <cell r="AO50"/>
          <cell r="AP50"/>
          <cell r="AQ50"/>
          <cell r="AR50"/>
          <cell r="AS50"/>
          <cell r="AT50"/>
          <cell r="AU50"/>
          <cell r="AV50"/>
          <cell r="AW50"/>
          <cell r="AX50"/>
          <cell r="AY50"/>
          <cell r="AZ50">
            <v>0</v>
          </cell>
          <cell r="BA50"/>
          <cell r="BB50"/>
          <cell r="BC50">
            <v>0</v>
          </cell>
          <cell r="BD50"/>
          <cell r="BE50"/>
          <cell r="BF50">
            <v>0</v>
          </cell>
          <cell r="BG50"/>
          <cell r="BH50"/>
          <cell r="BI50">
            <v>0</v>
          </cell>
          <cell r="BJ50"/>
          <cell r="BK50"/>
          <cell r="BL50">
            <v>0</v>
          </cell>
          <cell r="BM50"/>
          <cell r="BN50"/>
          <cell r="BO50">
            <v>0</v>
          </cell>
          <cell r="BP50"/>
          <cell r="BQ50"/>
          <cell r="BR50">
            <v>0</v>
          </cell>
          <cell r="BS50"/>
          <cell r="BT50"/>
          <cell r="BU50">
            <v>0</v>
          </cell>
          <cell r="BV50"/>
          <cell r="BW50"/>
          <cell r="BX50">
            <v>0</v>
          </cell>
          <cell r="BY50"/>
          <cell r="BZ50"/>
          <cell r="CA50">
            <v>0</v>
          </cell>
          <cell r="CB50">
            <v>0</v>
          </cell>
          <cell r="CC50">
            <v>0</v>
          </cell>
          <cell r="CD50">
            <v>0</v>
          </cell>
          <cell r="CE50"/>
          <cell r="CF50"/>
          <cell r="CG50">
            <v>0</v>
          </cell>
          <cell r="CH50"/>
          <cell r="CI50"/>
          <cell r="CJ50">
            <v>0</v>
          </cell>
          <cell r="CK50"/>
          <cell r="CL50"/>
          <cell r="CM50">
            <v>0</v>
          </cell>
          <cell r="CN50"/>
          <cell r="CO50"/>
          <cell r="CP50">
            <v>0</v>
          </cell>
          <cell r="CQ50"/>
          <cell r="CR50"/>
          <cell r="CS50">
            <v>0</v>
          </cell>
          <cell r="CT50"/>
          <cell r="CU50"/>
          <cell r="CV50">
            <v>0</v>
          </cell>
          <cell r="CW50"/>
          <cell r="CX50"/>
          <cell r="CY50">
            <v>0</v>
          </cell>
          <cell r="CZ50"/>
          <cell r="DA50"/>
          <cell r="DB50">
            <v>0</v>
          </cell>
          <cell r="DC50"/>
          <cell r="DD50"/>
          <cell r="DE50">
            <v>0</v>
          </cell>
          <cell r="DF50"/>
          <cell r="DG50"/>
          <cell r="DH50">
            <v>0</v>
          </cell>
          <cell r="DI50"/>
          <cell r="DJ50"/>
          <cell r="DK50">
            <v>0</v>
          </cell>
          <cell r="DL50">
            <v>0</v>
          </cell>
          <cell r="DM50">
            <v>0</v>
          </cell>
          <cell r="DN50">
            <v>0</v>
          </cell>
          <cell r="DO50">
            <v>0</v>
          </cell>
          <cell r="DP50">
            <v>0</v>
          </cell>
          <cell r="DQ50">
            <v>0</v>
          </cell>
          <cell r="DR50">
            <v>0</v>
          </cell>
          <cell r="DS50">
            <v>0</v>
          </cell>
          <cell r="DT50">
            <v>0</v>
          </cell>
        </row>
        <row r="51">
          <cell r="E51" t="str">
            <v>Increased institutional capacity and resilience of labour administrations</v>
          </cell>
          <cell r="F51" t="str">
            <v>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inter alia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v>
          </cell>
          <cell r="G51"/>
          <cell r="H51"/>
          <cell r="I51"/>
          <cell r="J51"/>
          <cell r="K51"/>
          <cell r="L51"/>
          <cell r="M51"/>
          <cell r="N51"/>
          <cell r="O51"/>
          <cell r="P51"/>
          <cell r="Q51"/>
          <cell r="R51"/>
          <cell r="S51"/>
          <cell r="T51"/>
          <cell r="U51"/>
          <cell r="V51"/>
          <cell r="W51"/>
          <cell r="X51"/>
          <cell r="Y51"/>
          <cell r="Z51"/>
          <cell r="AA51"/>
          <cell r="AB51"/>
          <cell r="AC51"/>
          <cell r="AD51"/>
          <cell r="AE51"/>
          <cell r="AF51" t="str">
            <v>Capacity Building</v>
          </cell>
          <cell r="AG51" t="str">
            <v>Law Enforcement</v>
          </cell>
          <cell r="AH51"/>
          <cell r="AI51" t="str">
            <v xml:space="preserve">Social Cohesion and Protection </v>
          </cell>
          <cell r="AJ51"/>
          <cell r="AK51" t="str">
            <v>International Labour Organization (ILO)</v>
          </cell>
          <cell r="AL51"/>
          <cell r="AM51" t="str">
            <v>Labour Department</v>
          </cell>
          <cell r="AN51"/>
          <cell r="AO51"/>
          <cell r="AP51"/>
          <cell r="AQ51"/>
          <cell r="AR51"/>
          <cell r="AS51"/>
          <cell r="AT51"/>
          <cell r="AU51"/>
          <cell r="AV51"/>
          <cell r="AW51"/>
          <cell r="AX51"/>
          <cell r="AY51"/>
          <cell r="AZ51">
            <v>0</v>
          </cell>
          <cell r="BA51"/>
          <cell r="BB51"/>
          <cell r="BC51">
            <v>0</v>
          </cell>
          <cell r="BD51"/>
          <cell r="BE51"/>
          <cell r="BF51">
            <v>0</v>
          </cell>
          <cell r="BG51"/>
          <cell r="BH51"/>
          <cell r="BI51">
            <v>0</v>
          </cell>
          <cell r="BJ51"/>
          <cell r="BK51"/>
          <cell r="BL51">
            <v>0</v>
          </cell>
          <cell r="BM51"/>
          <cell r="BN51"/>
          <cell r="BO51">
            <v>0</v>
          </cell>
          <cell r="BP51"/>
          <cell r="BQ51"/>
          <cell r="BR51">
            <v>0</v>
          </cell>
          <cell r="BS51"/>
          <cell r="BT51"/>
          <cell r="BU51">
            <v>0</v>
          </cell>
          <cell r="BV51"/>
          <cell r="BW51"/>
          <cell r="BX51">
            <v>0</v>
          </cell>
          <cell r="BY51"/>
          <cell r="BZ51"/>
          <cell r="CA51">
            <v>0</v>
          </cell>
          <cell r="CB51">
            <v>0</v>
          </cell>
          <cell r="CC51">
            <v>0</v>
          </cell>
          <cell r="CD51">
            <v>0</v>
          </cell>
          <cell r="CE51"/>
          <cell r="CF51"/>
          <cell r="CG51">
            <v>0</v>
          </cell>
          <cell r="CH51"/>
          <cell r="CI51"/>
          <cell r="CJ51">
            <v>0</v>
          </cell>
          <cell r="CK51"/>
          <cell r="CL51"/>
          <cell r="CM51">
            <v>0</v>
          </cell>
          <cell r="CN51"/>
          <cell r="CO51"/>
          <cell r="CP51">
            <v>0</v>
          </cell>
          <cell r="CQ51"/>
          <cell r="CR51"/>
          <cell r="CS51">
            <v>0</v>
          </cell>
          <cell r="CT51"/>
          <cell r="CU51"/>
          <cell r="CV51">
            <v>0</v>
          </cell>
          <cell r="CW51"/>
          <cell r="CX51"/>
          <cell r="CY51">
            <v>0</v>
          </cell>
          <cell r="CZ51"/>
          <cell r="DA51"/>
          <cell r="DB51">
            <v>0</v>
          </cell>
          <cell r="DC51"/>
          <cell r="DD51"/>
          <cell r="DE51">
            <v>0</v>
          </cell>
          <cell r="DF51"/>
          <cell r="DG51"/>
          <cell r="DH51">
            <v>0</v>
          </cell>
          <cell r="DI51"/>
          <cell r="DJ51"/>
          <cell r="DK51">
            <v>0</v>
          </cell>
          <cell r="DL51">
            <v>0</v>
          </cell>
          <cell r="DM51">
            <v>0</v>
          </cell>
          <cell r="DN51">
            <v>0</v>
          </cell>
          <cell r="DO51">
            <v>0</v>
          </cell>
          <cell r="DP51">
            <v>0</v>
          </cell>
          <cell r="DQ51">
            <v>0</v>
          </cell>
          <cell r="DR51">
            <v>0</v>
          </cell>
          <cell r="DS51">
            <v>0</v>
          </cell>
          <cell r="DT51">
            <v>0</v>
          </cell>
        </row>
        <row r="52">
          <cell r="E52" t="str">
            <v>Capacity development and knowledge sharing actions conducted to connect Research, Policy and Practice to promote social inclusion in Caribbean Small Island Developing States.</v>
          </cell>
          <cell r="F52"/>
          <cell r="G52"/>
          <cell r="H52"/>
          <cell r="I52"/>
          <cell r="J52"/>
          <cell r="K52"/>
          <cell r="L52"/>
          <cell r="M52"/>
          <cell r="N52"/>
          <cell r="O52"/>
          <cell r="P52"/>
          <cell r="Q52"/>
          <cell r="R52"/>
          <cell r="S52"/>
          <cell r="T52"/>
          <cell r="U52"/>
          <cell r="V52"/>
          <cell r="W52"/>
          <cell r="X52"/>
          <cell r="Y52"/>
          <cell r="Z52"/>
          <cell r="AA52"/>
          <cell r="AB52"/>
          <cell r="AC52"/>
          <cell r="AD52"/>
          <cell r="AE52"/>
          <cell r="AF52" t="str">
            <v>Capacity Building</v>
          </cell>
          <cell r="AG52"/>
          <cell r="AH52"/>
          <cell r="AI52" t="str">
            <v xml:space="preserve">Social Cohesion and Protection </v>
          </cell>
          <cell r="AJ52"/>
          <cell r="AK52" t="str">
            <v>United Nations Educational, Scientific and Cultural Organization (UNESCO)</v>
          </cell>
          <cell r="AL52"/>
          <cell r="AM52" t="str">
            <v>Ministry of Education, Science and Technology</v>
          </cell>
          <cell r="AN52"/>
          <cell r="AO52"/>
          <cell r="AP52"/>
          <cell r="AQ52"/>
          <cell r="AR52"/>
          <cell r="AS52"/>
          <cell r="AT52"/>
          <cell r="AU52"/>
          <cell r="AV52"/>
          <cell r="AW52"/>
          <cell r="AX52"/>
          <cell r="AY52"/>
          <cell r="AZ52">
            <v>0</v>
          </cell>
          <cell r="BA52"/>
          <cell r="BB52"/>
          <cell r="BC52">
            <v>0</v>
          </cell>
          <cell r="BD52"/>
          <cell r="BE52"/>
          <cell r="BF52">
            <v>0</v>
          </cell>
          <cell r="BG52"/>
          <cell r="BH52"/>
          <cell r="BI52">
            <v>0</v>
          </cell>
          <cell r="BJ52"/>
          <cell r="BK52"/>
          <cell r="BL52">
            <v>0</v>
          </cell>
          <cell r="BM52"/>
          <cell r="BN52"/>
          <cell r="BO52">
            <v>0</v>
          </cell>
          <cell r="BP52"/>
          <cell r="BQ52"/>
          <cell r="BR52">
            <v>0</v>
          </cell>
          <cell r="BS52"/>
          <cell r="BT52"/>
          <cell r="BU52">
            <v>0</v>
          </cell>
          <cell r="BV52"/>
          <cell r="BW52"/>
          <cell r="BX52">
            <v>0</v>
          </cell>
          <cell r="BY52"/>
          <cell r="BZ52"/>
          <cell r="CA52">
            <v>0</v>
          </cell>
          <cell r="CB52">
            <v>0</v>
          </cell>
          <cell r="CC52">
            <v>0</v>
          </cell>
          <cell r="CD52">
            <v>0</v>
          </cell>
          <cell r="CE52"/>
          <cell r="CF52"/>
          <cell r="CG52">
            <v>0</v>
          </cell>
          <cell r="CH52"/>
          <cell r="CI52"/>
          <cell r="CJ52">
            <v>0</v>
          </cell>
          <cell r="CK52"/>
          <cell r="CL52"/>
          <cell r="CM52">
            <v>0</v>
          </cell>
          <cell r="CN52"/>
          <cell r="CO52"/>
          <cell r="CP52">
            <v>0</v>
          </cell>
          <cell r="CQ52"/>
          <cell r="CR52"/>
          <cell r="CS52">
            <v>0</v>
          </cell>
          <cell r="CT52"/>
          <cell r="CU52"/>
          <cell r="CV52">
            <v>0</v>
          </cell>
          <cell r="CW52"/>
          <cell r="CX52"/>
          <cell r="CY52">
            <v>0</v>
          </cell>
          <cell r="CZ52"/>
          <cell r="DA52"/>
          <cell r="DB52">
            <v>0</v>
          </cell>
          <cell r="DC52"/>
          <cell r="DD52"/>
          <cell r="DE52">
            <v>0</v>
          </cell>
          <cell r="DF52"/>
          <cell r="DG52"/>
          <cell r="DH52">
            <v>0</v>
          </cell>
          <cell r="DI52"/>
          <cell r="DJ52"/>
          <cell r="DK52">
            <v>0</v>
          </cell>
          <cell r="DL52">
            <v>0</v>
          </cell>
          <cell r="DM52">
            <v>0</v>
          </cell>
          <cell r="DN52">
            <v>0</v>
          </cell>
          <cell r="DO52">
            <v>0</v>
          </cell>
          <cell r="DP52">
            <v>0</v>
          </cell>
          <cell r="DQ52">
            <v>0</v>
          </cell>
          <cell r="DR52">
            <v>0</v>
          </cell>
          <cell r="DS52">
            <v>0</v>
          </cell>
          <cell r="DT52">
            <v>0</v>
          </cell>
        </row>
        <row r="53">
          <cell r="E53" t="str">
            <v>National governments and regional institutions have increased capacity to collect, analyse and utilize data and information to address structural inequalities and ensure the advancement of those at risk of being left furthest behind</v>
          </cell>
          <cell r="F53" t="str">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ell>
          <cell r="G53"/>
          <cell r="H53"/>
          <cell r="I53" t="str">
            <v>Denise Blackstock, Liason Officer, blackstock@unfpa.org</v>
          </cell>
          <cell r="J53"/>
          <cell r="K53"/>
          <cell r="L53" t="str">
            <v>Develop common operational dataset from official statistics, including sex-age disaggregated subnational population projections for SDG monitoring and humanitarian preparedness and response</v>
          </cell>
          <cell r="M53"/>
          <cell r="N53"/>
          <cell r="O53"/>
          <cell r="P53" t="str">
            <v>Develop common operational dataset from official statistics, including sex-age disaggregated subnational population projections for SDG monitoring and humanitarian preparedness and response</v>
          </cell>
          <cell r="Q53"/>
          <cell r="R53"/>
          <cell r="S53"/>
          <cell r="T53" t="str">
            <v>Technical suport for the conduct, analysis and utilization of the census for sustainable development policies  (ten countries)</v>
          </cell>
          <cell r="U53"/>
          <cell r="V53"/>
          <cell r="W53"/>
          <cell r="X53"/>
          <cell r="Y53"/>
          <cell r="Z53"/>
          <cell r="AA53"/>
          <cell r="AB53"/>
          <cell r="AC53"/>
          <cell r="AD53"/>
          <cell r="AE53"/>
          <cell r="AF53" t="str">
            <v>Data collection and analysis</v>
          </cell>
          <cell r="AG53" t="str">
            <v>Capacity Building</v>
          </cell>
          <cell r="AH53" t="str">
            <v>Planning and Monitoring</v>
          </cell>
          <cell r="AI53" t="str">
            <v>Data Systems</v>
          </cell>
          <cell r="AJ53" t="str">
            <v>Tailored Policy Support &amp; Technical Assistance</v>
          </cell>
          <cell r="AK53" t="str">
            <v>United Nations Population Fund (UNFPA)</v>
          </cell>
          <cell r="AL53"/>
          <cell r="AM53" t="str">
            <v>Ministry of Health, Wellness and the Environment</v>
          </cell>
          <cell r="AN53"/>
          <cell r="AO53" t="str">
            <v>Organisation of Eastern Caribbean States (OECS)</v>
          </cell>
          <cell r="AP53" t="str">
            <v>Other regional partners are ECLAC, CARICOM Statistics Programme, Caribbean Development Bank</v>
          </cell>
          <cell r="AQ53"/>
          <cell r="AR53"/>
          <cell r="AS53"/>
          <cell r="AT53"/>
          <cell r="AU53"/>
          <cell r="AV53"/>
          <cell r="AW53"/>
          <cell r="AX53"/>
          <cell r="AY53"/>
          <cell r="AZ53">
            <v>0</v>
          </cell>
          <cell r="BA53"/>
          <cell r="BB53"/>
          <cell r="BC53">
            <v>0</v>
          </cell>
          <cell r="BD53"/>
          <cell r="BE53"/>
          <cell r="BF53">
            <v>0</v>
          </cell>
          <cell r="BG53"/>
          <cell r="BH53"/>
          <cell r="BI53">
            <v>0</v>
          </cell>
          <cell r="BJ53"/>
          <cell r="BK53"/>
          <cell r="BL53">
            <v>0</v>
          </cell>
          <cell r="BM53"/>
          <cell r="BN53"/>
          <cell r="BO53">
            <v>0</v>
          </cell>
          <cell r="BP53"/>
          <cell r="BQ53"/>
          <cell r="BR53">
            <v>0</v>
          </cell>
          <cell r="BS53"/>
          <cell r="BT53"/>
          <cell r="BU53">
            <v>0</v>
          </cell>
          <cell r="BV53"/>
          <cell r="BW53"/>
          <cell r="BX53">
            <v>0</v>
          </cell>
          <cell r="BY53">
            <v>40000</v>
          </cell>
          <cell r="BZ53">
            <v>40000</v>
          </cell>
          <cell r="CA53">
            <v>0</v>
          </cell>
          <cell r="CB53">
            <v>40000</v>
          </cell>
          <cell r="CC53">
            <v>40000</v>
          </cell>
          <cell r="CD53">
            <v>0</v>
          </cell>
          <cell r="CE53"/>
          <cell r="CF53"/>
          <cell r="CG53">
            <v>0</v>
          </cell>
          <cell r="CH53"/>
          <cell r="CI53"/>
          <cell r="CJ53">
            <v>0</v>
          </cell>
          <cell r="CK53"/>
          <cell r="CL53"/>
          <cell r="CM53">
            <v>0</v>
          </cell>
          <cell r="CN53"/>
          <cell r="CO53"/>
          <cell r="CP53">
            <v>0</v>
          </cell>
          <cell r="CQ53"/>
          <cell r="CR53"/>
          <cell r="CS53">
            <v>0</v>
          </cell>
          <cell r="CT53"/>
          <cell r="CU53"/>
          <cell r="CV53">
            <v>0</v>
          </cell>
          <cell r="CW53"/>
          <cell r="CX53"/>
          <cell r="CY53">
            <v>0</v>
          </cell>
          <cell r="CZ53"/>
          <cell r="DA53"/>
          <cell r="DB53">
            <v>0</v>
          </cell>
          <cell r="DC53"/>
          <cell r="DD53"/>
          <cell r="DE53">
            <v>0</v>
          </cell>
          <cell r="DF53"/>
          <cell r="DG53"/>
          <cell r="DH53">
            <v>0</v>
          </cell>
          <cell r="DI53"/>
          <cell r="DJ53"/>
          <cell r="DK53">
            <v>0</v>
          </cell>
          <cell r="DL53">
            <v>0</v>
          </cell>
          <cell r="DM53">
            <v>0</v>
          </cell>
          <cell r="DN53">
            <v>0</v>
          </cell>
          <cell r="DO53">
            <v>0</v>
          </cell>
          <cell r="DP53">
            <v>0</v>
          </cell>
          <cell r="DQ53">
            <v>0</v>
          </cell>
          <cell r="DR53">
            <v>0</v>
          </cell>
          <cell r="DS53">
            <v>0</v>
          </cell>
          <cell r="DT53">
            <v>0</v>
          </cell>
        </row>
        <row r="54">
          <cell r="E54"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F54" t="str">
            <v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v>
          </cell>
          <cell r="G54"/>
          <cell r="H54"/>
          <cell r="I54" t="str">
            <v>Denise Blackstock, Liason Officer, blackstock@unfpa.org</v>
          </cell>
          <cell r="J54"/>
          <cell r="K54"/>
          <cell r="L54"/>
          <cell r="M54"/>
          <cell r="N54" t="str">
            <v xml:space="preserve">Develop a sustainable population policy and action plan aligned to the National Resilience Development Strategy 2030 </v>
          </cell>
          <cell r="O54"/>
          <cell r="P54" t="str">
            <v>Prepare a population situation analysis of demographic transition and human mobility and formulate a sustainable population policy and action plan</v>
          </cell>
          <cell r="Q54"/>
          <cell r="R54"/>
          <cell r="S54"/>
          <cell r="T54" t="str">
            <v>Development of data apprciation conceptual framework</v>
          </cell>
          <cell r="U54"/>
          <cell r="V54"/>
          <cell r="W54"/>
          <cell r="X54"/>
          <cell r="Y54"/>
          <cell r="Z54"/>
          <cell r="AA54"/>
          <cell r="AB54"/>
          <cell r="AC54"/>
          <cell r="AD54"/>
          <cell r="AE54"/>
          <cell r="AF54" t="str">
            <v>Sexual and Reproductive Health (SRH)</v>
          </cell>
          <cell r="AG54" t="str">
            <v>Health/Policy Programme Strengthening</v>
          </cell>
          <cell r="AH54" t="str">
            <v>Health Capacity Building</v>
          </cell>
          <cell r="AI54" t="str">
            <v>Data Systems</v>
          </cell>
          <cell r="AJ54" t="str">
            <v>Tailored Policy Support &amp; Technical Assistance</v>
          </cell>
          <cell r="AK54" t="str">
            <v>United Nations Population Fund (UNFPA)</v>
          </cell>
          <cell r="AL54"/>
          <cell r="AM54" t="str">
            <v>Ministry of Health, Wellness and the Environment</v>
          </cell>
          <cell r="AN54"/>
          <cell r="AO54" t="str">
            <v>Organisation of Eastern Caribbean States (OECS)</v>
          </cell>
          <cell r="AP54" t="str">
            <v>Other regional partners are ECLAC, CARICOM Statistics Programme, Caribbean Development Bank</v>
          </cell>
          <cell r="AQ54"/>
          <cell r="AR54"/>
          <cell r="AS54"/>
          <cell r="AT54"/>
          <cell r="AU54"/>
          <cell r="AV54"/>
          <cell r="AW54"/>
          <cell r="AX54"/>
          <cell r="AY54"/>
          <cell r="AZ54">
            <v>0</v>
          </cell>
          <cell r="BA54"/>
          <cell r="BB54"/>
          <cell r="BC54">
            <v>0</v>
          </cell>
          <cell r="BD54"/>
          <cell r="BE54"/>
          <cell r="BF54">
            <v>0</v>
          </cell>
          <cell r="BG54">
            <v>30000</v>
          </cell>
          <cell r="BH54">
            <v>30000</v>
          </cell>
          <cell r="BI54">
            <v>0</v>
          </cell>
          <cell r="BJ54"/>
          <cell r="BK54"/>
          <cell r="BL54">
            <v>0</v>
          </cell>
          <cell r="BM54">
            <v>39250</v>
          </cell>
          <cell r="BN54">
            <v>39250</v>
          </cell>
          <cell r="BO54">
            <v>0</v>
          </cell>
          <cell r="BP54"/>
          <cell r="BQ54"/>
          <cell r="BR54">
            <v>0</v>
          </cell>
          <cell r="BS54"/>
          <cell r="BT54"/>
          <cell r="BU54">
            <v>0</v>
          </cell>
          <cell r="BV54"/>
          <cell r="BW54"/>
          <cell r="BX54">
            <v>0</v>
          </cell>
          <cell r="BY54">
            <v>25000</v>
          </cell>
          <cell r="BZ54">
            <v>25000</v>
          </cell>
          <cell r="CA54">
            <v>0</v>
          </cell>
          <cell r="CB54">
            <v>94250</v>
          </cell>
          <cell r="CC54">
            <v>94250</v>
          </cell>
          <cell r="CD54">
            <v>0</v>
          </cell>
          <cell r="CE54"/>
          <cell r="CF54"/>
          <cell r="CG54">
            <v>0</v>
          </cell>
          <cell r="CH54"/>
          <cell r="CI54"/>
          <cell r="CJ54">
            <v>0</v>
          </cell>
          <cell r="CK54"/>
          <cell r="CL54"/>
          <cell r="CM54">
            <v>0</v>
          </cell>
          <cell r="CN54"/>
          <cell r="CO54"/>
          <cell r="CP54">
            <v>0</v>
          </cell>
          <cell r="CQ54"/>
          <cell r="CR54"/>
          <cell r="CS54">
            <v>0</v>
          </cell>
          <cell r="CT54"/>
          <cell r="CU54"/>
          <cell r="CV54">
            <v>0</v>
          </cell>
          <cell r="CW54"/>
          <cell r="CX54"/>
          <cell r="CY54">
            <v>0</v>
          </cell>
          <cell r="CZ54"/>
          <cell r="DA54"/>
          <cell r="DB54">
            <v>0</v>
          </cell>
          <cell r="DC54"/>
          <cell r="DD54"/>
          <cell r="DE54">
            <v>0</v>
          </cell>
          <cell r="DF54"/>
          <cell r="DG54"/>
          <cell r="DH54">
            <v>0</v>
          </cell>
          <cell r="DI54"/>
          <cell r="DJ54"/>
          <cell r="DK54">
            <v>0</v>
          </cell>
          <cell r="DL54">
            <v>0</v>
          </cell>
          <cell r="DM54">
            <v>0</v>
          </cell>
          <cell r="DN54">
            <v>0</v>
          </cell>
          <cell r="DO54">
            <v>0</v>
          </cell>
          <cell r="DP54">
            <v>0</v>
          </cell>
          <cell r="DQ54">
            <v>0</v>
          </cell>
          <cell r="DR54">
            <v>0</v>
          </cell>
          <cell r="DS54">
            <v>0</v>
          </cell>
          <cell r="DT54">
            <v>0</v>
          </cell>
        </row>
        <row r="55">
          <cell r="E55" t="str">
            <v xml:space="preserve">Government entities and regional institutions are better able to integrate sexual and reproductive health and reproductive rights into laws, policies and plans                                                                 </v>
          </cell>
          <cell r="F55" t="str">
            <v>Core interventions include strengthening the legislative/policy framework for sexual and reproductive health and rights, including for adolescents and marginalized groups; improving standards for quality health care services for adolescents; and integration of the Minimum Initial Service Package (MISP) for Reproductive Health in National Health Sector Emergency Plans.
Countries targeted: Anguilla, Antigua &amp; Barbuda, Barbados, British Virgin Islands, Dominica, Grenada, Montserrat, St Kitts &amp; Nevis, St Lucia, St Vincent &amp; Grenadines</v>
          </cell>
          <cell r="G55"/>
          <cell r="H55"/>
          <cell r="I55" t="str">
            <v>Denise Blackstock, Liason Officer, blackstock@unfpa.org</v>
          </cell>
          <cell r="J55"/>
          <cell r="K55"/>
          <cell r="L55"/>
          <cell r="M55"/>
          <cell r="N55" t="str">
            <v>Development of national  SRHR Policy including consultations and validation processes</v>
          </cell>
          <cell r="O55" t="str">
            <v>Update the national SRHR Policy including consultations and validation processes</v>
          </cell>
          <cell r="P55" t="str">
            <v>Development of national SRHR Policy including consultations and validation processes</v>
          </cell>
          <cell r="Q55"/>
          <cell r="R55" t="str">
            <v>Development of national  SRHR Policy including consultations and validation processes</v>
          </cell>
          <cell r="S55" t="str">
            <v>Development of national  SRHR Policy including consultations and validation processes</v>
          </cell>
          <cell r="T55" t="str">
            <v>Update of OECS Model Legislation on Access to Sexual and Reproducive Health Services for Adolescents (based on findings and recommendations from UNFPA Legislative Review Study) - targeting OECS Member States</v>
          </cell>
          <cell r="U55"/>
          <cell r="V55"/>
          <cell r="W55"/>
          <cell r="X55"/>
          <cell r="Y55"/>
          <cell r="Z55"/>
          <cell r="AA55"/>
          <cell r="AB55"/>
          <cell r="AC55"/>
          <cell r="AD55"/>
          <cell r="AE55"/>
          <cell r="AF55" t="str">
            <v>Sexual and Reproductive Health (SRH)</v>
          </cell>
          <cell r="AG55" t="str">
            <v>Health/Policy Programme Strengthening</v>
          </cell>
          <cell r="AH55" t="str">
            <v>Health Emergency/Disaster Preparedness</v>
          </cell>
          <cell r="AI55" t="str">
            <v xml:space="preserve">Social Cohesion and Protection </v>
          </cell>
          <cell r="AJ55" t="str">
            <v>Tailored Policy Support &amp; Technical Assistance</v>
          </cell>
          <cell r="AK55" t="str">
            <v>United Nations Population Fund (UNFPA)</v>
          </cell>
          <cell r="AL55"/>
          <cell r="AM55" t="str">
            <v>Ministry of Health, Wellness and the Environment</v>
          </cell>
          <cell r="AN55"/>
          <cell r="AO55" t="str">
            <v>Organisation of Eastern Caribbean States (OECS)</v>
          </cell>
          <cell r="AP55" t="str">
            <v>Caribbean Family Planning Association, International Planned Parenthood Federation (IPPF) Caribbean and Americas</v>
          </cell>
          <cell r="AQ55"/>
          <cell r="AR55"/>
          <cell r="AS55"/>
          <cell r="AT55"/>
          <cell r="AU55"/>
          <cell r="AV55"/>
          <cell r="AW55"/>
          <cell r="AX55"/>
          <cell r="AY55"/>
          <cell r="AZ55">
            <v>0</v>
          </cell>
          <cell r="BA55"/>
          <cell r="BB55"/>
          <cell r="BC55">
            <v>0</v>
          </cell>
          <cell r="BD55"/>
          <cell r="BE55"/>
          <cell r="BF55">
            <v>0</v>
          </cell>
          <cell r="BG55">
            <v>40000</v>
          </cell>
          <cell r="BH55">
            <v>40000</v>
          </cell>
          <cell r="BI55">
            <v>0</v>
          </cell>
          <cell r="BJ55">
            <v>40000</v>
          </cell>
          <cell r="BK55">
            <v>40000</v>
          </cell>
          <cell r="BL55">
            <v>0</v>
          </cell>
          <cell r="BM55">
            <v>15000</v>
          </cell>
          <cell r="BN55">
            <v>15000</v>
          </cell>
          <cell r="BO55">
            <v>0</v>
          </cell>
          <cell r="BP55"/>
          <cell r="BQ55"/>
          <cell r="BR55">
            <v>0</v>
          </cell>
          <cell r="BS55">
            <v>40000</v>
          </cell>
          <cell r="BT55">
            <v>40000</v>
          </cell>
          <cell r="BU55">
            <v>0</v>
          </cell>
          <cell r="BV55">
            <v>40000</v>
          </cell>
          <cell r="BW55">
            <v>40000</v>
          </cell>
          <cell r="BX55">
            <v>0</v>
          </cell>
          <cell r="BY55"/>
          <cell r="BZ55"/>
          <cell r="CA55">
            <v>0</v>
          </cell>
          <cell r="CB55">
            <v>175000</v>
          </cell>
          <cell r="CC55">
            <v>175000</v>
          </cell>
          <cell r="CD55">
            <v>0</v>
          </cell>
          <cell r="CE55"/>
          <cell r="CF55"/>
          <cell r="CG55">
            <v>0</v>
          </cell>
          <cell r="CH55"/>
          <cell r="CI55"/>
          <cell r="CJ55">
            <v>0</v>
          </cell>
          <cell r="CK55"/>
          <cell r="CL55"/>
          <cell r="CM55">
            <v>0</v>
          </cell>
          <cell r="CN55"/>
          <cell r="CO55"/>
          <cell r="CP55">
            <v>0</v>
          </cell>
          <cell r="CQ55"/>
          <cell r="CR55"/>
          <cell r="CS55">
            <v>0</v>
          </cell>
          <cell r="CT55"/>
          <cell r="CU55"/>
          <cell r="CV55">
            <v>0</v>
          </cell>
          <cell r="CW55"/>
          <cell r="CX55"/>
          <cell r="CY55">
            <v>0</v>
          </cell>
          <cell r="CZ55"/>
          <cell r="DA55"/>
          <cell r="DB55">
            <v>0</v>
          </cell>
          <cell r="DC55"/>
          <cell r="DD55"/>
          <cell r="DE55">
            <v>0</v>
          </cell>
          <cell r="DF55"/>
          <cell r="DG55"/>
          <cell r="DH55">
            <v>0</v>
          </cell>
          <cell r="DI55"/>
          <cell r="DJ55"/>
          <cell r="DK55">
            <v>0</v>
          </cell>
          <cell r="DL55">
            <v>0</v>
          </cell>
          <cell r="DM55">
            <v>0</v>
          </cell>
          <cell r="DN55">
            <v>0</v>
          </cell>
          <cell r="DO55">
            <v>0</v>
          </cell>
          <cell r="DP55">
            <v>0</v>
          </cell>
          <cell r="DQ55">
            <v>0</v>
          </cell>
          <cell r="DR55">
            <v>0</v>
          </cell>
          <cell r="DS55">
            <v>0</v>
          </cell>
          <cell r="DT55">
            <v>0</v>
          </cell>
        </row>
        <row r="56">
          <cell r="E56" t="str">
            <v xml:space="preserve">Improved capacity of the UN, regional and national systems to produce and analyse gender statistics to measure progress on the SDGs. </v>
          </cell>
          <cell r="F56" t="str">
            <v xml:space="preserve">Increasing national and regional Capacity to collect, use, analyse and publicise gender statistics and sex-disaggregated data across planning, monitoring and decision making (Regional).
</v>
          </cell>
          <cell r="G56"/>
          <cell r="H56"/>
          <cell r="I56"/>
          <cell r="J56"/>
          <cell r="K56"/>
          <cell r="L56"/>
          <cell r="M56"/>
          <cell r="N56" t="str">
            <v>Improved capacity of the UN, regional and national systems to produce and analyse gender statistics to measure progress on the SDGs.</v>
          </cell>
          <cell r="O56"/>
          <cell r="P56"/>
          <cell r="Q56"/>
          <cell r="R56"/>
          <cell r="S56"/>
          <cell r="T56"/>
          <cell r="U56" t="str">
            <v>Gender equality/women’s empowerment is the principle objective (3)</v>
          </cell>
          <cell r="V56" t="str">
            <v>Principal Contribution is to the realization of human rights (3)</v>
          </cell>
          <cell r="W56" t="str">
            <v>Contributes to sustaining peace in a limited way  human rights (1)</v>
          </cell>
          <cell r="X56" t="str">
            <v>Normative Support </v>
          </cell>
          <cell r="Y56" t="str">
            <v>Women and Girls</v>
          </cell>
          <cell r="Z56" t="str">
            <v xml:space="preserve">Other </v>
          </cell>
          <cell r="AA56"/>
          <cell r="AB56"/>
          <cell r="AC56"/>
          <cell r="AD56"/>
          <cell r="AE56"/>
          <cell r="AF56" t="str">
            <v>Data collection and analysis</v>
          </cell>
          <cell r="AG56" t="str">
            <v>Support to Institutions</v>
          </cell>
          <cell r="AH56" t="str">
            <v>Capacity Building</v>
          </cell>
          <cell r="AI56" t="str">
            <v>Data Systems</v>
          </cell>
          <cell r="AJ56" t="str">
            <v>Tailored Policy Support &amp; Technical Assistance</v>
          </cell>
          <cell r="AK56" t="str">
            <v>United Nations Entity for Gender Equality and the Empowerment of Women (UN Women)</v>
          </cell>
          <cell r="AL56"/>
          <cell r="AM56" t="str">
            <v>Directorate of Gender Affairs
Statistics Division</v>
          </cell>
          <cell r="AN56"/>
          <cell r="AO56" t="str">
            <v>Caribbean Community Secretariat (CARICOM)</v>
          </cell>
          <cell r="AP56"/>
          <cell r="AQ56"/>
          <cell r="AR56"/>
          <cell r="AS56"/>
          <cell r="AT56"/>
          <cell r="AU56"/>
          <cell r="AV56"/>
          <cell r="AW56"/>
          <cell r="AX56"/>
          <cell r="AY56"/>
          <cell r="AZ56">
            <v>0</v>
          </cell>
          <cell r="BA56"/>
          <cell r="BB56"/>
          <cell r="BC56">
            <v>0</v>
          </cell>
          <cell r="BD56"/>
          <cell r="BE56"/>
          <cell r="BF56">
            <v>0</v>
          </cell>
          <cell r="BG56">
            <v>1760</v>
          </cell>
          <cell r="BH56"/>
          <cell r="BI56">
            <v>1760</v>
          </cell>
          <cell r="BJ56"/>
          <cell r="BK56"/>
          <cell r="BL56">
            <v>0</v>
          </cell>
          <cell r="BM56"/>
          <cell r="BN56"/>
          <cell r="BO56">
            <v>0</v>
          </cell>
          <cell r="BP56"/>
          <cell r="BQ56"/>
          <cell r="BR56">
            <v>0</v>
          </cell>
          <cell r="BS56"/>
          <cell r="BT56"/>
          <cell r="BU56">
            <v>0</v>
          </cell>
          <cell r="BV56"/>
          <cell r="BW56"/>
          <cell r="BX56">
            <v>0</v>
          </cell>
          <cell r="BY56"/>
          <cell r="BZ56"/>
          <cell r="CA56">
            <v>0</v>
          </cell>
          <cell r="CB56">
            <v>1760</v>
          </cell>
          <cell r="CC56">
            <v>0</v>
          </cell>
          <cell r="CD56">
            <v>1760</v>
          </cell>
          <cell r="CE56"/>
          <cell r="CF56"/>
          <cell r="CG56">
            <v>0</v>
          </cell>
          <cell r="CH56"/>
          <cell r="CI56"/>
          <cell r="CJ56">
            <v>0</v>
          </cell>
          <cell r="CK56"/>
          <cell r="CL56"/>
          <cell r="CM56">
            <v>0</v>
          </cell>
          <cell r="CN56"/>
          <cell r="CO56"/>
          <cell r="CP56">
            <v>0</v>
          </cell>
          <cell r="CQ56"/>
          <cell r="CR56">
            <v>500</v>
          </cell>
          <cell r="CS56">
            <v>-500</v>
          </cell>
          <cell r="CT56"/>
          <cell r="CU56"/>
          <cell r="CV56">
            <v>0</v>
          </cell>
          <cell r="CW56"/>
          <cell r="CX56"/>
          <cell r="CY56">
            <v>0</v>
          </cell>
          <cell r="CZ56"/>
          <cell r="DA56"/>
          <cell r="DB56">
            <v>0</v>
          </cell>
          <cell r="DC56"/>
          <cell r="DD56"/>
          <cell r="DE56">
            <v>0</v>
          </cell>
          <cell r="DF56"/>
          <cell r="DG56"/>
          <cell r="DH56">
            <v>0</v>
          </cell>
          <cell r="DI56"/>
          <cell r="DJ56"/>
          <cell r="DK56">
            <v>0</v>
          </cell>
          <cell r="DL56">
            <v>0</v>
          </cell>
          <cell r="DM56">
            <v>500</v>
          </cell>
          <cell r="DN56">
            <v>-500</v>
          </cell>
          <cell r="DO56">
            <v>0</v>
          </cell>
          <cell r="DP56">
            <v>0</v>
          </cell>
          <cell r="DQ56">
            <v>0</v>
          </cell>
          <cell r="DR56">
            <v>0</v>
          </cell>
          <cell r="DS56">
            <v>0</v>
          </cell>
          <cell r="DT56">
            <v>0</v>
          </cell>
        </row>
        <row r="57">
          <cell r="E57" t="str">
            <v>Strengthened capacity of and collaboration between NGMs and CSOs (including FBOs) to mainstream gender throughout regional and national policies and programmes.</v>
          </cell>
          <cell r="F57" t="str">
            <v xml:space="preserve">closely linked to realising MSDCF Outcome 8: People in the Caribbean and communities are engaged in building and maintaining safer, fairer, more inclusive, and equitable societies. </v>
          </cell>
          <cell r="G57"/>
          <cell r="H57"/>
          <cell r="I57"/>
          <cell r="J57"/>
          <cell r="K57"/>
          <cell r="L57"/>
          <cell r="M57"/>
          <cell r="N57"/>
          <cell r="O57"/>
          <cell r="P57"/>
          <cell r="Q57"/>
          <cell r="R57"/>
          <cell r="S57"/>
          <cell r="T57"/>
          <cell r="U57"/>
          <cell r="V57"/>
          <cell r="W57"/>
          <cell r="X57"/>
          <cell r="Y57"/>
          <cell r="Z57"/>
          <cell r="AA57"/>
          <cell r="AB57"/>
          <cell r="AC57"/>
          <cell r="AD57"/>
          <cell r="AE57"/>
          <cell r="AF57" t="str">
            <v>Gender discriminatory roles and practices</v>
          </cell>
          <cell r="AG57" t="str">
            <v>Support to Institutions</v>
          </cell>
          <cell r="AH57" t="str">
            <v>Capacity Building</v>
          </cell>
          <cell r="AI57" t="str">
            <v xml:space="preserve">Social Cohesion and Protection </v>
          </cell>
          <cell r="AJ57" t="str">
            <v>Tailored Policy Support &amp; Technical Assistance</v>
          </cell>
          <cell r="AK57" t="str">
            <v>United Nations Entity for Gender Equality and the Empowerment of Women (UN Women)</v>
          </cell>
          <cell r="AL57"/>
          <cell r="AM57" t="str">
            <v>Ministry of Social Transformation
Directorate of Gender Affairs</v>
          </cell>
          <cell r="AN57"/>
          <cell r="AO57" t="str">
            <v>Caribbean Community Secretariat (CARICOM</v>
          </cell>
          <cell r="AP57" t="str">
            <v xml:space="preserve"> OECS Secretariat</v>
          </cell>
          <cell r="AQ57"/>
          <cell r="AR57"/>
          <cell r="AS57"/>
          <cell r="AT57"/>
          <cell r="AU57"/>
          <cell r="AV57"/>
          <cell r="AW57"/>
          <cell r="AX57"/>
          <cell r="AY57"/>
          <cell r="AZ57">
            <v>0</v>
          </cell>
          <cell r="BA57"/>
          <cell r="BB57"/>
          <cell r="BC57">
            <v>0</v>
          </cell>
          <cell r="BD57"/>
          <cell r="BE57"/>
          <cell r="BF57">
            <v>0</v>
          </cell>
          <cell r="BG57"/>
          <cell r="BH57"/>
          <cell r="BI57">
            <v>0</v>
          </cell>
          <cell r="BJ57"/>
          <cell r="BK57"/>
          <cell r="BL57">
            <v>0</v>
          </cell>
          <cell r="BM57"/>
          <cell r="BN57"/>
          <cell r="BO57">
            <v>0</v>
          </cell>
          <cell r="BP57"/>
          <cell r="BQ57"/>
          <cell r="BR57">
            <v>0</v>
          </cell>
          <cell r="BS57"/>
          <cell r="BT57"/>
          <cell r="BU57">
            <v>0</v>
          </cell>
          <cell r="BV57"/>
          <cell r="BW57"/>
          <cell r="BX57">
            <v>0</v>
          </cell>
          <cell r="BY57"/>
          <cell r="BZ57"/>
          <cell r="CA57">
            <v>0</v>
          </cell>
          <cell r="CB57">
            <v>0</v>
          </cell>
          <cell r="CC57">
            <v>0</v>
          </cell>
          <cell r="CD57">
            <v>0</v>
          </cell>
          <cell r="CE57"/>
          <cell r="CF57"/>
          <cell r="CG57">
            <v>0</v>
          </cell>
          <cell r="CH57"/>
          <cell r="CI57"/>
          <cell r="CJ57">
            <v>0</v>
          </cell>
          <cell r="CK57"/>
          <cell r="CL57"/>
          <cell r="CM57">
            <v>0</v>
          </cell>
          <cell r="CN57"/>
          <cell r="CO57"/>
          <cell r="CP57">
            <v>0</v>
          </cell>
          <cell r="CQ57"/>
          <cell r="CR57"/>
          <cell r="CS57">
            <v>0</v>
          </cell>
          <cell r="CT57"/>
          <cell r="CU57"/>
          <cell r="CV57">
            <v>0</v>
          </cell>
          <cell r="CW57"/>
          <cell r="CX57"/>
          <cell r="CY57">
            <v>0</v>
          </cell>
          <cell r="CZ57"/>
          <cell r="DA57"/>
          <cell r="DB57">
            <v>0</v>
          </cell>
          <cell r="DC57"/>
          <cell r="DD57"/>
          <cell r="DE57">
            <v>0</v>
          </cell>
          <cell r="DF57"/>
          <cell r="DG57"/>
          <cell r="DH57">
            <v>0</v>
          </cell>
          <cell r="DI57"/>
          <cell r="DJ57"/>
          <cell r="DK57">
            <v>0</v>
          </cell>
          <cell r="DL57">
            <v>0</v>
          </cell>
          <cell r="DM57">
            <v>0</v>
          </cell>
          <cell r="DN57">
            <v>0</v>
          </cell>
          <cell r="DO57">
            <v>0</v>
          </cell>
          <cell r="DP57">
            <v>0</v>
          </cell>
          <cell r="DQ57">
            <v>0</v>
          </cell>
          <cell r="DR57">
            <v>0</v>
          </cell>
          <cell r="DS57">
            <v>0</v>
          </cell>
          <cell r="DT57">
            <v>0</v>
          </cell>
        </row>
        <row r="58">
          <cell r="E58" t="str">
            <v>Enhanced capacities among the media, sports and members of the creative and cultural industries and the women’s movement in CARICOM to report and promote positive social norms that promote gender equality and women’s empowerment.</v>
          </cell>
          <cell r="F58" t="str">
            <v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v>
          </cell>
          <cell r="G58"/>
          <cell r="H58"/>
          <cell r="I58"/>
          <cell r="J58"/>
          <cell r="K58"/>
          <cell r="L58"/>
          <cell r="M58"/>
          <cell r="N58"/>
          <cell r="O58"/>
          <cell r="P58"/>
          <cell r="Q58"/>
          <cell r="R58"/>
          <cell r="S58"/>
          <cell r="T58"/>
          <cell r="U58"/>
          <cell r="V58"/>
          <cell r="W58"/>
          <cell r="X58"/>
          <cell r="Y58"/>
          <cell r="Z58"/>
          <cell r="AA58"/>
          <cell r="AB58"/>
          <cell r="AC58"/>
          <cell r="AD58"/>
          <cell r="AE58"/>
          <cell r="AF58" t="str">
            <v>Gender discriminatory roles and practices</v>
          </cell>
          <cell r="AG58" t="str">
            <v>Support to Institutions</v>
          </cell>
          <cell r="AH58" t="str">
            <v>Capacity Building</v>
          </cell>
          <cell r="AI58" t="str">
            <v xml:space="preserve">Social Cohesion and Protection </v>
          </cell>
          <cell r="AJ58" t="str">
            <v>Tailored Policy Support &amp; Technical Assistance</v>
          </cell>
          <cell r="AK58" t="str">
            <v>United Nations Entity for Gender Equality and the Empowerment of Women (UN Women)</v>
          </cell>
          <cell r="AL58"/>
          <cell r="AM58" t="str">
            <v>Ministry of Social Transformation
Directorate of Gender Affairs</v>
          </cell>
          <cell r="AN58"/>
          <cell r="AO58" t="str">
            <v>Caribbean Community Secretariat (CARICOM</v>
          </cell>
          <cell r="AP58" t="str">
            <v xml:space="preserve"> OECS Secretariat</v>
          </cell>
          <cell r="AQ58"/>
          <cell r="AR58"/>
          <cell r="AS58"/>
          <cell r="AT58"/>
          <cell r="AU58"/>
          <cell r="AV58"/>
          <cell r="AW58"/>
          <cell r="AX58"/>
          <cell r="AY58"/>
          <cell r="AZ58">
            <v>0</v>
          </cell>
          <cell r="BA58"/>
          <cell r="BB58"/>
          <cell r="BC58">
            <v>0</v>
          </cell>
          <cell r="BD58"/>
          <cell r="BE58"/>
          <cell r="BF58">
            <v>0</v>
          </cell>
          <cell r="BG58"/>
          <cell r="BH58"/>
          <cell r="BI58">
            <v>0</v>
          </cell>
          <cell r="BJ58"/>
          <cell r="BK58"/>
          <cell r="BL58">
            <v>0</v>
          </cell>
          <cell r="BM58"/>
          <cell r="BN58"/>
          <cell r="BO58">
            <v>0</v>
          </cell>
          <cell r="BP58"/>
          <cell r="BQ58"/>
          <cell r="BR58">
            <v>0</v>
          </cell>
          <cell r="BS58"/>
          <cell r="BT58"/>
          <cell r="BU58">
            <v>0</v>
          </cell>
          <cell r="BV58"/>
          <cell r="BW58"/>
          <cell r="BX58">
            <v>0</v>
          </cell>
          <cell r="BY58"/>
          <cell r="BZ58"/>
          <cell r="CA58">
            <v>0</v>
          </cell>
          <cell r="CB58">
            <v>0</v>
          </cell>
          <cell r="CC58">
            <v>0</v>
          </cell>
          <cell r="CD58">
            <v>0</v>
          </cell>
          <cell r="CE58"/>
          <cell r="CF58"/>
          <cell r="CG58">
            <v>0</v>
          </cell>
          <cell r="CH58"/>
          <cell r="CI58"/>
          <cell r="CJ58">
            <v>0</v>
          </cell>
          <cell r="CK58"/>
          <cell r="CL58"/>
          <cell r="CM58">
            <v>0</v>
          </cell>
          <cell r="CN58"/>
          <cell r="CO58"/>
          <cell r="CP58">
            <v>0</v>
          </cell>
          <cell r="CQ58"/>
          <cell r="CR58"/>
          <cell r="CS58">
            <v>0</v>
          </cell>
          <cell r="CT58"/>
          <cell r="CU58"/>
          <cell r="CV58">
            <v>0</v>
          </cell>
          <cell r="CW58"/>
          <cell r="CX58"/>
          <cell r="CY58">
            <v>0</v>
          </cell>
          <cell r="CZ58"/>
          <cell r="DA58"/>
          <cell r="DB58">
            <v>0</v>
          </cell>
          <cell r="DC58"/>
          <cell r="DD58"/>
          <cell r="DE58">
            <v>0</v>
          </cell>
          <cell r="DF58"/>
          <cell r="DG58"/>
          <cell r="DH58">
            <v>0</v>
          </cell>
          <cell r="DI58"/>
          <cell r="DJ58"/>
          <cell r="DK58">
            <v>0</v>
          </cell>
          <cell r="DL58">
            <v>0</v>
          </cell>
          <cell r="DM58">
            <v>0</v>
          </cell>
          <cell r="DN58">
            <v>0</v>
          </cell>
          <cell r="DO58">
            <v>0</v>
          </cell>
          <cell r="DP58">
            <v>0</v>
          </cell>
          <cell r="DQ58">
            <v>0</v>
          </cell>
          <cell r="DR58">
            <v>0</v>
          </cell>
          <cell r="DS58">
            <v>0</v>
          </cell>
          <cell r="DT58">
            <v>0</v>
          </cell>
        </row>
        <row r="59">
          <cell r="E59" t="str">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ell>
          <cell r="F59"/>
          <cell r="G59"/>
          <cell r="H59"/>
          <cell r="I59"/>
          <cell r="J59"/>
          <cell r="K59"/>
          <cell r="L59"/>
          <cell r="M59"/>
          <cell r="N59"/>
          <cell r="O59"/>
          <cell r="P59"/>
          <cell r="Q59"/>
          <cell r="R59" t="str">
            <v>* 3994 - Capacities in food safety, handling, menu planning and preparation are enhanced and supported with the development of manuals and guidelines to facilitate food quality and safety. , due: 2023-Aug-31
* 3995 - Improved menu and effective nutrition education to create demand for local products in the school feeding program to include products from farmers and fisherfolks and created SFP procurement guidelines for products with links to small farmers., due: 2023-Aug-31
* 3996 - Evidence-based policy framework established to support school feeding programs, due: 2023-Aug-31</v>
          </cell>
          <cell r="S59" t="str">
            <v>* 4032 - Capacities in food safety, handling, menu planning and preparation are enhanced and supported with the development of manuals and guidelines to facilitate food quality and safety. , due: 2023-Aug-31
* 4033 - Improved menu and effective nutrition education to create demand for local products in the school feeding program to include products from farmers and fisherfolks and created SFP procurement guidelines for products with links to small farmers., due: 2023-Aug-31
* 4034 - Evidence-based policy framework established to support school feeding programs, due: 2023-Aug-31</v>
          </cell>
          <cell r="T59"/>
          <cell r="U59"/>
          <cell r="V59"/>
          <cell r="W59"/>
          <cell r="X59"/>
          <cell r="Y59"/>
          <cell r="Z59"/>
          <cell r="AA59" t="str">
            <v>1.3 Implement nationally appropriate social protection systems and measures for all, including floors, and by 2030 achieve substantial coverage of the poor and the vulnerable</v>
          </cell>
          <cell r="AB59" t="str">
            <v>2.1 By 2030, end hunger and ensure access by all people, in particular the poor and people in vulnerable situations, including infants, to safe, nutritious and sufficient food all year round</v>
          </cell>
          <cell r="AC59"/>
          <cell r="AD59"/>
          <cell r="AE59"/>
          <cell r="AF59" t="str">
            <v>Nutrition for the most vulnerable</v>
          </cell>
          <cell r="AG59"/>
          <cell r="AH59"/>
          <cell r="AI59" t="str">
            <v xml:space="preserve">Social Cohesion and Protection </v>
          </cell>
          <cell r="AJ59" t="str">
            <v>COVID Response  &amp;  Socio-economic Recovery</v>
          </cell>
          <cell r="AK59" t="str">
            <v>Food and Agriculture Organization of the United Nations (FAO)</v>
          </cell>
          <cell r="AL59"/>
          <cell r="AM59" t="str">
            <v>Ministry of Agriculture, Fisheries and Barbuda Affairs</v>
          </cell>
          <cell r="AN59"/>
          <cell r="AO59"/>
          <cell r="AP59"/>
          <cell r="AQ59"/>
          <cell r="AR59"/>
          <cell r="AS59"/>
          <cell r="AT59"/>
          <cell r="AU59"/>
          <cell r="AV59"/>
          <cell r="AW59"/>
          <cell r="AX59">
            <v>0</v>
          </cell>
          <cell r="AY59">
            <v>0</v>
          </cell>
          <cell r="AZ59">
            <v>0</v>
          </cell>
          <cell r="BA59">
            <v>55649</v>
          </cell>
          <cell r="BB59">
            <v>13149</v>
          </cell>
          <cell r="BC59">
            <v>42500</v>
          </cell>
          <cell r="BD59"/>
          <cell r="BE59"/>
          <cell r="BF59">
            <v>0</v>
          </cell>
          <cell r="BG59">
            <v>149800</v>
          </cell>
          <cell r="BH59">
            <v>0</v>
          </cell>
          <cell r="BI59">
            <v>149800</v>
          </cell>
          <cell r="BJ59">
            <v>149900</v>
          </cell>
          <cell r="BK59">
            <v>0</v>
          </cell>
          <cell r="BL59">
            <v>149900</v>
          </cell>
          <cell r="BM59"/>
          <cell r="BN59"/>
          <cell r="BO59">
            <v>0</v>
          </cell>
          <cell r="BP59"/>
          <cell r="BQ59"/>
          <cell r="BR59">
            <v>0</v>
          </cell>
          <cell r="BS59">
            <v>225415</v>
          </cell>
          <cell r="BT59">
            <v>75072</v>
          </cell>
          <cell r="BU59">
            <v>150343</v>
          </cell>
          <cell r="BV59">
            <v>50000</v>
          </cell>
          <cell r="BW59">
            <v>0</v>
          </cell>
          <cell r="BX59">
            <v>50000</v>
          </cell>
          <cell r="BY59"/>
          <cell r="BZ59"/>
          <cell r="CA59">
            <v>0</v>
          </cell>
          <cell r="CB59">
            <v>630764</v>
          </cell>
          <cell r="CC59">
            <v>88221</v>
          </cell>
          <cell r="CD59">
            <v>542543</v>
          </cell>
          <cell r="CE59"/>
          <cell r="CF59"/>
          <cell r="CG59">
            <v>0</v>
          </cell>
          <cell r="CH59"/>
          <cell r="CI59"/>
          <cell r="CJ59">
            <v>0</v>
          </cell>
          <cell r="CK59"/>
          <cell r="CL59"/>
          <cell r="CM59">
            <v>0</v>
          </cell>
          <cell r="CN59"/>
          <cell r="CO59"/>
          <cell r="CP59">
            <v>0</v>
          </cell>
          <cell r="CQ59"/>
          <cell r="CR59"/>
          <cell r="CS59">
            <v>0</v>
          </cell>
          <cell r="CT59"/>
          <cell r="CU59"/>
          <cell r="CV59">
            <v>0</v>
          </cell>
          <cell r="CW59"/>
          <cell r="CX59"/>
          <cell r="CY59">
            <v>0</v>
          </cell>
          <cell r="CZ59"/>
          <cell r="DA59"/>
          <cell r="DB59">
            <v>0</v>
          </cell>
          <cell r="DC59"/>
          <cell r="DD59"/>
          <cell r="DE59">
            <v>0</v>
          </cell>
          <cell r="DF59"/>
          <cell r="DG59"/>
          <cell r="DH59">
            <v>0</v>
          </cell>
          <cell r="DI59"/>
          <cell r="DJ59"/>
          <cell r="DK59">
            <v>0</v>
          </cell>
          <cell r="DL59">
            <v>0</v>
          </cell>
          <cell r="DM59">
            <v>0</v>
          </cell>
          <cell r="DN59">
            <v>0</v>
          </cell>
          <cell r="DO59">
            <v>0</v>
          </cell>
          <cell r="DP59">
            <v>0</v>
          </cell>
          <cell r="DQ59">
            <v>0</v>
          </cell>
          <cell r="DR59">
            <v>0</v>
          </cell>
          <cell r="DS59">
            <v>0</v>
          </cell>
          <cell r="DT59">
            <v>0</v>
          </cell>
        </row>
        <row r="60">
          <cell r="E60" t="str">
            <v>Government capacities are built to establish and implement harmonized protocols (including food safety and traceability) for the improved enforcement of food inspection and food safety requirements.</v>
          </cell>
          <cell r="F60"/>
          <cell r="G60"/>
          <cell r="H60"/>
          <cell r="I60"/>
          <cell r="J60"/>
          <cell r="K60"/>
          <cell r="L60" t="str">
            <v>* 3970 - Capacity strengthened on trade agreements, implementation of international food quality and safety standards, value chain and market system development and food loss and waste (FLW) reduction., due: 2022-Dec-31
* 3971 - 1) Develop an operational plan to support and guide the establishment of a National Agricultural Health and Food Control Agency
, due: 2022-Dec-31</v>
          </cell>
          <cell r="M60"/>
          <cell r="N60"/>
          <cell r="O60"/>
          <cell r="P60"/>
          <cell r="Q60"/>
          <cell r="R60"/>
          <cell r="S60"/>
          <cell r="T60"/>
          <cell r="U60"/>
          <cell r="V60"/>
          <cell r="W60"/>
          <cell r="X60"/>
          <cell r="Y60"/>
          <cell r="Z60"/>
          <cell r="AA60" t="str">
            <v>2.1 By 2030, end hunger and ensure access by all people, in particular the poor and people in vulnerable situations, including infants, to safe, nutritious and sufficient food all year round</v>
          </cell>
          <cell r="AB60"/>
          <cell r="AC60"/>
          <cell r="AD60"/>
          <cell r="AE60"/>
          <cell r="AF60" t="str">
            <v xml:space="preserve">Safe food </v>
          </cell>
          <cell r="AG60"/>
          <cell r="AH60"/>
          <cell r="AI60" t="str">
            <v xml:space="preserve">Social Cohesion and Protection </v>
          </cell>
          <cell r="AJ60" t="str">
            <v>Tailored Policy Support &amp; Technical Assistance</v>
          </cell>
          <cell r="AK60" t="str">
            <v>Food and Agriculture Organization of the United Nations (FAO)</v>
          </cell>
          <cell r="AL60"/>
          <cell r="AM60" t="str">
            <v>Ministry of Agriculture, Fisheries and Barbuda Affairs</v>
          </cell>
          <cell r="AN60"/>
          <cell r="AO60"/>
          <cell r="AP60"/>
          <cell r="AQ60"/>
          <cell r="AR60"/>
          <cell r="AS60"/>
          <cell r="AT60"/>
          <cell r="AU60"/>
          <cell r="AV60"/>
          <cell r="AW60"/>
          <cell r="AX60">
            <v>0</v>
          </cell>
          <cell r="AY60">
            <v>0</v>
          </cell>
          <cell r="AZ60">
            <v>0</v>
          </cell>
          <cell r="BA60"/>
          <cell r="BB60"/>
          <cell r="BC60">
            <v>0</v>
          </cell>
          <cell r="BD60"/>
          <cell r="BE60"/>
          <cell r="BF60">
            <v>0</v>
          </cell>
          <cell r="BG60">
            <v>0</v>
          </cell>
          <cell r="BH60">
            <v>0</v>
          </cell>
          <cell r="BI60">
            <v>0</v>
          </cell>
          <cell r="BJ60">
            <v>0</v>
          </cell>
          <cell r="BK60">
            <v>0</v>
          </cell>
          <cell r="BL60">
            <v>0</v>
          </cell>
          <cell r="BM60"/>
          <cell r="BN60"/>
          <cell r="BO60">
            <v>0</v>
          </cell>
          <cell r="BP60"/>
          <cell r="BQ60"/>
          <cell r="BR60">
            <v>0</v>
          </cell>
          <cell r="BS60">
            <v>0</v>
          </cell>
          <cell r="BT60">
            <v>0</v>
          </cell>
          <cell r="BU60">
            <v>0</v>
          </cell>
          <cell r="BV60">
            <v>0</v>
          </cell>
          <cell r="BW60">
            <v>0</v>
          </cell>
          <cell r="BX60">
            <v>0</v>
          </cell>
          <cell r="BY60">
            <v>30000</v>
          </cell>
          <cell r="BZ60">
            <v>0</v>
          </cell>
          <cell r="CA60">
            <v>30000</v>
          </cell>
          <cell r="CB60">
            <v>30000</v>
          </cell>
          <cell r="CC60">
            <v>0</v>
          </cell>
          <cell r="CD60">
            <v>30000</v>
          </cell>
          <cell r="CE60"/>
          <cell r="CF60"/>
          <cell r="CG60">
            <v>0</v>
          </cell>
          <cell r="CH60"/>
          <cell r="CI60"/>
          <cell r="CJ60">
            <v>0</v>
          </cell>
          <cell r="CK60"/>
          <cell r="CL60"/>
          <cell r="CM60">
            <v>0</v>
          </cell>
          <cell r="CN60"/>
          <cell r="CO60"/>
          <cell r="CP60">
            <v>0</v>
          </cell>
          <cell r="CQ60"/>
          <cell r="CR60"/>
          <cell r="CS60">
            <v>0</v>
          </cell>
          <cell r="CT60"/>
          <cell r="CU60"/>
          <cell r="CV60">
            <v>0</v>
          </cell>
          <cell r="CW60"/>
          <cell r="CX60"/>
          <cell r="CY60">
            <v>0</v>
          </cell>
          <cell r="CZ60"/>
          <cell r="DA60"/>
          <cell r="DB60">
            <v>0</v>
          </cell>
          <cell r="DC60"/>
          <cell r="DD60"/>
          <cell r="DE60">
            <v>0</v>
          </cell>
          <cell r="DF60"/>
          <cell r="DG60"/>
          <cell r="DH60">
            <v>0</v>
          </cell>
          <cell r="DI60"/>
          <cell r="DJ60"/>
          <cell r="DK60">
            <v>0</v>
          </cell>
          <cell r="DL60">
            <v>0</v>
          </cell>
          <cell r="DM60">
            <v>0</v>
          </cell>
          <cell r="DN60">
            <v>0</v>
          </cell>
          <cell r="DO60">
            <v>0</v>
          </cell>
          <cell r="DP60">
            <v>0</v>
          </cell>
          <cell r="DQ60">
            <v>0</v>
          </cell>
          <cell r="DR60">
            <v>0</v>
          </cell>
          <cell r="DS60">
            <v>0</v>
          </cell>
          <cell r="DT60">
            <v>0</v>
          </cell>
        </row>
        <row r="61">
          <cell r="E61" t="str">
            <v>Migration Governance Indicators Assessments conducted to highlight gaps in migration management and priority areas for mainstreaming migration</v>
          </cell>
          <cell r="F61"/>
          <cell r="G61"/>
          <cell r="H61"/>
          <cell r="I61"/>
          <cell r="J61"/>
          <cell r="K61"/>
          <cell r="L61"/>
          <cell r="M61"/>
          <cell r="N61"/>
          <cell r="O61"/>
          <cell r="P61"/>
          <cell r="Q61"/>
          <cell r="R61"/>
          <cell r="S61"/>
          <cell r="T61"/>
          <cell r="U61"/>
          <cell r="V61"/>
          <cell r="W61"/>
          <cell r="X61"/>
          <cell r="Y61"/>
          <cell r="Z61"/>
          <cell r="AA61"/>
          <cell r="AB61"/>
          <cell r="AC61"/>
          <cell r="AD61"/>
          <cell r="AE61"/>
          <cell r="AF61" t="str">
            <v>Capacity Building</v>
          </cell>
          <cell r="AG61" t="str">
            <v>Data collection and analysis</v>
          </cell>
          <cell r="AH61"/>
          <cell r="AI61" t="str">
            <v xml:space="preserve">Social Cohesion and Protection </v>
          </cell>
          <cell r="AJ61" t="str">
            <v>Tailored Policy Support &amp; Technical Assistance</v>
          </cell>
          <cell r="AK61" t="str">
            <v>International Organization for Migration (IOM)</v>
          </cell>
          <cell r="AL61"/>
          <cell r="AM61" t="str">
            <v>Department of Immigration
Labour Department</v>
          </cell>
          <cell r="AN61"/>
          <cell r="AO61"/>
          <cell r="AP61"/>
          <cell r="AQ61"/>
          <cell r="AR61"/>
          <cell r="AS61"/>
          <cell r="AT61"/>
          <cell r="AU61"/>
          <cell r="AV61"/>
          <cell r="AW61"/>
          <cell r="AX61"/>
          <cell r="AY61"/>
          <cell r="AZ61">
            <v>0</v>
          </cell>
          <cell r="BA61"/>
          <cell r="BB61"/>
          <cell r="BC61">
            <v>0</v>
          </cell>
          <cell r="BD61"/>
          <cell r="BE61"/>
          <cell r="BF61">
            <v>0</v>
          </cell>
          <cell r="BG61">
            <v>45100</v>
          </cell>
          <cell r="BH61">
            <v>45100</v>
          </cell>
          <cell r="BI61">
            <v>0</v>
          </cell>
          <cell r="BJ61"/>
          <cell r="BK61"/>
          <cell r="BL61">
            <v>0</v>
          </cell>
          <cell r="BM61"/>
          <cell r="BN61"/>
          <cell r="BO61">
            <v>0</v>
          </cell>
          <cell r="BP61"/>
          <cell r="BQ61"/>
          <cell r="BR61">
            <v>0</v>
          </cell>
          <cell r="BS61"/>
          <cell r="BT61"/>
          <cell r="BU61">
            <v>0</v>
          </cell>
          <cell r="BV61"/>
          <cell r="BW61"/>
          <cell r="BX61">
            <v>0</v>
          </cell>
          <cell r="BY61"/>
          <cell r="BZ61"/>
          <cell r="CA61">
            <v>0</v>
          </cell>
          <cell r="CB61">
            <v>45100</v>
          </cell>
          <cell r="CC61">
            <v>45100</v>
          </cell>
          <cell r="CD61">
            <v>0</v>
          </cell>
          <cell r="CE61"/>
          <cell r="CF61"/>
          <cell r="CG61">
            <v>0</v>
          </cell>
          <cell r="CH61"/>
          <cell r="CI61"/>
          <cell r="CJ61">
            <v>0</v>
          </cell>
          <cell r="CK61"/>
          <cell r="CL61"/>
          <cell r="CM61">
            <v>0</v>
          </cell>
          <cell r="CN61"/>
          <cell r="CO61"/>
          <cell r="CP61">
            <v>0</v>
          </cell>
          <cell r="CQ61"/>
          <cell r="CR61"/>
          <cell r="CS61">
            <v>0</v>
          </cell>
          <cell r="CT61"/>
          <cell r="CU61"/>
          <cell r="CV61">
            <v>0</v>
          </cell>
          <cell r="CW61"/>
          <cell r="CX61"/>
          <cell r="CY61">
            <v>0</v>
          </cell>
          <cell r="CZ61"/>
          <cell r="DA61"/>
          <cell r="DB61">
            <v>0</v>
          </cell>
          <cell r="DC61"/>
          <cell r="DD61"/>
          <cell r="DE61">
            <v>0</v>
          </cell>
          <cell r="DF61"/>
          <cell r="DG61"/>
          <cell r="DH61">
            <v>0</v>
          </cell>
          <cell r="DI61"/>
          <cell r="DJ61"/>
          <cell r="DK61">
            <v>0</v>
          </cell>
          <cell r="DL61">
            <v>0</v>
          </cell>
          <cell r="DM61">
            <v>0</v>
          </cell>
          <cell r="DN61">
            <v>0</v>
          </cell>
          <cell r="DO61">
            <v>0</v>
          </cell>
          <cell r="DP61">
            <v>0</v>
          </cell>
          <cell r="DQ61">
            <v>0</v>
          </cell>
          <cell r="DR61">
            <v>0</v>
          </cell>
          <cell r="DS61">
            <v>0</v>
          </cell>
          <cell r="DT61">
            <v>0</v>
          </cell>
        </row>
        <row r="62">
          <cell r="E62" t="str">
            <v>Governments have increased capacity, equipment and coordination mechanisms to mainstream and improve migration management</v>
          </cell>
          <cell r="F62" t="str">
            <v>Efforts towards the formation of a comprehensive migration policy</v>
          </cell>
          <cell r="G62"/>
          <cell r="H62"/>
          <cell r="I62"/>
          <cell r="J62"/>
          <cell r="K62"/>
          <cell r="L62"/>
          <cell r="M62"/>
          <cell r="N62"/>
          <cell r="O62"/>
          <cell r="P62"/>
          <cell r="Q62"/>
          <cell r="R62"/>
          <cell r="S62"/>
          <cell r="T62"/>
          <cell r="U62"/>
          <cell r="V62"/>
          <cell r="W62"/>
          <cell r="X62"/>
          <cell r="Y62"/>
          <cell r="Z62"/>
          <cell r="AA62"/>
          <cell r="AB62"/>
          <cell r="AC62"/>
          <cell r="AD62"/>
          <cell r="AE62"/>
          <cell r="AF62" t="str">
            <v>Capacity Building</v>
          </cell>
          <cell r="AG62" t="str">
            <v>Data collection and analysis</v>
          </cell>
          <cell r="AH62" t="str">
            <v>Support to Institutions</v>
          </cell>
          <cell r="AI62" t="str">
            <v xml:space="preserve">Social Cohesion and Protection </v>
          </cell>
          <cell r="AJ62" t="str">
            <v>Tailored Policy Support &amp; Technical Assistance</v>
          </cell>
          <cell r="AK62" t="str">
            <v>International Organization for Migration (IOM)</v>
          </cell>
          <cell r="AL62"/>
          <cell r="AM62" t="str">
            <v>Department of Immigration
Labour Department</v>
          </cell>
          <cell r="AN62"/>
          <cell r="AO62"/>
          <cell r="AP62"/>
          <cell r="AQ62"/>
          <cell r="AR62"/>
          <cell r="AS62"/>
          <cell r="AT62"/>
          <cell r="AU62"/>
          <cell r="AV62"/>
          <cell r="AW62"/>
          <cell r="AX62"/>
          <cell r="AY62"/>
          <cell r="AZ62">
            <v>0</v>
          </cell>
          <cell r="BA62"/>
          <cell r="BB62"/>
          <cell r="BC62">
            <v>0</v>
          </cell>
          <cell r="BD62"/>
          <cell r="BE62"/>
          <cell r="BF62">
            <v>0</v>
          </cell>
          <cell r="BG62"/>
          <cell r="BH62"/>
          <cell r="BI62">
            <v>0</v>
          </cell>
          <cell r="BJ62"/>
          <cell r="BK62"/>
          <cell r="BL62">
            <v>0</v>
          </cell>
          <cell r="BM62"/>
          <cell r="BN62"/>
          <cell r="BO62">
            <v>0</v>
          </cell>
          <cell r="BP62"/>
          <cell r="BQ62"/>
          <cell r="BR62">
            <v>0</v>
          </cell>
          <cell r="BS62"/>
          <cell r="BT62"/>
          <cell r="BU62">
            <v>0</v>
          </cell>
          <cell r="BV62"/>
          <cell r="BW62"/>
          <cell r="BX62">
            <v>0</v>
          </cell>
          <cell r="BY62"/>
          <cell r="BZ62"/>
          <cell r="CA62">
            <v>0</v>
          </cell>
          <cell r="CB62">
            <v>0</v>
          </cell>
          <cell r="CC62">
            <v>0</v>
          </cell>
          <cell r="CD62">
            <v>0</v>
          </cell>
          <cell r="CE62"/>
          <cell r="CF62"/>
          <cell r="CG62">
            <v>0</v>
          </cell>
          <cell r="CH62"/>
          <cell r="CI62"/>
          <cell r="CJ62">
            <v>0</v>
          </cell>
          <cell r="CK62"/>
          <cell r="CL62"/>
          <cell r="CM62">
            <v>0</v>
          </cell>
          <cell r="CN62"/>
          <cell r="CO62"/>
          <cell r="CP62">
            <v>0</v>
          </cell>
          <cell r="CQ62"/>
          <cell r="CR62"/>
          <cell r="CS62">
            <v>0</v>
          </cell>
          <cell r="CT62"/>
          <cell r="CU62"/>
          <cell r="CV62">
            <v>0</v>
          </cell>
          <cell r="CW62"/>
          <cell r="CX62"/>
          <cell r="CY62">
            <v>0</v>
          </cell>
          <cell r="CZ62"/>
          <cell r="DA62"/>
          <cell r="DB62">
            <v>0</v>
          </cell>
          <cell r="DC62"/>
          <cell r="DD62"/>
          <cell r="DE62">
            <v>0</v>
          </cell>
          <cell r="DF62"/>
          <cell r="DG62"/>
          <cell r="DH62">
            <v>0</v>
          </cell>
          <cell r="DI62"/>
          <cell r="DJ62"/>
          <cell r="DK62">
            <v>0</v>
          </cell>
          <cell r="DL62">
            <v>0</v>
          </cell>
          <cell r="DM62">
            <v>0</v>
          </cell>
          <cell r="DN62">
            <v>0</v>
          </cell>
          <cell r="DO62">
            <v>0</v>
          </cell>
          <cell r="DP62">
            <v>0</v>
          </cell>
          <cell r="DQ62">
            <v>0</v>
          </cell>
          <cell r="DR62">
            <v>0</v>
          </cell>
          <cell r="DS62">
            <v>0</v>
          </cell>
          <cell r="DT62">
            <v>0</v>
          </cell>
        </row>
        <row r="63">
          <cell r="E63" t="str">
            <v>Capacity building sessions conducted with Government for the implementation of the Global Compact on Migration and participation in the IMRF.</v>
          </cell>
          <cell r="F63" t="str">
            <v xml:space="preserve">Capacity of the UNCTs &amp; UNST will be strengthened to support Governments on Global Compact on Migration implementation </v>
          </cell>
          <cell r="G63"/>
          <cell r="H63"/>
          <cell r="I63"/>
          <cell r="J63"/>
          <cell r="K63"/>
          <cell r="L63"/>
          <cell r="M63"/>
          <cell r="N63"/>
          <cell r="O63"/>
          <cell r="P63"/>
          <cell r="Q63"/>
          <cell r="R63"/>
          <cell r="S63"/>
          <cell r="T63"/>
          <cell r="U63"/>
          <cell r="V63"/>
          <cell r="W63"/>
          <cell r="X63"/>
          <cell r="Y63"/>
          <cell r="Z63"/>
          <cell r="AA63"/>
          <cell r="AB63"/>
          <cell r="AC63"/>
          <cell r="AD63"/>
          <cell r="AE63"/>
          <cell r="AF63" t="str">
            <v>Capacity Building</v>
          </cell>
          <cell r="AG63" t="str">
            <v>Regional Cooperation</v>
          </cell>
          <cell r="AH63"/>
          <cell r="AI63" t="str">
            <v xml:space="preserve">Social Cohesion and Protection </v>
          </cell>
          <cell r="AJ63" t="str">
            <v>Tailored Policy Support &amp; Technical Assistance</v>
          </cell>
          <cell r="AK63" t="str">
            <v>International Organization for Migration (IOM)</v>
          </cell>
          <cell r="AL63"/>
          <cell r="AM63" t="str">
            <v>Department of Immigration
Labour Department</v>
          </cell>
          <cell r="AN63"/>
          <cell r="AO63"/>
          <cell r="AP63"/>
          <cell r="AQ63"/>
          <cell r="AR63"/>
          <cell r="AS63"/>
          <cell r="AT63"/>
          <cell r="AU63"/>
          <cell r="AV63"/>
          <cell r="AW63"/>
          <cell r="AX63"/>
          <cell r="AY63"/>
          <cell r="AZ63">
            <v>0</v>
          </cell>
          <cell r="BA63"/>
          <cell r="BB63"/>
          <cell r="BC63">
            <v>0</v>
          </cell>
          <cell r="BD63"/>
          <cell r="BE63"/>
          <cell r="BF63">
            <v>0</v>
          </cell>
          <cell r="BG63"/>
          <cell r="BH63"/>
          <cell r="BI63">
            <v>0</v>
          </cell>
          <cell r="BJ63"/>
          <cell r="BK63"/>
          <cell r="BL63">
            <v>0</v>
          </cell>
          <cell r="BM63"/>
          <cell r="BN63"/>
          <cell r="BO63">
            <v>0</v>
          </cell>
          <cell r="BP63"/>
          <cell r="BQ63"/>
          <cell r="BR63">
            <v>0</v>
          </cell>
          <cell r="BS63"/>
          <cell r="BT63"/>
          <cell r="BU63">
            <v>0</v>
          </cell>
          <cell r="BV63"/>
          <cell r="BW63"/>
          <cell r="BX63">
            <v>0</v>
          </cell>
          <cell r="BY63"/>
          <cell r="BZ63"/>
          <cell r="CA63">
            <v>0</v>
          </cell>
          <cell r="CB63">
            <v>0</v>
          </cell>
          <cell r="CC63">
            <v>0</v>
          </cell>
          <cell r="CD63">
            <v>0</v>
          </cell>
          <cell r="CE63"/>
          <cell r="CF63"/>
          <cell r="CG63">
            <v>0</v>
          </cell>
          <cell r="CH63"/>
          <cell r="CI63"/>
          <cell r="CJ63">
            <v>0</v>
          </cell>
          <cell r="CK63"/>
          <cell r="CL63"/>
          <cell r="CM63">
            <v>0</v>
          </cell>
          <cell r="CN63"/>
          <cell r="CO63"/>
          <cell r="CP63">
            <v>0</v>
          </cell>
          <cell r="CQ63"/>
          <cell r="CR63"/>
          <cell r="CS63">
            <v>0</v>
          </cell>
          <cell r="CT63"/>
          <cell r="CU63"/>
          <cell r="CV63">
            <v>0</v>
          </cell>
          <cell r="CW63"/>
          <cell r="CX63"/>
          <cell r="CY63">
            <v>0</v>
          </cell>
          <cell r="CZ63"/>
          <cell r="DA63"/>
          <cell r="DB63">
            <v>0</v>
          </cell>
          <cell r="DC63"/>
          <cell r="DD63"/>
          <cell r="DE63">
            <v>0</v>
          </cell>
          <cell r="DF63"/>
          <cell r="DG63"/>
          <cell r="DH63">
            <v>0</v>
          </cell>
          <cell r="DI63"/>
          <cell r="DJ63"/>
          <cell r="DK63">
            <v>0</v>
          </cell>
          <cell r="DL63">
            <v>0</v>
          </cell>
          <cell r="DM63">
            <v>0</v>
          </cell>
          <cell r="DN63">
            <v>0</v>
          </cell>
          <cell r="DO63">
            <v>0</v>
          </cell>
          <cell r="DP63">
            <v>0</v>
          </cell>
          <cell r="DQ63">
            <v>0</v>
          </cell>
          <cell r="DR63">
            <v>0</v>
          </cell>
          <cell r="DS63">
            <v>0</v>
          </cell>
          <cell r="DT63">
            <v>0</v>
          </cell>
        </row>
        <row r="64">
          <cell r="E64" t="str">
            <v>Research study on the mobility and migration of LGBTQI+ in the Caribbean. Tools for CSOs to assist LGBTQI+ persons from the Caribbean.</v>
          </cell>
          <cell r="F64" t="str">
            <v>Study will address certain countries and may extrapolate regional conclusions</v>
          </cell>
          <cell r="G64"/>
          <cell r="H64"/>
          <cell r="I64"/>
          <cell r="J64"/>
          <cell r="K64"/>
          <cell r="L64"/>
          <cell r="M64"/>
          <cell r="N64"/>
          <cell r="O64"/>
          <cell r="P64"/>
          <cell r="Q64"/>
          <cell r="R64"/>
          <cell r="S64"/>
          <cell r="T64"/>
          <cell r="U64"/>
          <cell r="V64"/>
          <cell r="W64"/>
          <cell r="X64"/>
          <cell r="Y64"/>
          <cell r="Z64"/>
          <cell r="AA64"/>
          <cell r="AB64"/>
          <cell r="AC64"/>
          <cell r="AD64"/>
          <cell r="AE64"/>
          <cell r="AF64" t="str">
            <v>LGBTQI</v>
          </cell>
          <cell r="AG64" t="str">
            <v>Data collection and analysis</v>
          </cell>
          <cell r="AH64" t="str">
            <v>Capacity Building</v>
          </cell>
          <cell r="AI64" t="str">
            <v xml:space="preserve">Social Cohesion and Protection </v>
          </cell>
          <cell r="AJ64" t="str">
            <v>Tailored Policy Support &amp; Technical Assistance</v>
          </cell>
          <cell r="AK64" t="str">
            <v>International Organization for Migration (IOM)</v>
          </cell>
          <cell r="AL64"/>
          <cell r="AM64" t="str">
            <v>Department of Immigration
Labour Department</v>
          </cell>
          <cell r="AN64"/>
          <cell r="AO64"/>
          <cell r="AP64"/>
          <cell r="AQ64"/>
          <cell r="AR64"/>
          <cell r="AS64"/>
          <cell r="AT64"/>
          <cell r="AU64"/>
          <cell r="AV64"/>
          <cell r="AW64"/>
          <cell r="AX64"/>
          <cell r="AY64"/>
          <cell r="AZ64">
            <v>0</v>
          </cell>
          <cell r="BA64"/>
          <cell r="BB64"/>
          <cell r="BC64">
            <v>0</v>
          </cell>
          <cell r="BD64"/>
          <cell r="BE64"/>
          <cell r="BF64">
            <v>0</v>
          </cell>
          <cell r="BG64"/>
          <cell r="BH64"/>
          <cell r="BI64">
            <v>0</v>
          </cell>
          <cell r="BJ64"/>
          <cell r="BK64"/>
          <cell r="BL64">
            <v>0</v>
          </cell>
          <cell r="BM64"/>
          <cell r="BN64"/>
          <cell r="BO64">
            <v>0</v>
          </cell>
          <cell r="BP64"/>
          <cell r="BQ64"/>
          <cell r="BR64">
            <v>0</v>
          </cell>
          <cell r="BS64"/>
          <cell r="BT64"/>
          <cell r="BU64">
            <v>0</v>
          </cell>
          <cell r="BV64"/>
          <cell r="BW64"/>
          <cell r="BX64">
            <v>0</v>
          </cell>
          <cell r="BY64"/>
          <cell r="BZ64"/>
          <cell r="CA64">
            <v>0</v>
          </cell>
          <cell r="CB64">
            <v>0</v>
          </cell>
          <cell r="CC64">
            <v>0</v>
          </cell>
          <cell r="CD64">
            <v>0</v>
          </cell>
          <cell r="CE64"/>
          <cell r="CF64"/>
          <cell r="CG64">
            <v>0</v>
          </cell>
          <cell r="CH64"/>
          <cell r="CI64"/>
          <cell r="CJ64">
            <v>0</v>
          </cell>
          <cell r="CK64"/>
          <cell r="CL64"/>
          <cell r="CM64">
            <v>0</v>
          </cell>
          <cell r="CN64"/>
          <cell r="CO64"/>
          <cell r="CP64">
            <v>0</v>
          </cell>
          <cell r="CQ64"/>
          <cell r="CR64"/>
          <cell r="CS64">
            <v>0</v>
          </cell>
          <cell r="CT64"/>
          <cell r="CU64"/>
          <cell r="CV64">
            <v>0</v>
          </cell>
          <cell r="CW64"/>
          <cell r="CX64"/>
          <cell r="CY64">
            <v>0</v>
          </cell>
          <cell r="CZ64"/>
          <cell r="DA64"/>
          <cell r="DB64">
            <v>0</v>
          </cell>
          <cell r="DC64"/>
          <cell r="DD64"/>
          <cell r="DE64">
            <v>0</v>
          </cell>
          <cell r="DF64"/>
          <cell r="DG64"/>
          <cell r="DH64">
            <v>0</v>
          </cell>
          <cell r="DI64"/>
          <cell r="DJ64"/>
          <cell r="DK64">
            <v>0</v>
          </cell>
          <cell r="DL64">
            <v>0</v>
          </cell>
          <cell r="DM64">
            <v>0</v>
          </cell>
          <cell r="DN64">
            <v>0</v>
          </cell>
          <cell r="DO64">
            <v>0</v>
          </cell>
          <cell r="DP64">
            <v>0</v>
          </cell>
          <cell r="DQ64">
            <v>0</v>
          </cell>
          <cell r="DR64">
            <v>0</v>
          </cell>
          <cell r="DS64">
            <v>0</v>
          </cell>
          <cell r="DT64">
            <v>0</v>
          </cell>
        </row>
        <row r="65">
          <cell r="E65" t="str">
            <v>Regional consultations and meetings on migration thematic areas held with governments</v>
          </cell>
          <cell r="F65"/>
          <cell r="G65"/>
          <cell r="H65"/>
          <cell r="I65"/>
          <cell r="J65"/>
          <cell r="K65"/>
          <cell r="L65"/>
          <cell r="M65"/>
          <cell r="N65"/>
          <cell r="O65"/>
          <cell r="P65"/>
          <cell r="Q65"/>
          <cell r="R65"/>
          <cell r="S65"/>
          <cell r="T65"/>
          <cell r="U65"/>
          <cell r="V65"/>
          <cell r="W65"/>
          <cell r="X65"/>
          <cell r="Y65"/>
          <cell r="Z65"/>
          <cell r="AA65"/>
          <cell r="AB65"/>
          <cell r="AC65"/>
          <cell r="AD65"/>
          <cell r="AE65"/>
          <cell r="AF65" t="str">
            <v>Regional Cooperation</v>
          </cell>
          <cell r="AG65" t="str">
            <v>Capacity Building</v>
          </cell>
          <cell r="AH65" t="str">
            <v>Data collection and analysis</v>
          </cell>
          <cell r="AI65" t="str">
            <v xml:space="preserve">Social Cohesion and Protection </v>
          </cell>
          <cell r="AJ65" t="str">
            <v>Tailored Policy Support &amp; Technical Assistance</v>
          </cell>
          <cell r="AK65" t="str">
            <v>International Organization for Migration (IOM)</v>
          </cell>
          <cell r="AL65"/>
          <cell r="AM65" t="str">
            <v>Department of Immigration
Labour Department</v>
          </cell>
          <cell r="AN65"/>
          <cell r="AO65"/>
          <cell r="AP65"/>
          <cell r="AQ65"/>
          <cell r="AR65"/>
          <cell r="AS65"/>
          <cell r="AT65"/>
          <cell r="AU65"/>
          <cell r="AV65"/>
          <cell r="AW65"/>
          <cell r="AX65"/>
          <cell r="AY65"/>
          <cell r="AZ65">
            <v>0</v>
          </cell>
          <cell r="BA65"/>
          <cell r="BB65"/>
          <cell r="BC65">
            <v>0</v>
          </cell>
          <cell r="BD65"/>
          <cell r="BE65"/>
          <cell r="BF65">
            <v>0</v>
          </cell>
          <cell r="BG65"/>
          <cell r="BH65"/>
          <cell r="BI65">
            <v>0</v>
          </cell>
          <cell r="BJ65"/>
          <cell r="BK65"/>
          <cell r="BL65">
            <v>0</v>
          </cell>
          <cell r="BM65"/>
          <cell r="BN65"/>
          <cell r="BO65">
            <v>0</v>
          </cell>
          <cell r="BP65"/>
          <cell r="BQ65"/>
          <cell r="BR65">
            <v>0</v>
          </cell>
          <cell r="BS65"/>
          <cell r="BT65"/>
          <cell r="BU65">
            <v>0</v>
          </cell>
          <cell r="BV65"/>
          <cell r="BW65"/>
          <cell r="BX65">
            <v>0</v>
          </cell>
          <cell r="BY65"/>
          <cell r="BZ65"/>
          <cell r="CA65">
            <v>0</v>
          </cell>
          <cell r="CB65">
            <v>0</v>
          </cell>
          <cell r="CC65">
            <v>0</v>
          </cell>
          <cell r="CD65">
            <v>0</v>
          </cell>
          <cell r="CE65"/>
          <cell r="CF65"/>
          <cell r="CG65">
            <v>0</v>
          </cell>
          <cell r="CH65"/>
          <cell r="CI65"/>
          <cell r="CJ65">
            <v>0</v>
          </cell>
          <cell r="CK65"/>
          <cell r="CL65"/>
          <cell r="CM65">
            <v>0</v>
          </cell>
          <cell r="CN65"/>
          <cell r="CO65"/>
          <cell r="CP65">
            <v>0</v>
          </cell>
          <cell r="CQ65"/>
          <cell r="CR65"/>
          <cell r="CS65">
            <v>0</v>
          </cell>
          <cell r="CT65"/>
          <cell r="CU65"/>
          <cell r="CV65">
            <v>0</v>
          </cell>
          <cell r="CW65"/>
          <cell r="CX65"/>
          <cell r="CY65">
            <v>0</v>
          </cell>
          <cell r="CZ65"/>
          <cell r="DA65"/>
          <cell r="DB65">
            <v>0</v>
          </cell>
          <cell r="DC65"/>
          <cell r="DD65"/>
          <cell r="DE65">
            <v>0</v>
          </cell>
          <cell r="DF65"/>
          <cell r="DG65"/>
          <cell r="DH65">
            <v>0</v>
          </cell>
          <cell r="DI65"/>
          <cell r="DJ65"/>
          <cell r="DK65">
            <v>0</v>
          </cell>
          <cell r="DL65">
            <v>0</v>
          </cell>
          <cell r="DM65">
            <v>0</v>
          </cell>
          <cell r="DN65">
            <v>0</v>
          </cell>
          <cell r="DO65">
            <v>0</v>
          </cell>
          <cell r="DP65">
            <v>0</v>
          </cell>
          <cell r="DQ65">
            <v>0</v>
          </cell>
          <cell r="DR65">
            <v>0</v>
          </cell>
          <cell r="DS65">
            <v>0</v>
          </cell>
          <cell r="DT65">
            <v>0</v>
          </cell>
        </row>
        <row r="66">
          <cell r="E66"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F66"/>
          <cell r="G66"/>
          <cell r="H66"/>
          <cell r="I66"/>
          <cell r="J66"/>
          <cell r="K66"/>
          <cell r="L66"/>
          <cell r="M66"/>
          <cell r="N66"/>
          <cell r="O66"/>
          <cell r="P66"/>
          <cell r="Q66"/>
          <cell r="R66"/>
          <cell r="S66"/>
          <cell r="T66"/>
          <cell r="U66"/>
          <cell r="V66"/>
          <cell r="W66"/>
          <cell r="X66"/>
          <cell r="Y66"/>
          <cell r="Z66"/>
          <cell r="AA66"/>
          <cell r="AB66"/>
          <cell r="AC66"/>
          <cell r="AD66"/>
          <cell r="AE66"/>
          <cell r="AF66" t="str">
            <v>Climate Change Adaptation and Resilience</v>
          </cell>
          <cell r="AG66" t="str">
            <v>Resilience Building</v>
          </cell>
          <cell r="AH66" t="str">
            <v>Data collection and analysis</v>
          </cell>
          <cell r="AI66" t="str">
            <v xml:space="preserve">Climate Change &amp; Disaster Risk Reduction </v>
          </cell>
          <cell r="AJ66" t="str">
            <v>Climate Change and Disaster Risk Reduction</v>
          </cell>
          <cell r="AK66" t="str">
            <v>International Organization for Migration (IOM)</v>
          </cell>
          <cell r="AL66"/>
          <cell r="AM66" t="str">
            <v>Department of Immigration
Labour Department</v>
          </cell>
          <cell r="AN66"/>
          <cell r="AO66" t="str">
            <v>Organisation of Eastern Caribbean States (OECS)</v>
          </cell>
          <cell r="AP66"/>
          <cell r="AQ66"/>
          <cell r="AR66"/>
          <cell r="AS66"/>
          <cell r="AT66"/>
          <cell r="AU66"/>
          <cell r="AV66"/>
          <cell r="AW66"/>
          <cell r="AX66"/>
          <cell r="AY66"/>
          <cell r="AZ66">
            <v>0</v>
          </cell>
          <cell r="BA66"/>
          <cell r="BB66"/>
          <cell r="BC66">
            <v>0</v>
          </cell>
          <cell r="BD66"/>
          <cell r="BE66"/>
          <cell r="BF66">
            <v>0</v>
          </cell>
          <cell r="BG66"/>
          <cell r="BH66"/>
          <cell r="BI66">
            <v>0</v>
          </cell>
          <cell r="BJ66"/>
          <cell r="BK66"/>
          <cell r="BL66">
            <v>0</v>
          </cell>
          <cell r="BM66"/>
          <cell r="BN66"/>
          <cell r="BO66">
            <v>0</v>
          </cell>
          <cell r="BP66"/>
          <cell r="BQ66"/>
          <cell r="BR66">
            <v>0</v>
          </cell>
          <cell r="BS66"/>
          <cell r="BT66"/>
          <cell r="BU66">
            <v>0</v>
          </cell>
          <cell r="BV66"/>
          <cell r="BW66"/>
          <cell r="BX66">
            <v>0</v>
          </cell>
          <cell r="BY66"/>
          <cell r="BZ66"/>
          <cell r="CA66">
            <v>0</v>
          </cell>
          <cell r="CB66">
            <v>0</v>
          </cell>
          <cell r="CC66">
            <v>0</v>
          </cell>
          <cell r="CD66">
            <v>0</v>
          </cell>
          <cell r="CE66"/>
          <cell r="CF66"/>
          <cell r="CG66">
            <v>0</v>
          </cell>
          <cell r="CH66"/>
          <cell r="CI66"/>
          <cell r="CJ66">
            <v>0</v>
          </cell>
          <cell r="CK66"/>
          <cell r="CL66"/>
          <cell r="CM66">
            <v>0</v>
          </cell>
          <cell r="CN66"/>
          <cell r="CO66"/>
          <cell r="CP66">
            <v>0</v>
          </cell>
          <cell r="CQ66"/>
          <cell r="CR66"/>
          <cell r="CS66">
            <v>0</v>
          </cell>
          <cell r="CT66"/>
          <cell r="CU66"/>
          <cell r="CV66">
            <v>0</v>
          </cell>
          <cell r="CW66"/>
          <cell r="CX66"/>
          <cell r="CY66">
            <v>0</v>
          </cell>
          <cell r="CZ66"/>
          <cell r="DA66"/>
          <cell r="DB66">
            <v>0</v>
          </cell>
          <cell r="DC66"/>
          <cell r="DD66"/>
          <cell r="DE66">
            <v>0</v>
          </cell>
          <cell r="DF66"/>
          <cell r="DG66"/>
          <cell r="DH66">
            <v>0</v>
          </cell>
          <cell r="DI66"/>
          <cell r="DJ66"/>
          <cell r="DK66">
            <v>0</v>
          </cell>
          <cell r="DL66">
            <v>0</v>
          </cell>
          <cell r="DM66">
            <v>0</v>
          </cell>
          <cell r="DN66">
            <v>0</v>
          </cell>
          <cell r="DO66">
            <v>0</v>
          </cell>
          <cell r="DP66">
            <v>0</v>
          </cell>
          <cell r="DQ66">
            <v>0</v>
          </cell>
          <cell r="DR66">
            <v>0</v>
          </cell>
          <cell r="DS66">
            <v>0</v>
          </cell>
          <cell r="DT66">
            <v>0</v>
          </cell>
        </row>
        <row r="67">
          <cell r="E67" t="str">
            <v>UNICEF staff and partners have strengthened capacities to generate evidence, monitor and evaluate programs.</v>
          </cell>
          <cell r="F67" t="str">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ell>
          <cell r="G67">
            <v>44564</v>
          </cell>
          <cell r="H67" t="str">
            <v>31/12/2026</v>
          </cell>
          <cell r="I67" t="str">
            <v>Patrice Bosso, M&amp;E specialist</v>
          </cell>
          <cell r="J67"/>
          <cell r="K67" t="str">
            <v>Support countries on Household surveys implementation
Support countries on MICS Implementation - General
Support countries on stimulating demand for and capacity to use data (Data Savy)
Support evaluation innovation learning, uptake and partnerships for evaluation in countries
Building regional/national stakeholder evaluation capacity</v>
          </cell>
          <cell r="L67" t="str">
            <v xml:space="preserve">Support countries on Household surveys implementation
Support countries on MICS Implementation - General
Support countries on stimulating demand for and capacity to use data (Data Savy)
</v>
          </cell>
          <cell r="M67"/>
          <cell r="N67" t="str">
            <v xml:space="preserve">Support countries on Household surveys implementation
Support countries on MICS Implementation - General
Support countries on stimulating demand for and capacity to use data (Data Savy)
</v>
          </cell>
          <cell r="O67" t="str">
            <v xml:space="preserve">Support countries on Household surveys implementation
Support countries on MICS Implementation - General
Support countries on stimulating demand for and capacity to use data (Data Savy)
</v>
          </cell>
          <cell r="P67"/>
          <cell r="Q67"/>
          <cell r="R67" t="str">
            <v xml:space="preserve">Support countries on Household surveys implementation
Support countries on MICS Implementation - General
Support countries on stimulating demand for and capacity to use data (Data Savy)
</v>
          </cell>
          <cell r="S67" t="str">
            <v xml:space="preserve">Support countries on Household surveys implementation
Support countries on MICS Implementation - General
Support countries on stimulating demand for and capacity to use data (Data Savy)
</v>
          </cell>
          <cell r="T67"/>
          <cell r="U67" t="str">
            <v>Contribute to gender equality/women’s empowerment in a limited way (1)</v>
          </cell>
          <cell r="V67" t="str">
            <v>Limited contribution to realization of human rights (1)</v>
          </cell>
          <cell r="W67" t="str">
            <v>Not expected to contribute to sustaining peace (0)</v>
          </cell>
          <cell r="X67" t="str">
            <v>Data Collection and Analysis </v>
          </cell>
          <cell r="Y67"/>
          <cell r="Z67" t="str">
            <v xml:space="preserve">Other </v>
          </cell>
          <cell r="AA67"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B67"/>
          <cell r="AC67"/>
          <cell r="AD67"/>
          <cell r="AE67"/>
          <cell r="AF67" t="str">
            <v>Planning and Monitoring</v>
          </cell>
          <cell r="AG67" t="str">
            <v>Innovation</v>
          </cell>
          <cell r="AH67" t="str">
            <v>Diversity, equity and inclusion</v>
          </cell>
          <cell r="AI67" t="str">
            <v xml:space="preserve">Social Cohesion and Protection </v>
          </cell>
          <cell r="AJ67" t="str">
            <v>Data Systems</v>
          </cell>
          <cell r="AK67" t="str">
            <v>United Nations Children’s Fund (UNICEF)</v>
          </cell>
          <cell r="AL67"/>
          <cell r="AM67" t="str">
            <v>OECS/CSO/NSO/Ministries of Education, Child affairs, Protection, Environment</v>
          </cell>
          <cell r="AN67" t="str">
            <v>Government</v>
          </cell>
          <cell r="AO67" t="str">
            <v>Organisation of Eastern Caribbean States (OECS)</v>
          </cell>
          <cell r="AP67"/>
          <cell r="AQ67" t="str">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ell>
          <cell r="AR67"/>
          <cell r="AS67">
            <v>1</v>
          </cell>
          <cell r="AT67">
            <v>6</v>
          </cell>
          <cell r="AU67"/>
          <cell r="AV67"/>
          <cell r="AW67"/>
          <cell r="AX67"/>
          <cell r="AY67"/>
          <cell r="AZ67">
            <v>0</v>
          </cell>
          <cell r="BA67"/>
          <cell r="BB67"/>
          <cell r="BC67">
            <v>0</v>
          </cell>
          <cell r="BD67"/>
          <cell r="BE67"/>
          <cell r="BF67">
            <v>0</v>
          </cell>
          <cell r="BG67">
            <v>50000</v>
          </cell>
          <cell r="BH67">
            <v>50000</v>
          </cell>
          <cell r="BI67">
            <v>0</v>
          </cell>
          <cell r="BJ67">
            <v>50000</v>
          </cell>
          <cell r="BK67">
            <v>50000</v>
          </cell>
          <cell r="BL67">
            <v>0</v>
          </cell>
          <cell r="BM67"/>
          <cell r="BN67"/>
          <cell r="BO67">
            <v>0</v>
          </cell>
          <cell r="BP67"/>
          <cell r="BQ67"/>
          <cell r="BR67">
            <v>0</v>
          </cell>
          <cell r="BS67">
            <v>50000</v>
          </cell>
          <cell r="BT67">
            <v>50000</v>
          </cell>
          <cell r="BU67">
            <v>0</v>
          </cell>
          <cell r="BV67">
            <v>50000</v>
          </cell>
          <cell r="BW67">
            <v>50000</v>
          </cell>
          <cell r="BX67">
            <v>0</v>
          </cell>
          <cell r="BY67">
            <v>100000</v>
          </cell>
          <cell r="BZ67">
            <v>100000</v>
          </cell>
          <cell r="CA67">
            <v>0</v>
          </cell>
          <cell r="CB67">
            <v>300000</v>
          </cell>
          <cell r="CC67">
            <v>300000</v>
          </cell>
          <cell r="CD67">
            <v>0</v>
          </cell>
          <cell r="CE67"/>
          <cell r="CF67"/>
          <cell r="CG67">
            <v>0</v>
          </cell>
          <cell r="CH67"/>
          <cell r="CI67"/>
          <cell r="CJ67">
            <v>0</v>
          </cell>
          <cell r="CK67"/>
          <cell r="CL67"/>
          <cell r="CM67">
            <v>0</v>
          </cell>
          <cell r="CN67">
            <v>50000</v>
          </cell>
          <cell r="CO67">
            <v>50000</v>
          </cell>
          <cell r="CP67">
            <v>0</v>
          </cell>
          <cell r="CQ67">
            <v>50000</v>
          </cell>
          <cell r="CR67">
            <v>50000</v>
          </cell>
          <cell r="CS67">
            <v>0</v>
          </cell>
          <cell r="CT67"/>
          <cell r="CU67"/>
          <cell r="CV67">
            <v>0</v>
          </cell>
          <cell r="CW67"/>
          <cell r="CX67"/>
          <cell r="CY67">
            <v>0</v>
          </cell>
          <cell r="CZ67">
            <v>50000</v>
          </cell>
          <cell r="DA67">
            <v>50000</v>
          </cell>
          <cell r="DB67">
            <v>0</v>
          </cell>
          <cell r="DC67">
            <v>50000</v>
          </cell>
          <cell r="DD67">
            <v>50000</v>
          </cell>
          <cell r="DE67">
            <v>0</v>
          </cell>
          <cell r="DF67">
            <v>100000</v>
          </cell>
          <cell r="DG67">
            <v>100000</v>
          </cell>
          <cell r="DH67">
            <v>0</v>
          </cell>
          <cell r="DI67"/>
          <cell r="DJ67"/>
          <cell r="DK67">
            <v>0</v>
          </cell>
          <cell r="DL67">
            <v>300000</v>
          </cell>
          <cell r="DM67">
            <v>300000</v>
          </cell>
          <cell r="DN67">
            <v>0</v>
          </cell>
          <cell r="DO67">
            <v>0</v>
          </cell>
          <cell r="DP67">
            <v>0</v>
          </cell>
          <cell r="DQ67">
            <v>0</v>
          </cell>
          <cell r="DR67">
            <v>0</v>
          </cell>
          <cell r="DS67">
            <v>0</v>
          </cell>
          <cell r="DT67">
            <v>0</v>
          </cell>
        </row>
        <row r="68">
          <cell r="E68" t="str">
            <v>Integrated Health Services Delivery Networks strengthened to provide comprehensive and quality health services particularly at the first level of care</v>
          </cell>
          <cell r="F68"/>
          <cell r="G68"/>
          <cell r="H68"/>
          <cell r="I68"/>
          <cell r="J68"/>
          <cell r="K68" t="str">
            <v>Emergency preparedness and IHR capacities assessed and strengthened</v>
          </cell>
          <cell r="L68" t="str">
            <v>Develop posters on the importance of Breastfeeding</v>
          </cell>
          <cell r="M68"/>
          <cell r="N68" t="str">
            <v>Emergency preparedness and IHR capacities assessed and strengthened</v>
          </cell>
          <cell r="O68" t="str">
            <v>To strengthen capacity to address social and environmental determinants of health</v>
          </cell>
          <cell r="P68"/>
          <cell r="Q68" t="str">
            <v>Emergency preparedness and IHR capacities assessed and strengthened</v>
          </cell>
          <cell r="R68" t="str">
            <v>To strengthen capacity to address social and environmental determinants of health</v>
          </cell>
          <cell r="S68" t="str">
            <v xml:space="preserve">To develop and implement programs to address HIV, TB and viral hepatitis prevention and </v>
          </cell>
          <cell r="T68"/>
          <cell r="U68"/>
          <cell r="V68"/>
          <cell r="W68"/>
          <cell r="X68"/>
          <cell r="Y68"/>
          <cell r="Z68"/>
          <cell r="AA68"/>
          <cell r="AB68"/>
          <cell r="AC68"/>
          <cell r="AD68"/>
          <cell r="AE68"/>
          <cell r="AF68" t="str">
            <v>Access to Health Services</v>
          </cell>
          <cell r="AG68"/>
          <cell r="AH68" t="str">
            <v>Access to Health Services</v>
          </cell>
          <cell r="AI68" t="str">
            <v xml:space="preserve">Social Cohesion and Protection </v>
          </cell>
          <cell r="AJ68" t="str">
            <v>Tailored Policy Support &amp; Technical Assistance</v>
          </cell>
          <cell r="AK68" t="str">
            <v>Pan American Health Organization (PAHO/WHO)</v>
          </cell>
          <cell r="AL68"/>
          <cell r="AM68" t="str">
            <v>Ministry of Health, Wellness and the Environment</v>
          </cell>
          <cell r="AN68"/>
          <cell r="AO68"/>
          <cell r="AP68"/>
          <cell r="AQ68"/>
          <cell r="AR68"/>
          <cell r="AS68"/>
          <cell r="AT68"/>
          <cell r="AU68"/>
          <cell r="AV68"/>
          <cell r="AW68"/>
          <cell r="AX68"/>
          <cell r="AY68"/>
          <cell r="AZ68">
            <v>0</v>
          </cell>
          <cell r="BA68"/>
          <cell r="BB68"/>
          <cell r="BC68">
            <v>0</v>
          </cell>
          <cell r="BD68"/>
          <cell r="BE68"/>
          <cell r="BF68">
            <v>0</v>
          </cell>
          <cell r="BG68"/>
          <cell r="BH68"/>
          <cell r="BI68">
            <v>0</v>
          </cell>
          <cell r="BJ68"/>
          <cell r="BK68"/>
          <cell r="BL68">
            <v>0</v>
          </cell>
          <cell r="BM68"/>
          <cell r="BN68"/>
          <cell r="BO68">
            <v>0</v>
          </cell>
          <cell r="BP68"/>
          <cell r="BQ68"/>
          <cell r="BR68">
            <v>0</v>
          </cell>
          <cell r="BS68"/>
          <cell r="BT68"/>
          <cell r="BU68">
            <v>0</v>
          </cell>
          <cell r="BV68"/>
          <cell r="BW68"/>
          <cell r="BX68">
            <v>0</v>
          </cell>
          <cell r="BY68"/>
          <cell r="BZ68"/>
          <cell r="CA68">
            <v>0</v>
          </cell>
          <cell r="CB68">
            <v>0</v>
          </cell>
          <cell r="CC68">
            <v>0</v>
          </cell>
          <cell r="CD68">
            <v>0</v>
          </cell>
          <cell r="CE68"/>
          <cell r="CF68"/>
          <cell r="CG68">
            <v>0</v>
          </cell>
          <cell r="CH68"/>
          <cell r="CI68"/>
          <cell r="CJ68">
            <v>0</v>
          </cell>
          <cell r="CK68"/>
          <cell r="CL68"/>
          <cell r="CM68">
            <v>0</v>
          </cell>
          <cell r="CN68"/>
          <cell r="CO68"/>
          <cell r="CP68">
            <v>0</v>
          </cell>
          <cell r="CQ68"/>
          <cell r="CR68"/>
          <cell r="CS68">
            <v>0</v>
          </cell>
          <cell r="CT68"/>
          <cell r="CU68"/>
          <cell r="CV68">
            <v>0</v>
          </cell>
          <cell r="CW68"/>
          <cell r="CX68"/>
          <cell r="CY68">
            <v>0</v>
          </cell>
          <cell r="CZ68"/>
          <cell r="DA68"/>
          <cell r="DB68">
            <v>0</v>
          </cell>
          <cell r="DC68"/>
          <cell r="DD68"/>
          <cell r="DE68">
            <v>0</v>
          </cell>
          <cell r="DF68"/>
          <cell r="DG68"/>
          <cell r="DH68">
            <v>0</v>
          </cell>
          <cell r="DI68"/>
          <cell r="DJ68"/>
          <cell r="DK68">
            <v>0</v>
          </cell>
          <cell r="DL68">
            <v>0</v>
          </cell>
          <cell r="DM68">
            <v>0</v>
          </cell>
          <cell r="DN68">
            <v>0</v>
          </cell>
          <cell r="DO68">
            <v>0</v>
          </cell>
          <cell r="DP68">
            <v>0</v>
          </cell>
          <cell r="DQ68">
            <v>0</v>
          </cell>
          <cell r="DR68">
            <v>0</v>
          </cell>
          <cell r="DS68">
            <v>0</v>
          </cell>
          <cell r="DT68">
            <v>0</v>
          </cell>
        </row>
        <row r="69">
          <cell r="E69" t="str">
            <v>Implementation of strategies to enhance women, children, neonatal and adolescent health strengthened</v>
          </cell>
          <cell r="F69" t="str">
            <v>Implementation of the Plan of Action for Women's Children and Adolescents" Health</v>
          </cell>
          <cell r="G69"/>
          <cell r="H69"/>
          <cell r="I69"/>
          <cell r="J69"/>
          <cell r="K69" t="str">
            <v>Disseminate information of the importance of Breastfeeding</v>
          </cell>
          <cell r="L69" t="str">
            <v xml:space="preserve">Dissemination of communication material for Vaccination week of the Americas </v>
          </cell>
          <cell r="M69"/>
          <cell r="N69" t="str">
            <v>Prevention strategies for pandemic and epidemic-prone diseases implemented</v>
          </cell>
          <cell r="O69" t="str">
            <v>Emergency preparedness and IHR capacities assessed and strengthened</v>
          </cell>
          <cell r="P69"/>
          <cell r="Q69" t="str">
            <v>Enhanced country capacity for rapid detection, assessment and response to health emergencies</v>
          </cell>
          <cell r="R69" t="str">
            <v>Emergency preparedness and IHR capacities assessed and strengthened</v>
          </cell>
          <cell r="S69" t="str">
            <v>Implement the Healthy Lifestyle Module of the HEARTS Technical package.  This addresses the four modifiable interventions for Non-Communicable Disease.</v>
          </cell>
          <cell r="T69"/>
          <cell r="U69"/>
          <cell r="V69"/>
          <cell r="W69"/>
          <cell r="X69"/>
          <cell r="Y69"/>
          <cell r="Z69"/>
          <cell r="AA69"/>
          <cell r="AB69"/>
          <cell r="AC69"/>
          <cell r="AD69"/>
          <cell r="AE69"/>
          <cell r="AF69" t="str">
            <v>Family Health and Nutrition</v>
          </cell>
          <cell r="AG69" t="str">
            <v>Early Childhood Development</v>
          </cell>
          <cell r="AH69" t="str">
            <v>Youth Capacity Building</v>
          </cell>
          <cell r="AI69" t="str">
            <v xml:space="preserve">Social Cohesion and Protection </v>
          </cell>
          <cell r="AJ69" t="str">
            <v>Tailored Policy Support &amp; Technical Assistance</v>
          </cell>
          <cell r="AK69" t="str">
            <v>Pan American Health Organization (PAHO/WHO)</v>
          </cell>
          <cell r="AL69"/>
          <cell r="AM69" t="str">
            <v>Ministry of Health, Wellness and the Environment</v>
          </cell>
          <cell r="AN69"/>
          <cell r="AO69"/>
          <cell r="AP69"/>
          <cell r="AQ69"/>
          <cell r="AR69"/>
          <cell r="AS69"/>
          <cell r="AT69"/>
          <cell r="AU69"/>
          <cell r="AV69"/>
          <cell r="AW69"/>
          <cell r="AX69"/>
          <cell r="AY69"/>
          <cell r="AZ69">
            <v>0</v>
          </cell>
          <cell r="BA69"/>
          <cell r="BB69"/>
          <cell r="BC69">
            <v>0</v>
          </cell>
          <cell r="BD69"/>
          <cell r="BE69"/>
          <cell r="BF69">
            <v>0</v>
          </cell>
          <cell r="BG69"/>
          <cell r="BH69"/>
          <cell r="BI69">
            <v>0</v>
          </cell>
          <cell r="BJ69"/>
          <cell r="BK69"/>
          <cell r="BL69">
            <v>0</v>
          </cell>
          <cell r="BM69"/>
          <cell r="BN69"/>
          <cell r="BO69">
            <v>0</v>
          </cell>
          <cell r="BP69"/>
          <cell r="BQ69"/>
          <cell r="BR69">
            <v>0</v>
          </cell>
          <cell r="BS69"/>
          <cell r="BT69"/>
          <cell r="BU69">
            <v>0</v>
          </cell>
          <cell r="BV69"/>
          <cell r="BW69"/>
          <cell r="BX69">
            <v>0</v>
          </cell>
          <cell r="BY69"/>
          <cell r="BZ69"/>
          <cell r="CA69">
            <v>0</v>
          </cell>
          <cell r="CB69">
            <v>0</v>
          </cell>
          <cell r="CC69">
            <v>0</v>
          </cell>
          <cell r="CD69">
            <v>0</v>
          </cell>
          <cell r="CE69"/>
          <cell r="CF69"/>
          <cell r="CG69">
            <v>0</v>
          </cell>
          <cell r="CH69"/>
          <cell r="CI69"/>
          <cell r="CJ69">
            <v>0</v>
          </cell>
          <cell r="CK69"/>
          <cell r="CL69"/>
          <cell r="CM69">
            <v>0</v>
          </cell>
          <cell r="CN69"/>
          <cell r="CO69"/>
          <cell r="CP69">
            <v>0</v>
          </cell>
          <cell r="CQ69"/>
          <cell r="CR69"/>
          <cell r="CS69">
            <v>0</v>
          </cell>
          <cell r="CT69"/>
          <cell r="CU69"/>
          <cell r="CV69">
            <v>0</v>
          </cell>
          <cell r="CW69"/>
          <cell r="CX69"/>
          <cell r="CY69">
            <v>0</v>
          </cell>
          <cell r="CZ69"/>
          <cell r="DA69"/>
          <cell r="DB69">
            <v>0</v>
          </cell>
          <cell r="DC69"/>
          <cell r="DD69"/>
          <cell r="DE69">
            <v>0</v>
          </cell>
          <cell r="DF69"/>
          <cell r="DG69"/>
          <cell r="DH69">
            <v>0</v>
          </cell>
          <cell r="DI69"/>
          <cell r="DJ69"/>
          <cell r="DK69">
            <v>0</v>
          </cell>
          <cell r="DL69">
            <v>0</v>
          </cell>
          <cell r="DM69">
            <v>0</v>
          </cell>
          <cell r="DN69">
            <v>0</v>
          </cell>
          <cell r="DO69">
            <v>0</v>
          </cell>
          <cell r="DP69">
            <v>0</v>
          </cell>
          <cell r="DQ69">
            <v>0</v>
          </cell>
          <cell r="DR69">
            <v>0</v>
          </cell>
          <cell r="DS69">
            <v>0</v>
          </cell>
          <cell r="DT69">
            <v>0</v>
          </cell>
        </row>
        <row r="70">
          <cell r="E70" t="str">
            <v xml:space="preserve">Programs to address HIV, TB, viral hepatitis, arboviruses and vaccine preventable diseases prevention and treatment strengthened </v>
          </cell>
          <cell r="F70"/>
          <cell r="G70"/>
          <cell r="H70"/>
          <cell r="I70"/>
          <cell r="J70"/>
          <cell r="K70" t="str">
            <v>Dissemination of communication material for Vaccination week of the Americas</v>
          </cell>
          <cell r="L70" t="str">
            <v>Rapid detection, assessment, and response to health emergencies</v>
          </cell>
          <cell r="M70"/>
          <cell r="N70" t="str">
            <v>Enhanced country capacity for rapid detection, assessment and response to health emergencies</v>
          </cell>
          <cell r="O70" t="str">
            <v xml:space="preserve">Capacities for rapid detection, assessment and response to health emergencies strengthened </v>
          </cell>
          <cell r="P70"/>
          <cell r="Q70" t="str">
            <v>To develop and implement programs to address HIV, TB and viral hepatitis prevention and treatment</v>
          </cell>
          <cell r="R70" t="str">
            <v xml:space="preserve"> Prevention strategies for pandemic and epidemic-prone diseases implemented</v>
          </cell>
          <cell r="S70" t="str">
            <v>Implement a Mental Health and Psychosocial Support Programme focusing on self-care and individual psychological help for adults impaired by distress in communities exposed to adversity,</v>
          </cell>
          <cell r="T70"/>
          <cell r="U70"/>
          <cell r="V70"/>
          <cell r="W70"/>
          <cell r="X70"/>
          <cell r="Y70"/>
          <cell r="Z70"/>
          <cell r="AA70"/>
          <cell r="AB70"/>
          <cell r="AC70"/>
          <cell r="AD70"/>
          <cell r="AE70"/>
          <cell r="AF70" t="str">
            <v>Sexual and Reproductive Health (SRH)</v>
          </cell>
          <cell r="AG70" t="str">
            <v>Mosquito-Borne Diseases</v>
          </cell>
          <cell r="AH70" t="str">
            <v>Health Surveillance</v>
          </cell>
          <cell r="AI70" t="str">
            <v xml:space="preserve">Social Cohesion and Protection </v>
          </cell>
          <cell r="AJ70" t="str">
            <v>Tailored Policy Support &amp; Technical Assistance</v>
          </cell>
          <cell r="AK70" t="str">
            <v>Pan American Health Organization (PAHO/WHO)</v>
          </cell>
          <cell r="AL70"/>
          <cell r="AM70" t="str">
            <v>Ministry of Health, Wellness and the Environment</v>
          </cell>
          <cell r="AN70"/>
          <cell r="AO70"/>
          <cell r="AP70"/>
          <cell r="AQ70"/>
          <cell r="AR70"/>
          <cell r="AS70"/>
          <cell r="AT70"/>
          <cell r="AU70"/>
          <cell r="AV70"/>
          <cell r="AW70"/>
          <cell r="AX70"/>
          <cell r="AY70"/>
          <cell r="AZ70">
            <v>0</v>
          </cell>
          <cell r="BA70"/>
          <cell r="BB70"/>
          <cell r="BC70">
            <v>0</v>
          </cell>
          <cell r="BD70"/>
          <cell r="BE70"/>
          <cell r="BF70">
            <v>0</v>
          </cell>
          <cell r="BG70"/>
          <cell r="BH70"/>
          <cell r="BI70">
            <v>0</v>
          </cell>
          <cell r="BJ70"/>
          <cell r="BK70"/>
          <cell r="BL70">
            <v>0</v>
          </cell>
          <cell r="BM70"/>
          <cell r="BN70"/>
          <cell r="BO70">
            <v>0</v>
          </cell>
          <cell r="BP70"/>
          <cell r="BQ70"/>
          <cell r="BR70">
            <v>0</v>
          </cell>
          <cell r="BS70"/>
          <cell r="BT70"/>
          <cell r="BU70">
            <v>0</v>
          </cell>
          <cell r="BV70"/>
          <cell r="BW70"/>
          <cell r="BX70">
            <v>0</v>
          </cell>
          <cell r="BY70"/>
          <cell r="BZ70"/>
          <cell r="CA70">
            <v>0</v>
          </cell>
          <cell r="CB70">
            <v>0</v>
          </cell>
          <cell r="CC70">
            <v>0</v>
          </cell>
          <cell r="CD70">
            <v>0</v>
          </cell>
          <cell r="CE70"/>
          <cell r="CF70"/>
          <cell r="CG70">
            <v>0</v>
          </cell>
          <cell r="CH70"/>
          <cell r="CI70"/>
          <cell r="CJ70">
            <v>0</v>
          </cell>
          <cell r="CK70"/>
          <cell r="CL70"/>
          <cell r="CM70">
            <v>0</v>
          </cell>
          <cell r="CN70"/>
          <cell r="CO70"/>
          <cell r="CP70">
            <v>0</v>
          </cell>
          <cell r="CQ70"/>
          <cell r="CR70"/>
          <cell r="CS70">
            <v>0</v>
          </cell>
          <cell r="CT70"/>
          <cell r="CU70"/>
          <cell r="CV70">
            <v>0</v>
          </cell>
          <cell r="CW70"/>
          <cell r="CX70"/>
          <cell r="CY70">
            <v>0</v>
          </cell>
          <cell r="CZ70"/>
          <cell r="DA70"/>
          <cell r="DB70">
            <v>0</v>
          </cell>
          <cell r="DC70"/>
          <cell r="DD70"/>
          <cell r="DE70">
            <v>0</v>
          </cell>
          <cell r="DF70"/>
          <cell r="DG70"/>
          <cell r="DH70">
            <v>0</v>
          </cell>
          <cell r="DI70"/>
          <cell r="DJ70"/>
          <cell r="DK70">
            <v>0</v>
          </cell>
          <cell r="DL70">
            <v>0</v>
          </cell>
          <cell r="DM70">
            <v>0</v>
          </cell>
          <cell r="DN70">
            <v>0</v>
          </cell>
          <cell r="DO70">
            <v>0</v>
          </cell>
          <cell r="DP70">
            <v>0</v>
          </cell>
          <cell r="DQ70">
            <v>0</v>
          </cell>
          <cell r="DR70">
            <v>0</v>
          </cell>
          <cell r="DS70">
            <v>0</v>
          </cell>
          <cell r="DT70">
            <v>0</v>
          </cell>
        </row>
        <row r="71">
          <cell r="E71" t="str">
            <v>Cancer prevention and control strategies developed</v>
          </cell>
          <cell r="F71" t="str">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ell>
          <cell r="G71"/>
          <cell r="H71"/>
          <cell r="I71"/>
          <cell r="J71"/>
          <cell r="K71" t="str">
            <v>Prevention strategies for pandemic and epidemic-prone diseases implemented</v>
          </cell>
          <cell r="L71" t="str">
            <v>Emergency preparedness and IHR capacities assessed and strengthened</v>
          </cell>
          <cell r="M71"/>
          <cell r="N71" t="str">
            <v>To develop and implement programs to address  HIV, TB and viral hepatitis  prevention and treatment</v>
          </cell>
          <cell r="O71" t="str">
            <v>To develop and implement programs to address HIV, TB and viral hepatitis prevention and treatment</v>
          </cell>
          <cell r="P71"/>
          <cell r="Q71" t="str">
            <v>Strengthen capacity for implementation of integrated  vector management (IVM)strategies</v>
          </cell>
          <cell r="R71" t="str">
            <v>Enhanced country capacity for rapid detection, assessment and response to health emergencies</v>
          </cell>
          <cell r="S71" t="str">
            <v>Prevention strategies for pandemic and epidemic-prone diseases implemented</v>
          </cell>
          <cell r="T71"/>
          <cell r="U71"/>
          <cell r="V71"/>
          <cell r="W71"/>
          <cell r="X71"/>
          <cell r="Y71"/>
          <cell r="Z71"/>
          <cell r="AA71"/>
          <cell r="AB71"/>
          <cell r="AC71"/>
          <cell r="AD71"/>
          <cell r="AE71"/>
          <cell r="AF71" t="str">
            <v>Non-Communicable Diseases</v>
          </cell>
          <cell r="AG71" t="str">
            <v>Access to Health Services</v>
          </cell>
          <cell r="AH71" t="str">
            <v>Non-Communicable Diseases</v>
          </cell>
          <cell r="AI71" t="str">
            <v xml:space="preserve">Social Cohesion and Protection </v>
          </cell>
          <cell r="AJ71" t="str">
            <v>Tailored Policy Support &amp; Technical Assistance</v>
          </cell>
          <cell r="AK71" t="str">
            <v>Pan American Health Organization (PAHO/WHO)</v>
          </cell>
          <cell r="AL71"/>
          <cell r="AM71" t="str">
            <v>Ministry of Health, Wellness and the Environment</v>
          </cell>
          <cell r="AN71"/>
          <cell r="AO71"/>
          <cell r="AP71"/>
          <cell r="AQ71"/>
          <cell r="AR71"/>
          <cell r="AS71"/>
          <cell r="AT71"/>
          <cell r="AU71"/>
          <cell r="AV71"/>
          <cell r="AW71"/>
          <cell r="AX71"/>
          <cell r="AY71"/>
          <cell r="AZ71">
            <v>0</v>
          </cell>
          <cell r="BA71"/>
          <cell r="BB71"/>
          <cell r="BC71">
            <v>0</v>
          </cell>
          <cell r="BD71"/>
          <cell r="BE71"/>
          <cell r="BF71">
            <v>0</v>
          </cell>
          <cell r="BG71"/>
          <cell r="BH71"/>
          <cell r="BI71">
            <v>0</v>
          </cell>
          <cell r="BJ71"/>
          <cell r="BK71"/>
          <cell r="BL71">
            <v>0</v>
          </cell>
          <cell r="BM71"/>
          <cell r="BN71"/>
          <cell r="BO71">
            <v>0</v>
          </cell>
          <cell r="BP71"/>
          <cell r="BQ71"/>
          <cell r="BR71">
            <v>0</v>
          </cell>
          <cell r="BS71"/>
          <cell r="BT71"/>
          <cell r="BU71">
            <v>0</v>
          </cell>
          <cell r="BV71"/>
          <cell r="BW71"/>
          <cell r="BX71">
            <v>0</v>
          </cell>
          <cell r="BY71"/>
          <cell r="BZ71"/>
          <cell r="CA71">
            <v>0</v>
          </cell>
          <cell r="CB71">
            <v>0</v>
          </cell>
          <cell r="CC71">
            <v>0</v>
          </cell>
          <cell r="CD71">
            <v>0</v>
          </cell>
          <cell r="CE71"/>
          <cell r="CF71"/>
          <cell r="CG71">
            <v>0</v>
          </cell>
          <cell r="CH71"/>
          <cell r="CI71"/>
          <cell r="CJ71">
            <v>0</v>
          </cell>
          <cell r="CK71"/>
          <cell r="CL71"/>
          <cell r="CM71">
            <v>0</v>
          </cell>
          <cell r="CN71"/>
          <cell r="CO71"/>
          <cell r="CP71">
            <v>0</v>
          </cell>
          <cell r="CQ71"/>
          <cell r="CR71"/>
          <cell r="CS71">
            <v>0</v>
          </cell>
          <cell r="CT71"/>
          <cell r="CU71"/>
          <cell r="CV71">
            <v>0</v>
          </cell>
          <cell r="CW71"/>
          <cell r="CX71"/>
          <cell r="CY71">
            <v>0</v>
          </cell>
          <cell r="CZ71"/>
          <cell r="DA71"/>
          <cell r="DB71">
            <v>0</v>
          </cell>
          <cell r="DC71"/>
          <cell r="DD71"/>
          <cell r="DE71">
            <v>0</v>
          </cell>
          <cell r="DF71"/>
          <cell r="DG71"/>
          <cell r="DH71">
            <v>0</v>
          </cell>
          <cell r="DI71"/>
          <cell r="DJ71"/>
          <cell r="DK71">
            <v>0</v>
          </cell>
          <cell r="DL71">
            <v>0</v>
          </cell>
          <cell r="DM71">
            <v>0</v>
          </cell>
          <cell r="DN71">
            <v>0</v>
          </cell>
          <cell r="DO71">
            <v>0</v>
          </cell>
          <cell r="DP71">
            <v>0</v>
          </cell>
          <cell r="DQ71">
            <v>0</v>
          </cell>
          <cell r="DR71">
            <v>0</v>
          </cell>
          <cell r="DS71">
            <v>0</v>
          </cell>
          <cell r="DT71">
            <v>0</v>
          </cell>
        </row>
        <row r="72">
          <cell r="E72" t="str">
            <v>National policies and regulatory systems that can ensure the quality, safety, and effectiveness of medicines, vaccines and health technologies developed and strengthened</v>
          </cell>
          <cell r="F72"/>
          <cell r="G72"/>
          <cell r="H72"/>
          <cell r="I72"/>
          <cell r="J72"/>
          <cell r="K72" t="str">
            <v>Enhanced country capacity for rapid detection, assessment and response to health emergencies</v>
          </cell>
          <cell r="L72" t="str">
            <v>To develop and implement programs to address  HIV, TB and viral hepatitis  prevention and treatment</v>
          </cell>
          <cell r="M72"/>
          <cell r="N72" t="str">
            <v>Strengthen capacity for implementation of  integrated  vector management  (IVM)strategies</v>
          </cell>
          <cell r="O72" t="str">
            <v>Countries and territories have formalized and initiated implementation of a national policy on human resources for health</v>
          </cell>
          <cell r="P72"/>
          <cell r="Q72" t="str">
            <v>Strengthen capacity to address risk factors for CDs</v>
          </cell>
          <cell r="R72" t="str">
            <v>To develop and implement programs to address  HIV, TB and viral hepatitis  prevention and treatment</v>
          </cell>
          <cell r="S72" t="str">
            <v>Strengthen the health authorities’ capacity to lead collective action and carry out the changes needed for the</v>
          </cell>
          <cell r="T72"/>
          <cell r="U72"/>
          <cell r="V72"/>
          <cell r="W72"/>
          <cell r="X72"/>
          <cell r="Y72"/>
          <cell r="Z72"/>
          <cell r="AA72"/>
          <cell r="AB72"/>
          <cell r="AC72"/>
          <cell r="AD72"/>
          <cell r="AE72"/>
          <cell r="AF72" t="str">
            <v>Access to Health Services</v>
          </cell>
          <cell r="AG72"/>
          <cell r="AH72" t="str">
            <v>Access to Health Services</v>
          </cell>
          <cell r="AI72" t="str">
            <v xml:space="preserve">Social Cohesion and Protection </v>
          </cell>
          <cell r="AJ72" t="str">
            <v>Tailored Policy Support &amp; Technical Assistance</v>
          </cell>
          <cell r="AK72" t="str">
            <v>Pan American Health Organization (PAHO/WHO)</v>
          </cell>
          <cell r="AL72"/>
          <cell r="AM72" t="str">
            <v>Ministry of Health, Wellness and the Environment</v>
          </cell>
          <cell r="AN72"/>
          <cell r="AO72"/>
          <cell r="AP72"/>
          <cell r="AQ72"/>
          <cell r="AR72"/>
          <cell r="AS72"/>
          <cell r="AT72"/>
          <cell r="AU72"/>
          <cell r="AV72"/>
          <cell r="AW72"/>
          <cell r="AX72"/>
          <cell r="AY72"/>
          <cell r="AZ72">
            <v>0</v>
          </cell>
          <cell r="BA72"/>
          <cell r="BB72"/>
          <cell r="BC72">
            <v>0</v>
          </cell>
          <cell r="BD72"/>
          <cell r="BE72"/>
          <cell r="BF72">
            <v>0</v>
          </cell>
          <cell r="BG72"/>
          <cell r="BH72"/>
          <cell r="BI72">
            <v>0</v>
          </cell>
          <cell r="BJ72"/>
          <cell r="BK72"/>
          <cell r="BL72">
            <v>0</v>
          </cell>
          <cell r="BM72"/>
          <cell r="BN72"/>
          <cell r="BO72">
            <v>0</v>
          </cell>
          <cell r="BP72"/>
          <cell r="BQ72"/>
          <cell r="BR72">
            <v>0</v>
          </cell>
          <cell r="BS72"/>
          <cell r="BT72"/>
          <cell r="BU72">
            <v>0</v>
          </cell>
          <cell r="BV72"/>
          <cell r="BW72"/>
          <cell r="BX72">
            <v>0</v>
          </cell>
          <cell r="BY72"/>
          <cell r="BZ72"/>
          <cell r="CA72">
            <v>0</v>
          </cell>
          <cell r="CB72">
            <v>0</v>
          </cell>
          <cell r="CC72">
            <v>0</v>
          </cell>
          <cell r="CD72">
            <v>0</v>
          </cell>
          <cell r="CE72"/>
          <cell r="CF72"/>
          <cell r="CG72">
            <v>0</v>
          </cell>
          <cell r="CH72"/>
          <cell r="CI72"/>
          <cell r="CJ72">
            <v>0</v>
          </cell>
          <cell r="CK72"/>
          <cell r="CL72"/>
          <cell r="CM72">
            <v>0</v>
          </cell>
          <cell r="CN72"/>
          <cell r="CO72"/>
          <cell r="CP72">
            <v>0</v>
          </cell>
          <cell r="CQ72"/>
          <cell r="CR72"/>
          <cell r="CS72">
            <v>0</v>
          </cell>
          <cell r="CT72"/>
          <cell r="CU72"/>
          <cell r="CV72">
            <v>0</v>
          </cell>
          <cell r="CW72"/>
          <cell r="CX72"/>
          <cell r="CY72">
            <v>0</v>
          </cell>
          <cell r="CZ72"/>
          <cell r="DA72"/>
          <cell r="DB72">
            <v>0</v>
          </cell>
          <cell r="DC72"/>
          <cell r="DD72"/>
          <cell r="DE72">
            <v>0</v>
          </cell>
          <cell r="DF72"/>
          <cell r="DG72"/>
          <cell r="DH72">
            <v>0</v>
          </cell>
          <cell r="DI72"/>
          <cell r="DJ72"/>
          <cell r="DK72">
            <v>0</v>
          </cell>
          <cell r="DL72">
            <v>0</v>
          </cell>
          <cell r="DM72">
            <v>0</v>
          </cell>
          <cell r="DN72">
            <v>0</v>
          </cell>
          <cell r="DO72">
            <v>0</v>
          </cell>
          <cell r="DP72">
            <v>0</v>
          </cell>
          <cell r="DQ72">
            <v>0</v>
          </cell>
          <cell r="DR72">
            <v>0</v>
          </cell>
          <cell r="DS72">
            <v>0</v>
          </cell>
          <cell r="DT72">
            <v>0</v>
          </cell>
        </row>
        <row r="73">
          <cell r="E73" t="str">
            <v>Developed and implemented health financing mechanisms to increase fiscal space for health</v>
          </cell>
          <cell r="F73"/>
          <cell r="G73"/>
          <cell r="H73"/>
          <cell r="I73"/>
          <cell r="J73"/>
          <cell r="K73" t="str">
            <v>To develop and implement programs to address HIV, TB and viral hepatitis prevention and treatment</v>
          </cell>
          <cell r="L73"/>
          <cell r="M73"/>
          <cell r="N73" t="str">
            <v>Strengthen capacity to address  risk factors  for CDs</v>
          </cell>
          <cell r="O73" t="str">
            <v>Strengthened national health authorities' stewardship and governance, enabling them to lead the health system's transformation and implement the essential public health functions for universal health</v>
          </cell>
          <cell r="P73"/>
          <cell r="Q73" t="str">
            <v>To strengthen health systems capacity for the elimination of targeted CDs</v>
          </cell>
          <cell r="R73" t="str">
            <v>Strengthen capacity for implementation of  integrated  vector management  (IVM)strategies</v>
          </cell>
          <cell r="S73" t="str">
            <v>health system to reach universal health with equity, respect for human rights, and the implementation of the</v>
          </cell>
          <cell r="T73"/>
          <cell r="U73"/>
          <cell r="V73"/>
          <cell r="W73"/>
          <cell r="X73"/>
          <cell r="Y73"/>
          <cell r="Z73"/>
          <cell r="AA73"/>
          <cell r="AB73"/>
          <cell r="AC73"/>
          <cell r="AD73"/>
          <cell r="AE73"/>
          <cell r="AF73" t="str">
            <v>Access to Health Finance</v>
          </cell>
          <cell r="AG73"/>
          <cell r="AH73" t="str">
            <v>Access to Health Finance</v>
          </cell>
          <cell r="AI73" t="str">
            <v xml:space="preserve">Social Cohesion and Protection </v>
          </cell>
          <cell r="AJ73" t="str">
            <v>Tailored Policy Support &amp; Technical Assistance</v>
          </cell>
          <cell r="AK73" t="str">
            <v>Pan American Health Organization (PAHO/WHO)</v>
          </cell>
          <cell r="AL73"/>
          <cell r="AM73" t="str">
            <v>Ministry of Health, Wellness and the Environment</v>
          </cell>
          <cell r="AN73"/>
          <cell r="AO73"/>
          <cell r="AP73"/>
          <cell r="AQ73"/>
          <cell r="AR73"/>
          <cell r="AS73"/>
          <cell r="AT73"/>
          <cell r="AU73"/>
          <cell r="AV73"/>
          <cell r="AW73"/>
          <cell r="AX73"/>
          <cell r="AY73"/>
          <cell r="AZ73">
            <v>0</v>
          </cell>
          <cell r="BA73"/>
          <cell r="BB73"/>
          <cell r="BC73">
            <v>0</v>
          </cell>
          <cell r="BD73"/>
          <cell r="BE73"/>
          <cell r="BF73">
            <v>0</v>
          </cell>
          <cell r="BG73"/>
          <cell r="BH73"/>
          <cell r="BI73">
            <v>0</v>
          </cell>
          <cell r="BJ73"/>
          <cell r="BK73"/>
          <cell r="BL73">
            <v>0</v>
          </cell>
          <cell r="BM73"/>
          <cell r="BN73"/>
          <cell r="BO73">
            <v>0</v>
          </cell>
          <cell r="BP73"/>
          <cell r="BQ73"/>
          <cell r="BR73">
            <v>0</v>
          </cell>
          <cell r="BS73"/>
          <cell r="BT73"/>
          <cell r="BU73">
            <v>0</v>
          </cell>
          <cell r="BV73"/>
          <cell r="BW73"/>
          <cell r="BX73">
            <v>0</v>
          </cell>
          <cell r="BY73"/>
          <cell r="BZ73"/>
          <cell r="CA73">
            <v>0</v>
          </cell>
          <cell r="CB73">
            <v>0</v>
          </cell>
          <cell r="CC73">
            <v>0</v>
          </cell>
          <cell r="CD73">
            <v>0</v>
          </cell>
          <cell r="CE73"/>
          <cell r="CF73"/>
          <cell r="CG73">
            <v>0</v>
          </cell>
          <cell r="CH73"/>
          <cell r="CI73"/>
          <cell r="CJ73">
            <v>0</v>
          </cell>
          <cell r="CK73"/>
          <cell r="CL73"/>
          <cell r="CM73">
            <v>0</v>
          </cell>
          <cell r="CN73"/>
          <cell r="CO73"/>
          <cell r="CP73">
            <v>0</v>
          </cell>
          <cell r="CQ73"/>
          <cell r="CR73"/>
          <cell r="CS73">
            <v>0</v>
          </cell>
          <cell r="CT73"/>
          <cell r="CU73"/>
          <cell r="CV73">
            <v>0</v>
          </cell>
          <cell r="CW73"/>
          <cell r="CX73"/>
          <cell r="CY73">
            <v>0</v>
          </cell>
          <cell r="CZ73"/>
          <cell r="DA73"/>
          <cell r="DB73">
            <v>0</v>
          </cell>
          <cell r="DC73"/>
          <cell r="DD73"/>
          <cell r="DE73">
            <v>0</v>
          </cell>
          <cell r="DF73"/>
          <cell r="DG73"/>
          <cell r="DH73">
            <v>0</v>
          </cell>
          <cell r="DI73"/>
          <cell r="DJ73"/>
          <cell r="DK73">
            <v>0</v>
          </cell>
          <cell r="DL73">
            <v>0</v>
          </cell>
          <cell r="DM73">
            <v>0</v>
          </cell>
          <cell r="DN73">
            <v>0</v>
          </cell>
          <cell r="DO73">
            <v>0</v>
          </cell>
          <cell r="DP73">
            <v>0</v>
          </cell>
          <cell r="DQ73">
            <v>0</v>
          </cell>
          <cell r="DR73">
            <v>0</v>
          </cell>
          <cell r="DS73">
            <v>0</v>
          </cell>
          <cell r="DT73">
            <v>0</v>
          </cell>
        </row>
        <row r="74">
          <cell r="E74" t="str">
            <v>Emergency preparedness and IHR capacities assessed and strengthened</v>
          </cell>
          <cell r="F74"/>
          <cell r="G74"/>
          <cell r="H74"/>
          <cell r="I74"/>
          <cell r="J74"/>
          <cell r="K74" t="str">
            <v>Strengthen capacity for implementation of  integrated  vector management (IVM)strategies</v>
          </cell>
          <cell r="L74" t="str">
            <v>Strengthen capacity for implementation of  integrated  vector management  (IVM)strategies</v>
          </cell>
          <cell r="M74"/>
          <cell r="N74" t="str">
            <v>To strengthen health systems capacity for the  elimination  of targeted CDs</v>
          </cell>
          <cell r="O74" t="str">
            <v>Support to achieve and maintain optimal immunization coverage</v>
          </cell>
          <cell r="P74"/>
          <cell r="Q74" t="str">
            <v>Dissemination of communication material for Vaccination week of the Americas</v>
          </cell>
          <cell r="R74" t="str">
            <v>Strengthen capacity to address  risk factors  for CDs</v>
          </cell>
          <cell r="S74" t="str">
            <v>essential public health functions</v>
          </cell>
          <cell r="T74"/>
          <cell r="U74"/>
          <cell r="V74"/>
          <cell r="W74"/>
          <cell r="X74"/>
          <cell r="Y74"/>
          <cell r="Z74"/>
          <cell r="AA74"/>
          <cell r="AB74"/>
          <cell r="AC74"/>
          <cell r="AD74"/>
          <cell r="AE74"/>
          <cell r="AF74" t="str">
            <v>Disaster Risk Management</v>
          </cell>
          <cell r="AG74" t="str">
            <v>Health Emergency/Disaster Preparedness</v>
          </cell>
          <cell r="AH74" t="str">
            <v>Health Capacity Building</v>
          </cell>
          <cell r="AI74" t="str">
            <v xml:space="preserve">Social Cohesion and Protection </v>
          </cell>
          <cell r="AJ74" t="str">
            <v>Tailored Policy Support &amp; Technical Assistance</v>
          </cell>
          <cell r="AK74" t="str">
            <v>Pan American Health Organization (PAHO/WHO)</v>
          </cell>
          <cell r="AL74"/>
          <cell r="AM74" t="str">
            <v>Ministry of Health, Wellness and the Environment</v>
          </cell>
          <cell r="AN74"/>
          <cell r="AO74"/>
          <cell r="AP74"/>
          <cell r="AQ74"/>
          <cell r="AR74"/>
          <cell r="AS74"/>
          <cell r="AT74"/>
          <cell r="AU74"/>
          <cell r="AV74"/>
          <cell r="AW74"/>
          <cell r="AX74"/>
          <cell r="AY74"/>
          <cell r="AZ74">
            <v>0</v>
          </cell>
          <cell r="BA74"/>
          <cell r="BB74"/>
          <cell r="BC74">
            <v>0</v>
          </cell>
          <cell r="BD74"/>
          <cell r="BE74"/>
          <cell r="BF74">
            <v>0</v>
          </cell>
          <cell r="BG74"/>
          <cell r="BH74"/>
          <cell r="BI74">
            <v>0</v>
          </cell>
          <cell r="BJ74"/>
          <cell r="BK74"/>
          <cell r="BL74">
            <v>0</v>
          </cell>
          <cell r="BM74"/>
          <cell r="BN74"/>
          <cell r="BO74">
            <v>0</v>
          </cell>
          <cell r="BP74"/>
          <cell r="BQ74"/>
          <cell r="BR74">
            <v>0</v>
          </cell>
          <cell r="BS74"/>
          <cell r="BT74"/>
          <cell r="BU74">
            <v>0</v>
          </cell>
          <cell r="BV74"/>
          <cell r="BW74"/>
          <cell r="BX74">
            <v>0</v>
          </cell>
          <cell r="BY74"/>
          <cell r="BZ74"/>
          <cell r="CA74">
            <v>0</v>
          </cell>
          <cell r="CB74">
            <v>0</v>
          </cell>
          <cell r="CC74">
            <v>0</v>
          </cell>
          <cell r="CD74">
            <v>0</v>
          </cell>
          <cell r="CE74"/>
          <cell r="CF74"/>
          <cell r="CG74">
            <v>0</v>
          </cell>
          <cell r="CH74"/>
          <cell r="CI74"/>
          <cell r="CJ74">
            <v>0</v>
          </cell>
          <cell r="CK74"/>
          <cell r="CL74"/>
          <cell r="CM74">
            <v>0</v>
          </cell>
          <cell r="CN74"/>
          <cell r="CO74"/>
          <cell r="CP74">
            <v>0</v>
          </cell>
          <cell r="CQ74"/>
          <cell r="CR74"/>
          <cell r="CS74">
            <v>0</v>
          </cell>
          <cell r="CT74"/>
          <cell r="CU74"/>
          <cell r="CV74">
            <v>0</v>
          </cell>
          <cell r="CW74"/>
          <cell r="CX74"/>
          <cell r="CY74">
            <v>0</v>
          </cell>
          <cell r="CZ74"/>
          <cell r="DA74"/>
          <cell r="DB74">
            <v>0</v>
          </cell>
          <cell r="DC74"/>
          <cell r="DD74"/>
          <cell r="DE74">
            <v>0</v>
          </cell>
          <cell r="DF74"/>
          <cell r="DG74"/>
          <cell r="DH74">
            <v>0</v>
          </cell>
          <cell r="DI74"/>
          <cell r="DJ74"/>
          <cell r="DK74">
            <v>0</v>
          </cell>
          <cell r="DL74">
            <v>0</v>
          </cell>
          <cell r="DM74">
            <v>0</v>
          </cell>
          <cell r="DN74">
            <v>0</v>
          </cell>
          <cell r="DO74">
            <v>0</v>
          </cell>
          <cell r="DP74">
            <v>0</v>
          </cell>
          <cell r="DQ74">
            <v>0</v>
          </cell>
          <cell r="DR74">
            <v>0</v>
          </cell>
          <cell r="DS74">
            <v>0</v>
          </cell>
          <cell r="DT74">
            <v>0</v>
          </cell>
        </row>
        <row r="75">
          <cell r="E75" t="str">
            <v xml:space="preserve">Strengthened capacities of teachers and teacher educators/ training institutions  to support learning delivery and assessment in the blended and virtual environment
</v>
          </cell>
          <cell r="F75"/>
          <cell r="G75"/>
          <cell r="H75"/>
          <cell r="I75"/>
          <cell r="J75"/>
          <cell r="K75"/>
          <cell r="L75"/>
          <cell r="M75"/>
          <cell r="N75"/>
          <cell r="O75"/>
          <cell r="P75"/>
          <cell r="Q75"/>
          <cell r="R75"/>
          <cell r="S75"/>
          <cell r="T75"/>
          <cell r="U75"/>
          <cell r="V75"/>
          <cell r="W75"/>
          <cell r="X75"/>
          <cell r="Y75"/>
          <cell r="Z75"/>
          <cell r="AA75"/>
          <cell r="AB75"/>
          <cell r="AC75"/>
          <cell r="AD75"/>
          <cell r="AE75"/>
          <cell r="AF75" t="str">
            <v>Education</v>
          </cell>
          <cell r="AG75"/>
          <cell r="AH75"/>
          <cell r="AI75" t="str">
            <v xml:space="preserve">Social Cohesion and Protection </v>
          </cell>
          <cell r="AJ75"/>
          <cell r="AK75" t="str">
            <v>United Nations Educational, Scientific and Cultural Organization (UNESCO)</v>
          </cell>
          <cell r="AL75"/>
          <cell r="AM75" t="str">
            <v>Ministry of Education, Science and Technology</v>
          </cell>
          <cell r="AN75"/>
          <cell r="AO75"/>
          <cell r="AP75"/>
          <cell r="AQ75"/>
          <cell r="AR75"/>
          <cell r="AS75"/>
          <cell r="AT75"/>
          <cell r="AU75"/>
          <cell r="AV75"/>
          <cell r="AW75"/>
          <cell r="AX75"/>
          <cell r="AY75"/>
          <cell r="AZ75">
            <v>0</v>
          </cell>
          <cell r="BA75"/>
          <cell r="BB75"/>
          <cell r="BC75">
            <v>0</v>
          </cell>
          <cell r="BD75"/>
          <cell r="BE75"/>
          <cell r="BF75">
            <v>0</v>
          </cell>
          <cell r="BG75"/>
          <cell r="BH75"/>
          <cell r="BI75">
            <v>0</v>
          </cell>
          <cell r="BJ75"/>
          <cell r="BK75"/>
          <cell r="BL75">
            <v>0</v>
          </cell>
          <cell r="BM75"/>
          <cell r="BN75"/>
          <cell r="BO75">
            <v>0</v>
          </cell>
          <cell r="BP75"/>
          <cell r="BQ75"/>
          <cell r="BR75">
            <v>0</v>
          </cell>
          <cell r="BS75"/>
          <cell r="BT75"/>
          <cell r="BU75">
            <v>0</v>
          </cell>
          <cell r="BV75"/>
          <cell r="BW75"/>
          <cell r="BX75">
            <v>0</v>
          </cell>
          <cell r="BY75"/>
          <cell r="BZ75"/>
          <cell r="CA75">
            <v>0</v>
          </cell>
          <cell r="CB75">
            <v>0</v>
          </cell>
          <cell r="CC75">
            <v>0</v>
          </cell>
          <cell r="CD75">
            <v>0</v>
          </cell>
          <cell r="CE75"/>
          <cell r="CF75"/>
          <cell r="CG75">
            <v>0</v>
          </cell>
          <cell r="CH75"/>
          <cell r="CI75"/>
          <cell r="CJ75">
            <v>0</v>
          </cell>
          <cell r="CK75"/>
          <cell r="CL75"/>
          <cell r="CM75">
            <v>0</v>
          </cell>
          <cell r="CN75"/>
          <cell r="CO75"/>
          <cell r="CP75">
            <v>0</v>
          </cell>
          <cell r="CQ75"/>
          <cell r="CR75"/>
          <cell r="CS75">
            <v>0</v>
          </cell>
          <cell r="CT75"/>
          <cell r="CU75"/>
          <cell r="CV75">
            <v>0</v>
          </cell>
          <cell r="CW75"/>
          <cell r="CX75"/>
          <cell r="CY75">
            <v>0</v>
          </cell>
          <cell r="CZ75"/>
          <cell r="DA75"/>
          <cell r="DB75">
            <v>0</v>
          </cell>
          <cell r="DC75"/>
          <cell r="DD75"/>
          <cell r="DE75">
            <v>0</v>
          </cell>
          <cell r="DF75"/>
          <cell r="DG75"/>
          <cell r="DH75">
            <v>0</v>
          </cell>
          <cell r="DI75"/>
          <cell r="DJ75"/>
          <cell r="DK75">
            <v>0</v>
          </cell>
          <cell r="DL75">
            <v>0</v>
          </cell>
          <cell r="DM75">
            <v>0</v>
          </cell>
          <cell r="DN75">
            <v>0</v>
          </cell>
          <cell r="DO75">
            <v>0</v>
          </cell>
          <cell r="DP75">
            <v>0</v>
          </cell>
          <cell r="DQ75">
            <v>0</v>
          </cell>
          <cell r="DR75">
            <v>0</v>
          </cell>
          <cell r="DS75">
            <v>0</v>
          </cell>
          <cell r="DT75">
            <v>0</v>
          </cell>
        </row>
        <row r="76">
          <cell r="E76" t="str">
            <v xml:space="preserve">Strengthened capacities of teachers and teacher educators/ training institutions  to support learning delivery and assessment in the blended and virtual environment
</v>
          </cell>
          <cell r="F76"/>
          <cell r="G76"/>
          <cell r="H76"/>
          <cell r="I76"/>
          <cell r="J76"/>
          <cell r="K76"/>
          <cell r="L76"/>
          <cell r="M76"/>
          <cell r="N76"/>
          <cell r="O76"/>
          <cell r="P76"/>
          <cell r="Q76"/>
          <cell r="R76"/>
          <cell r="S76"/>
          <cell r="T76"/>
          <cell r="U76"/>
          <cell r="V76"/>
          <cell r="W76"/>
          <cell r="X76"/>
          <cell r="Y76"/>
          <cell r="Z76"/>
          <cell r="AA76"/>
          <cell r="AB76"/>
          <cell r="AC76"/>
          <cell r="AD76"/>
          <cell r="AE76"/>
          <cell r="AF76" t="str">
            <v>Education</v>
          </cell>
          <cell r="AG76"/>
          <cell r="AH76"/>
          <cell r="AI76" t="str">
            <v xml:space="preserve">Social Cohesion and Protection </v>
          </cell>
          <cell r="AJ76"/>
          <cell r="AK76" t="str">
            <v>United Nations Educational, Scientific and Cultural Organization (UNESCO)</v>
          </cell>
          <cell r="AL76"/>
          <cell r="AM76" t="str">
            <v>Ministry of Education, Science and Technology</v>
          </cell>
          <cell r="AN76"/>
          <cell r="AO76"/>
          <cell r="AP76"/>
          <cell r="AQ76"/>
          <cell r="AR76"/>
          <cell r="AS76"/>
          <cell r="AT76"/>
          <cell r="AU76"/>
          <cell r="AV76"/>
          <cell r="AW76"/>
          <cell r="AX76"/>
          <cell r="AY76"/>
          <cell r="AZ76">
            <v>0</v>
          </cell>
          <cell r="BA76"/>
          <cell r="BB76"/>
          <cell r="BC76">
            <v>0</v>
          </cell>
          <cell r="BD76"/>
          <cell r="BE76"/>
          <cell r="BF76">
            <v>0</v>
          </cell>
          <cell r="BG76"/>
          <cell r="BH76"/>
          <cell r="BI76">
            <v>0</v>
          </cell>
          <cell r="BJ76"/>
          <cell r="BK76"/>
          <cell r="BL76">
            <v>0</v>
          </cell>
          <cell r="BM76"/>
          <cell r="BN76"/>
          <cell r="BO76">
            <v>0</v>
          </cell>
          <cell r="BP76"/>
          <cell r="BQ76"/>
          <cell r="BR76">
            <v>0</v>
          </cell>
          <cell r="BS76"/>
          <cell r="BT76"/>
          <cell r="BU76">
            <v>0</v>
          </cell>
          <cell r="BV76"/>
          <cell r="BW76"/>
          <cell r="BX76">
            <v>0</v>
          </cell>
          <cell r="BY76"/>
          <cell r="BZ76"/>
          <cell r="CA76">
            <v>0</v>
          </cell>
          <cell r="CB76">
            <v>0</v>
          </cell>
          <cell r="CC76">
            <v>0</v>
          </cell>
          <cell r="CD76">
            <v>0</v>
          </cell>
          <cell r="CE76"/>
          <cell r="CF76"/>
          <cell r="CG76">
            <v>0</v>
          </cell>
          <cell r="CH76"/>
          <cell r="CI76"/>
          <cell r="CJ76">
            <v>0</v>
          </cell>
          <cell r="CK76"/>
          <cell r="CL76"/>
          <cell r="CM76">
            <v>0</v>
          </cell>
          <cell r="CN76"/>
          <cell r="CO76"/>
          <cell r="CP76">
            <v>0</v>
          </cell>
          <cell r="CQ76"/>
          <cell r="CR76"/>
          <cell r="CS76">
            <v>0</v>
          </cell>
          <cell r="CT76"/>
          <cell r="CU76"/>
          <cell r="CV76">
            <v>0</v>
          </cell>
          <cell r="CW76"/>
          <cell r="CX76"/>
          <cell r="CY76">
            <v>0</v>
          </cell>
          <cell r="CZ76"/>
          <cell r="DA76"/>
          <cell r="DB76">
            <v>0</v>
          </cell>
          <cell r="DC76"/>
          <cell r="DD76"/>
          <cell r="DE76">
            <v>0</v>
          </cell>
          <cell r="DF76"/>
          <cell r="DG76"/>
          <cell r="DH76">
            <v>0</v>
          </cell>
          <cell r="DI76"/>
          <cell r="DJ76"/>
          <cell r="DK76">
            <v>0</v>
          </cell>
          <cell r="DL76">
            <v>0</v>
          </cell>
          <cell r="DM76">
            <v>0</v>
          </cell>
          <cell r="DN76">
            <v>0</v>
          </cell>
          <cell r="DO76">
            <v>0</v>
          </cell>
          <cell r="DP76">
            <v>0</v>
          </cell>
          <cell r="DQ76">
            <v>0</v>
          </cell>
          <cell r="DR76">
            <v>0</v>
          </cell>
          <cell r="DS76">
            <v>0</v>
          </cell>
          <cell r="DT76">
            <v>0</v>
          </cell>
        </row>
        <row r="77">
          <cell r="E77" t="str">
            <v>Strengthened capacity of ministry of education for the development of education decision support platform and for fostering local expertise in the area of EMIS</v>
          </cell>
          <cell r="F77"/>
          <cell r="G77"/>
          <cell r="H77"/>
          <cell r="I77"/>
          <cell r="J77"/>
          <cell r="K77"/>
          <cell r="L77"/>
          <cell r="M77"/>
          <cell r="N77"/>
          <cell r="O77"/>
          <cell r="P77"/>
          <cell r="Q77"/>
          <cell r="R77"/>
          <cell r="S77"/>
          <cell r="T77"/>
          <cell r="U77"/>
          <cell r="V77"/>
          <cell r="W77"/>
          <cell r="X77"/>
          <cell r="Y77"/>
          <cell r="Z77"/>
          <cell r="AA77"/>
          <cell r="AB77"/>
          <cell r="AC77"/>
          <cell r="AD77"/>
          <cell r="AE77"/>
          <cell r="AF77" t="str">
            <v>Education</v>
          </cell>
          <cell r="AG77"/>
          <cell r="AH77"/>
          <cell r="AI77" t="str">
            <v xml:space="preserve">Social Cohesion and Protection </v>
          </cell>
          <cell r="AJ77"/>
          <cell r="AK77" t="str">
            <v>United Nations Educational, Scientific and Cultural Organization (UNESCO)</v>
          </cell>
          <cell r="AL77"/>
          <cell r="AM77" t="str">
            <v>Ministry of Education, Science and Technology</v>
          </cell>
          <cell r="AN77"/>
          <cell r="AO77"/>
          <cell r="AP77"/>
          <cell r="AQ77"/>
          <cell r="AR77"/>
          <cell r="AS77"/>
          <cell r="AT77"/>
          <cell r="AU77"/>
          <cell r="AV77"/>
          <cell r="AW77"/>
          <cell r="AX77"/>
          <cell r="AY77"/>
          <cell r="AZ77">
            <v>0</v>
          </cell>
          <cell r="BA77"/>
          <cell r="BB77"/>
          <cell r="BC77">
            <v>0</v>
          </cell>
          <cell r="BD77"/>
          <cell r="BE77"/>
          <cell r="BF77">
            <v>0</v>
          </cell>
          <cell r="BG77"/>
          <cell r="BH77"/>
          <cell r="BI77">
            <v>0</v>
          </cell>
          <cell r="BJ77"/>
          <cell r="BK77"/>
          <cell r="BL77">
            <v>0</v>
          </cell>
          <cell r="BM77"/>
          <cell r="BN77"/>
          <cell r="BO77">
            <v>0</v>
          </cell>
          <cell r="BP77"/>
          <cell r="BQ77"/>
          <cell r="BR77">
            <v>0</v>
          </cell>
          <cell r="BS77"/>
          <cell r="BT77"/>
          <cell r="BU77">
            <v>0</v>
          </cell>
          <cell r="BV77"/>
          <cell r="BW77"/>
          <cell r="BX77">
            <v>0</v>
          </cell>
          <cell r="BY77"/>
          <cell r="BZ77"/>
          <cell r="CA77">
            <v>0</v>
          </cell>
          <cell r="CB77">
            <v>0</v>
          </cell>
          <cell r="CC77">
            <v>0</v>
          </cell>
          <cell r="CD77">
            <v>0</v>
          </cell>
          <cell r="CE77"/>
          <cell r="CF77"/>
          <cell r="CG77">
            <v>0</v>
          </cell>
          <cell r="CH77"/>
          <cell r="CI77"/>
          <cell r="CJ77">
            <v>0</v>
          </cell>
          <cell r="CK77"/>
          <cell r="CL77"/>
          <cell r="CM77">
            <v>0</v>
          </cell>
          <cell r="CN77"/>
          <cell r="CO77"/>
          <cell r="CP77">
            <v>0</v>
          </cell>
          <cell r="CQ77"/>
          <cell r="CR77"/>
          <cell r="CS77">
            <v>0</v>
          </cell>
          <cell r="CT77"/>
          <cell r="CU77"/>
          <cell r="CV77">
            <v>0</v>
          </cell>
          <cell r="CW77"/>
          <cell r="CX77"/>
          <cell r="CY77">
            <v>0</v>
          </cell>
          <cell r="CZ77"/>
          <cell r="DA77"/>
          <cell r="DB77">
            <v>0</v>
          </cell>
          <cell r="DC77"/>
          <cell r="DD77"/>
          <cell r="DE77">
            <v>0</v>
          </cell>
          <cell r="DF77"/>
          <cell r="DG77"/>
          <cell r="DH77">
            <v>0</v>
          </cell>
          <cell r="DI77"/>
          <cell r="DJ77"/>
          <cell r="DK77">
            <v>0</v>
          </cell>
          <cell r="DL77">
            <v>0</v>
          </cell>
          <cell r="DM77">
            <v>0</v>
          </cell>
          <cell r="DN77">
            <v>0</v>
          </cell>
          <cell r="DO77">
            <v>0</v>
          </cell>
          <cell r="DP77">
            <v>0</v>
          </cell>
          <cell r="DQ77">
            <v>0</v>
          </cell>
          <cell r="DR77">
            <v>0</v>
          </cell>
          <cell r="DS77">
            <v>0</v>
          </cell>
          <cell r="DT77">
            <v>0</v>
          </cell>
        </row>
        <row r="78">
          <cell r="E78" t="str">
            <v xml:space="preserve">Health facilities and service providers are better able to provide quality maternal health services </v>
          </cell>
          <cell r="F78" t="str">
            <v xml:space="preserve">Strengthening Maternal Death Surveillance and response systems and midwifery workforce profile to better address sexual and reproductive health needs and plans.                                                 
</v>
          </cell>
          <cell r="G78"/>
          <cell r="H78"/>
          <cell r="I78" t="str">
            <v>Denise Blackstock, Liason Officer, blackstock@unfpa.org</v>
          </cell>
          <cell r="J78"/>
          <cell r="K78"/>
          <cell r="L78"/>
          <cell r="M78"/>
          <cell r="N78"/>
          <cell r="O78"/>
          <cell r="P78"/>
          <cell r="Q78"/>
          <cell r="R78"/>
          <cell r="S78"/>
          <cell r="T78" t="str">
            <v>Update of OECS Model Legislation on Access to Sexual and Reproducive Health Services for Adolescents (based on findings and recommendations from UNFPA Legislative Review Study) - targeting OECS Member States</v>
          </cell>
          <cell r="U78"/>
          <cell r="V78"/>
          <cell r="W78"/>
          <cell r="X78"/>
          <cell r="Y78"/>
          <cell r="Z78"/>
          <cell r="AA78"/>
          <cell r="AB78"/>
          <cell r="AC78"/>
          <cell r="AD78"/>
          <cell r="AE78"/>
          <cell r="AF78" t="str">
            <v>Sexual and Reproductive Health (SRH)</v>
          </cell>
          <cell r="AG78" t="str">
            <v>Health Surveillance</v>
          </cell>
          <cell r="AH78" t="str">
            <v>Access to Health Services</v>
          </cell>
          <cell r="AI78" t="str">
            <v xml:space="preserve">Social Cohesion and Protection </v>
          </cell>
          <cell r="AJ78" t="str">
            <v>Tailored Policy Support &amp; Technical Assistance</v>
          </cell>
          <cell r="AK78" t="str">
            <v>United Nations Population Fund (UNFPA)</v>
          </cell>
          <cell r="AL78"/>
          <cell r="AM78" t="str">
            <v>Ministry of Health, Wellness and the Environment</v>
          </cell>
          <cell r="AN78"/>
          <cell r="AO78" t="str">
            <v>Organisation of Eastern Caribbean States (OECS)</v>
          </cell>
          <cell r="AP78" t="str">
            <v>Caribbean  Family Planning Association, International Planned Parenthood Federation (IPPF) Caribbean and Americas, CDEMA</v>
          </cell>
          <cell r="AQ78"/>
          <cell r="AR78"/>
          <cell r="AS78"/>
          <cell r="AT78"/>
          <cell r="AU78"/>
          <cell r="AV78"/>
          <cell r="AW78"/>
          <cell r="AX78"/>
          <cell r="AY78"/>
          <cell r="AZ78">
            <v>0</v>
          </cell>
          <cell r="BA78"/>
          <cell r="BB78"/>
          <cell r="BC78">
            <v>0</v>
          </cell>
          <cell r="BD78"/>
          <cell r="BE78"/>
          <cell r="BF78">
            <v>0</v>
          </cell>
          <cell r="BG78"/>
          <cell r="BH78"/>
          <cell r="BI78">
            <v>0</v>
          </cell>
          <cell r="BJ78"/>
          <cell r="BK78"/>
          <cell r="BL78">
            <v>0</v>
          </cell>
          <cell r="BM78"/>
          <cell r="BN78"/>
          <cell r="BO78">
            <v>0</v>
          </cell>
          <cell r="BP78"/>
          <cell r="BQ78"/>
          <cell r="BR78">
            <v>0</v>
          </cell>
          <cell r="BS78"/>
          <cell r="BT78"/>
          <cell r="BU78">
            <v>0</v>
          </cell>
          <cell r="BV78"/>
          <cell r="BW78"/>
          <cell r="BX78">
            <v>0</v>
          </cell>
          <cell r="BY78">
            <v>30000</v>
          </cell>
          <cell r="BZ78">
            <v>30000</v>
          </cell>
          <cell r="CA78">
            <v>0</v>
          </cell>
          <cell r="CB78">
            <v>30000</v>
          </cell>
          <cell r="CC78">
            <v>30000</v>
          </cell>
          <cell r="CD78">
            <v>0</v>
          </cell>
          <cell r="CE78"/>
          <cell r="CF78"/>
          <cell r="CG78">
            <v>0</v>
          </cell>
          <cell r="CH78"/>
          <cell r="CI78"/>
          <cell r="CJ78">
            <v>0</v>
          </cell>
          <cell r="CK78"/>
          <cell r="CL78"/>
          <cell r="CM78">
            <v>0</v>
          </cell>
          <cell r="CN78"/>
          <cell r="CO78"/>
          <cell r="CP78">
            <v>0</v>
          </cell>
          <cell r="CQ78"/>
          <cell r="CR78"/>
          <cell r="CS78">
            <v>0</v>
          </cell>
          <cell r="CT78"/>
          <cell r="CU78"/>
          <cell r="CV78">
            <v>0</v>
          </cell>
          <cell r="CW78"/>
          <cell r="CX78"/>
          <cell r="CY78">
            <v>0</v>
          </cell>
          <cell r="CZ78"/>
          <cell r="DA78"/>
          <cell r="DB78">
            <v>0</v>
          </cell>
          <cell r="DC78"/>
          <cell r="DD78"/>
          <cell r="DE78">
            <v>0</v>
          </cell>
          <cell r="DF78"/>
          <cell r="DG78"/>
          <cell r="DH78">
            <v>0</v>
          </cell>
          <cell r="DI78"/>
          <cell r="DJ78"/>
          <cell r="DK78">
            <v>0</v>
          </cell>
          <cell r="DL78">
            <v>0</v>
          </cell>
          <cell r="DM78">
            <v>0</v>
          </cell>
          <cell r="DN78">
            <v>0</v>
          </cell>
          <cell r="DO78">
            <v>0</v>
          </cell>
          <cell r="DP78">
            <v>0</v>
          </cell>
          <cell r="DQ78">
            <v>0</v>
          </cell>
          <cell r="DR78">
            <v>0</v>
          </cell>
          <cell r="DS78">
            <v>0</v>
          </cell>
          <cell r="DT78">
            <v>0</v>
          </cell>
        </row>
        <row r="79">
          <cell r="E79" t="str">
            <v>Schools are safe, climate-smart, inclusive and deliver quality learning and foundational skills.</v>
          </cell>
          <cell r="F79" t="str">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ell>
          <cell r="G79">
            <v>44564</v>
          </cell>
          <cell r="H79" t="str">
            <v>31/12/2026</v>
          </cell>
          <cell r="I79" t="str">
            <v>Fiaz Shah, Education manager</v>
          </cell>
          <cell r="J79" t="str">
            <v xml:space="preserve">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
</v>
          </cell>
          <cell r="K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L79" t="str">
            <v>Support countries in Provision of (formal and non-formal) multiple-levels or alternative pathways of education (including in temporary learning spaces)
Strengthen countries education system on teacher development, management, and support</v>
          </cell>
          <cell r="M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N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O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P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Q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R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S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T79"/>
          <cell r="U79"/>
          <cell r="V79"/>
          <cell r="W79"/>
          <cell r="X79"/>
          <cell r="Y79"/>
          <cell r="Z79"/>
          <cell r="AA79"/>
          <cell r="AB79"/>
          <cell r="AC79"/>
          <cell r="AD79"/>
          <cell r="AE79"/>
          <cell r="AF79"/>
          <cell r="AG79" t="str">
            <v>Learning outcomes</v>
          </cell>
          <cell r="AH79" t="str">
            <v>Early Childhood Development</v>
          </cell>
          <cell r="AI79" t="str">
            <v xml:space="preserve">Social Cohesion and Protection </v>
          </cell>
          <cell r="AJ79" t="str">
            <v>Tailored Policy Support &amp; Technical Assistance</v>
          </cell>
          <cell r="AK79" t="str">
            <v>United Nations Children’s Fund (UNICEF)</v>
          </cell>
          <cell r="AL79"/>
          <cell r="AM79" t="str">
            <v>Ministry of Education</v>
          </cell>
          <cell r="AN79"/>
          <cell r="AO79"/>
          <cell r="AP79"/>
          <cell r="AQ79" t="str">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ell>
          <cell r="AR79"/>
          <cell r="AS79">
            <v>0</v>
          </cell>
          <cell r="AT79" t="str">
            <v>9/12</v>
          </cell>
          <cell r="AU79"/>
          <cell r="AV79"/>
          <cell r="AW79"/>
          <cell r="AX79"/>
          <cell r="AY79"/>
          <cell r="AZ79">
            <v>0</v>
          </cell>
          <cell r="BA79"/>
          <cell r="BB79"/>
          <cell r="BC79">
            <v>0</v>
          </cell>
          <cell r="BD79"/>
          <cell r="BE79"/>
          <cell r="BF79">
            <v>0</v>
          </cell>
          <cell r="BG79"/>
          <cell r="BH79"/>
          <cell r="BI79">
            <v>0</v>
          </cell>
          <cell r="BJ79"/>
          <cell r="BK79"/>
          <cell r="BL79">
            <v>0</v>
          </cell>
          <cell r="BM79"/>
          <cell r="BN79"/>
          <cell r="BO79">
            <v>0</v>
          </cell>
          <cell r="BP79"/>
          <cell r="BQ79"/>
          <cell r="BR79">
            <v>0</v>
          </cell>
          <cell r="BS79"/>
          <cell r="BT79"/>
          <cell r="BU79">
            <v>0</v>
          </cell>
          <cell r="BV79"/>
          <cell r="BW79"/>
          <cell r="BX79">
            <v>0</v>
          </cell>
          <cell r="BY79">
            <v>30000</v>
          </cell>
          <cell r="BZ79">
            <v>30000</v>
          </cell>
          <cell r="CA79">
            <v>0</v>
          </cell>
          <cell r="CB79">
            <v>30000</v>
          </cell>
          <cell r="CC79">
            <v>30000</v>
          </cell>
          <cell r="CD79">
            <v>0</v>
          </cell>
          <cell r="CE79"/>
          <cell r="CF79"/>
          <cell r="CG79">
            <v>0</v>
          </cell>
          <cell r="CH79"/>
          <cell r="CI79"/>
          <cell r="CJ79">
            <v>0</v>
          </cell>
          <cell r="CK79"/>
          <cell r="CL79"/>
          <cell r="CM79">
            <v>0</v>
          </cell>
          <cell r="CN79"/>
          <cell r="CO79"/>
          <cell r="CP79">
            <v>0</v>
          </cell>
          <cell r="CQ79"/>
          <cell r="CR79"/>
          <cell r="CS79">
            <v>0</v>
          </cell>
          <cell r="CT79"/>
          <cell r="CU79"/>
          <cell r="CV79">
            <v>0</v>
          </cell>
          <cell r="CW79"/>
          <cell r="CX79"/>
          <cell r="CY79">
            <v>0</v>
          </cell>
          <cell r="CZ79"/>
          <cell r="DA79"/>
          <cell r="DB79">
            <v>0</v>
          </cell>
          <cell r="DC79"/>
          <cell r="DD79"/>
          <cell r="DE79">
            <v>0</v>
          </cell>
          <cell r="DF79"/>
          <cell r="DG79"/>
          <cell r="DH79">
            <v>0</v>
          </cell>
          <cell r="DI79"/>
          <cell r="DJ79"/>
          <cell r="DK79">
            <v>0</v>
          </cell>
          <cell r="DL79">
            <v>0</v>
          </cell>
          <cell r="DM79">
            <v>0</v>
          </cell>
          <cell r="DN79">
            <v>0</v>
          </cell>
          <cell r="DO79">
            <v>0</v>
          </cell>
          <cell r="DP79">
            <v>0</v>
          </cell>
          <cell r="DQ79">
            <v>0</v>
          </cell>
          <cell r="DR79">
            <v>0</v>
          </cell>
          <cell r="DS79">
            <v>0</v>
          </cell>
          <cell r="DT79">
            <v>0</v>
          </cell>
        </row>
        <row r="80">
          <cell r="E80" t="str">
            <v>Families and communities are supported to access education</v>
          </cell>
          <cell r="F80" t="str">
            <v>Support family and community awareness, to demand safe and inclusive quality education. 
Engage with adolescent and youth activists to promote community resilience and climate action.</v>
          </cell>
          <cell r="G80">
            <v>44564</v>
          </cell>
          <cell r="H80" t="str">
            <v>31/12/2026</v>
          </cell>
          <cell r="I80" t="str">
            <v>Fiaz Shah, Education manager</v>
          </cell>
          <cell r="J80" t="str">
            <v>Support countries in Provision of multiple-levels (or alternative pathways of education) learning materials 
Support countries in Provision of training of school communities e.g. parent teacher associations, school management committees</v>
          </cell>
          <cell r="K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L80" t="str">
            <v>Support countries in Provision of multiple-levels (or alternative pathways of education) learning materials 
Support countries in Provision of training of school communities e.g. parent teacher associations, school management committees</v>
          </cell>
          <cell r="M80" t="str">
            <v>Support countries in Provision of multiple-levels (or alternative pathways of education) learning materials 
Support countries in Provision of training of school communities e.g. parent teacher associations, school management committees</v>
          </cell>
          <cell r="N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O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P80" t="str">
            <v>Support countries in Provision of multiple-levels (or alternative pathways of education) learning materials 
Support countries in Provision of training of school communities e.g. parent teacher associations, school management committees</v>
          </cell>
          <cell r="Q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R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S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T80"/>
          <cell r="U80"/>
          <cell r="V80"/>
          <cell r="W80"/>
          <cell r="X80"/>
          <cell r="Y80"/>
          <cell r="Z80"/>
          <cell r="AA80"/>
          <cell r="AB80"/>
          <cell r="AC80"/>
          <cell r="AD80"/>
          <cell r="AE80"/>
          <cell r="AF80" t="str">
            <v>Early Childhood Development</v>
          </cell>
          <cell r="AG80" t="str">
            <v>Family Health and Nutrition</v>
          </cell>
          <cell r="AH80"/>
          <cell r="AI80" t="str">
            <v xml:space="preserve">Social Cohesion and Protection </v>
          </cell>
          <cell r="AJ80" t="str">
            <v>Tailored Policy Support &amp; Technical Assistance</v>
          </cell>
          <cell r="AK80" t="str">
            <v>United Nations Children’s Fund (UNICEF)</v>
          </cell>
          <cell r="AL80"/>
          <cell r="AM80" t="str">
            <v>Ministry of Education</v>
          </cell>
          <cell r="AN80"/>
          <cell r="AO80"/>
          <cell r="AP80"/>
          <cell r="AQ80" t="str">
            <v>Development and/or implementation of a national school-based management policy framework with UNICEF support (B:0 ; T:6)
Number of children provided with individual learning materials through UNICEF-supported programmes (B: 30,0010 ; T: 200,000)</v>
          </cell>
          <cell r="AR80"/>
          <cell r="AS80" t="str">
            <v>0
30,000</v>
          </cell>
          <cell r="AT80" t="str">
            <v>6
200,000</v>
          </cell>
          <cell r="AU80"/>
          <cell r="AV80"/>
          <cell r="AW80"/>
          <cell r="AX80"/>
          <cell r="AY80"/>
          <cell r="AZ80">
            <v>0</v>
          </cell>
          <cell r="BA80"/>
          <cell r="BB80"/>
          <cell r="BC80">
            <v>0</v>
          </cell>
          <cell r="BD80"/>
          <cell r="BE80"/>
          <cell r="BF80">
            <v>0</v>
          </cell>
          <cell r="BG80"/>
          <cell r="BH80"/>
          <cell r="BI80">
            <v>0</v>
          </cell>
          <cell r="BJ80"/>
          <cell r="BK80"/>
          <cell r="BL80">
            <v>0</v>
          </cell>
          <cell r="BM80"/>
          <cell r="BN80"/>
          <cell r="BO80">
            <v>0</v>
          </cell>
          <cell r="BP80"/>
          <cell r="BQ80"/>
          <cell r="BR80">
            <v>0</v>
          </cell>
          <cell r="BS80"/>
          <cell r="BT80"/>
          <cell r="BU80">
            <v>0</v>
          </cell>
          <cell r="BV80"/>
          <cell r="BW80"/>
          <cell r="BX80">
            <v>0</v>
          </cell>
          <cell r="BY80">
            <v>25000</v>
          </cell>
          <cell r="BZ80">
            <v>25000</v>
          </cell>
          <cell r="CA80">
            <v>0</v>
          </cell>
          <cell r="CB80">
            <v>25000</v>
          </cell>
          <cell r="CC80">
            <v>25000</v>
          </cell>
          <cell r="CD80">
            <v>0</v>
          </cell>
          <cell r="CE80"/>
          <cell r="CF80"/>
          <cell r="CG80">
            <v>0</v>
          </cell>
          <cell r="CH80"/>
          <cell r="CI80"/>
          <cell r="CJ80">
            <v>0</v>
          </cell>
          <cell r="CK80"/>
          <cell r="CL80"/>
          <cell r="CM80">
            <v>0</v>
          </cell>
          <cell r="CN80"/>
          <cell r="CO80"/>
          <cell r="CP80">
            <v>0</v>
          </cell>
          <cell r="CQ80"/>
          <cell r="CR80"/>
          <cell r="CS80">
            <v>0</v>
          </cell>
          <cell r="CT80"/>
          <cell r="CU80"/>
          <cell r="CV80">
            <v>0</v>
          </cell>
          <cell r="CW80"/>
          <cell r="CX80"/>
          <cell r="CY80">
            <v>0</v>
          </cell>
          <cell r="CZ80"/>
          <cell r="DA80"/>
          <cell r="DB80">
            <v>0</v>
          </cell>
          <cell r="DC80"/>
          <cell r="DD80"/>
          <cell r="DE80">
            <v>0</v>
          </cell>
          <cell r="DF80"/>
          <cell r="DG80"/>
          <cell r="DH80">
            <v>0</v>
          </cell>
          <cell r="DI80"/>
          <cell r="DJ80"/>
          <cell r="DK80">
            <v>0</v>
          </cell>
          <cell r="DL80">
            <v>0</v>
          </cell>
          <cell r="DM80">
            <v>0</v>
          </cell>
          <cell r="DN80">
            <v>0</v>
          </cell>
          <cell r="DO80">
            <v>0</v>
          </cell>
          <cell r="DP80">
            <v>0</v>
          </cell>
          <cell r="DQ80">
            <v>0</v>
          </cell>
          <cell r="DR80">
            <v>0</v>
          </cell>
          <cell r="DS80">
            <v>0</v>
          </cell>
          <cell r="DT80">
            <v>0</v>
          </cell>
        </row>
        <row r="81">
          <cell r="E81" t="str">
            <v>Education systems are strengthened to meet the challenges. of relevance and the changing context.</v>
          </cell>
          <cell r="F81" t="str">
            <v>Build climate and disaster resilient education systems. 
Expand equitable access to ECD/ECE. 
Expand the digitalization of the education sector, building on Covi-19 lessons, U-Report and Giga Initiative </v>
          </cell>
          <cell r="G81">
            <v>44564</v>
          </cell>
          <cell r="H81" t="str">
            <v>31/12/2026</v>
          </cell>
          <cell r="I81" t="str">
            <v>Fiaz Shah, Education manager</v>
          </cell>
          <cell r="J81"/>
          <cell r="K81"/>
          <cell r="L81"/>
          <cell r="M81"/>
          <cell r="N81"/>
          <cell r="O81"/>
          <cell r="P81"/>
          <cell r="Q81"/>
          <cell r="R81"/>
          <cell r="S81"/>
          <cell r="T81"/>
          <cell r="U81"/>
          <cell r="V81"/>
          <cell r="W81"/>
          <cell r="X81"/>
          <cell r="Y81"/>
          <cell r="Z81"/>
          <cell r="AA81"/>
          <cell r="AB81"/>
          <cell r="AC81"/>
          <cell r="AD81"/>
          <cell r="AE81"/>
          <cell r="AF81" t="str">
            <v>Adolescent empowerment</v>
          </cell>
          <cell r="AG81" t="str">
            <v>Innovation</v>
          </cell>
          <cell r="AH81" t="str">
            <v>Skills development</v>
          </cell>
          <cell r="AI81" t="str">
            <v xml:space="preserve">Social Cohesion and Protection </v>
          </cell>
          <cell r="AJ81" t="str">
            <v xml:space="preserve">Digitization </v>
          </cell>
          <cell r="AK81" t="str">
            <v>United Nations Children’s Fund (UNICEF)</v>
          </cell>
          <cell r="AL81"/>
          <cell r="AM81" t="str">
            <v>Ministry of Education</v>
          </cell>
          <cell r="AN81"/>
          <cell r="AO81"/>
          <cell r="AP81"/>
          <cell r="AQ81" t="str">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ell>
          <cell r="AR81"/>
          <cell r="AS81" t="str">
            <v>TBD
0</v>
          </cell>
          <cell r="AT81" t="str">
            <v>375000
7/12</v>
          </cell>
          <cell r="AU81"/>
          <cell r="AV81"/>
          <cell r="AW81"/>
          <cell r="AX81"/>
          <cell r="AY81"/>
          <cell r="AZ81">
            <v>0</v>
          </cell>
          <cell r="BA81"/>
          <cell r="BB81"/>
          <cell r="BC81">
            <v>0</v>
          </cell>
          <cell r="BD81"/>
          <cell r="BE81"/>
          <cell r="BF81">
            <v>0</v>
          </cell>
          <cell r="BG81"/>
          <cell r="BH81"/>
          <cell r="BI81">
            <v>0</v>
          </cell>
          <cell r="BJ81"/>
          <cell r="BK81"/>
          <cell r="BL81">
            <v>0</v>
          </cell>
          <cell r="BM81"/>
          <cell r="BN81"/>
          <cell r="BO81">
            <v>0</v>
          </cell>
          <cell r="BP81"/>
          <cell r="BQ81"/>
          <cell r="BR81">
            <v>0</v>
          </cell>
          <cell r="BS81"/>
          <cell r="BT81"/>
          <cell r="BU81">
            <v>0</v>
          </cell>
          <cell r="BV81"/>
          <cell r="BW81"/>
          <cell r="BX81">
            <v>0</v>
          </cell>
          <cell r="BY81">
            <v>90000</v>
          </cell>
          <cell r="BZ81">
            <v>90000</v>
          </cell>
          <cell r="CA81">
            <v>0</v>
          </cell>
          <cell r="CB81">
            <v>90000</v>
          </cell>
          <cell r="CC81">
            <v>90000</v>
          </cell>
          <cell r="CD81">
            <v>0</v>
          </cell>
          <cell r="CE81"/>
          <cell r="CF81"/>
          <cell r="CG81">
            <v>0</v>
          </cell>
          <cell r="CH81"/>
          <cell r="CI81"/>
          <cell r="CJ81">
            <v>0</v>
          </cell>
          <cell r="CK81"/>
          <cell r="CL81"/>
          <cell r="CM81">
            <v>0</v>
          </cell>
          <cell r="CN81"/>
          <cell r="CO81"/>
          <cell r="CP81">
            <v>0</v>
          </cell>
          <cell r="CQ81"/>
          <cell r="CR81"/>
          <cell r="CS81">
            <v>0</v>
          </cell>
          <cell r="CT81"/>
          <cell r="CU81"/>
          <cell r="CV81">
            <v>0</v>
          </cell>
          <cell r="CW81"/>
          <cell r="CX81"/>
          <cell r="CY81">
            <v>0</v>
          </cell>
          <cell r="CZ81"/>
          <cell r="DA81"/>
          <cell r="DB81">
            <v>0</v>
          </cell>
          <cell r="DC81"/>
          <cell r="DD81"/>
          <cell r="DE81">
            <v>0</v>
          </cell>
          <cell r="DF81"/>
          <cell r="DG81"/>
          <cell r="DH81">
            <v>0</v>
          </cell>
          <cell r="DI81"/>
          <cell r="DJ81"/>
          <cell r="DK81">
            <v>0</v>
          </cell>
          <cell r="DL81">
            <v>0</v>
          </cell>
          <cell r="DM81">
            <v>0</v>
          </cell>
          <cell r="DN81">
            <v>0</v>
          </cell>
          <cell r="DO81">
            <v>0</v>
          </cell>
          <cell r="DP81">
            <v>0</v>
          </cell>
          <cell r="DQ81">
            <v>0</v>
          </cell>
          <cell r="DR81">
            <v>0</v>
          </cell>
          <cell r="DS81">
            <v>0</v>
          </cell>
          <cell r="DT81">
            <v>0</v>
          </cell>
        </row>
        <row r="82">
          <cell r="E82" t="str">
            <v xml:space="preserve">Social protection institutions are strengthened to design and deliver inclusive and effective programmes that effectively link with social sectors as part of integrated and accessible social protection systems. </v>
          </cell>
          <cell r="F82" t="str">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ell>
          <cell r="G82">
            <v>44564</v>
          </cell>
          <cell r="H82" t="str">
            <v>31/12/2026</v>
          </cell>
          <cell r="I82" t="str">
            <v>Celine Felix, Social Policy manager</v>
          </cell>
          <cell r="J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K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L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M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N82" t="str">
            <v>Development of a Social Protection Policy 
Development of communication strategy and plan 
Support for the stakeholder consultations (virtual engagements) 
Development of an Action Plan for the implementation of the policy 
Support for the drafting of legislation to further formalize the Policy. 
TA for improved and integrated social protection data management (management information system, social and beneficiary registries, M&amp;E systems
Strengthening administrative systems (such as   beneficiary identification, grievance mechanisms, payments)Build advocacy and sensitization on Publc Finance For Children. Capacity Building of key stakeholders on PF4C.</v>
          </cell>
          <cell r="O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P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Q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R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S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T82" t="str">
            <v>OECS</v>
          </cell>
          <cell r="U82" t="str">
            <v>Gender equality/women’s empowerment is a significant objective (2)</v>
          </cell>
          <cell r="V82" t="str">
            <v>Limited contribution to realization of human rights (1)</v>
          </cell>
          <cell r="W82" t="str">
            <v>Contributes to sustaining peace in a limited way  human rights (1)</v>
          </cell>
          <cell r="X82"/>
          <cell r="Y82"/>
          <cell r="Z82"/>
          <cell r="AA82"/>
          <cell r="AB82"/>
          <cell r="AC82"/>
          <cell r="AD82"/>
          <cell r="AE82"/>
          <cell r="AF82" t="str">
            <v>Social Protection</v>
          </cell>
          <cell r="AG82" t="str">
            <v>Child Poverty / Public finance for children</v>
          </cell>
          <cell r="AH82"/>
          <cell r="AI82" t="str">
            <v xml:space="preserve">Social Cohesion and Protection </v>
          </cell>
          <cell r="AJ82" t="str">
            <v>COVID Response  &amp;  Socio-economic Recovery</v>
          </cell>
          <cell r="AK82" t="str">
            <v>United Nations Children’s Fund (UNICEF)</v>
          </cell>
          <cell r="AL82"/>
          <cell r="AM82" t="str">
            <v>Mnistry of Social Transformation</v>
          </cell>
          <cell r="AN82"/>
          <cell r="AO82"/>
          <cell r="AP82"/>
          <cell r="AQ82" t="str">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ell>
          <cell r="AR82"/>
          <cell r="AS82" t="str">
            <v>0
4
224</v>
          </cell>
          <cell r="AT82" t="str">
            <v>3
8
146</v>
          </cell>
          <cell r="AU82"/>
          <cell r="AV82"/>
          <cell r="AW82"/>
          <cell r="AX82">
            <v>200000</v>
          </cell>
          <cell r="AY82">
            <v>100000</v>
          </cell>
          <cell r="AZ82">
            <v>100000</v>
          </cell>
          <cell r="BA82"/>
          <cell r="BB82"/>
          <cell r="BC82">
            <v>0</v>
          </cell>
          <cell r="BD82"/>
          <cell r="BE82"/>
          <cell r="BF82">
            <v>0</v>
          </cell>
          <cell r="BG82">
            <v>100000</v>
          </cell>
          <cell r="BH82"/>
          <cell r="BI82">
            <v>100000</v>
          </cell>
          <cell r="BJ82">
            <v>150000</v>
          </cell>
          <cell r="BK82">
            <v>50000</v>
          </cell>
          <cell r="BL82">
            <v>100000</v>
          </cell>
          <cell r="BM82"/>
          <cell r="BN82"/>
          <cell r="BO82">
            <v>0</v>
          </cell>
          <cell r="BP82">
            <v>200000</v>
          </cell>
          <cell r="BQ82"/>
          <cell r="BR82">
            <v>200000</v>
          </cell>
          <cell r="BS82"/>
          <cell r="BT82"/>
          <cell r="BU82">
            <v>0</v>
          </cell>
          <cell r="BV82">
            <v>50000</v>
          </cell>
          <cell r="BW82">
            <v>30000</v>
          </cell>
          <cell r="BX82">
            <v>20000</v>
          </cell>
          <cell r="BY82"/>
          <cell r="BZ82"/>
          <cell r="CA82">
            <v>0</v>
          </cell>
          <cell r="CB82">
            <v>700000</v>
          </cell>
          <cell r="CC82">
            <v>180000</v>
          </cell>
          <cell r="CD82">
            <v>520000</v>
          </cell>
          <cell r="CE82"/>
          <cell r="CF82"/>
          <cell r="CG82">
            <v>0</v>
          </cell>
          <cell r="CH82"/>
          <cell r="CI82"/>
          <cell r="CJ82">
            <v>0</v>
          </cell>
          <cell r="CK82"/>
          <cell r="CL82"/>
          <cell r="CM82">
            <v>0</v>
          </cell>
          <cell r="CN82"/>
          <cell r="CO82"/>
          <cell r="CP82">
            <v>0</v>
          </cell>
          <cell r="CQ82"/>
          <cell r="CR82"/>
          <cell r="CS82">
            <v>0</v>
          </cell>
          <cell r="CT82"/>
          <cell r="CU82"/>
          <cell r="CV82">
            <v>0</v>
          </cell>
          <cell r="CW82"/>
          <cell r="CX82"/>
          <cell r="CY82">
            <v>0</v>
          </cell>
          <cell r="CZ82"/>
          <cell r="DA82"/>
          <cell r="DB82">
            <v>0</v>
          </cell>
          <cell r="DC82"/>
          <cell r="DD82"/>
          <cell r="DE82">
            <v>0</v>
          </cell>
          <cell r="DF82"/>
          <cell r="DG82"/>
          <cell r="DH82">
            <v>0</v>
          </cell>
          <cell r="DI82"/>
          <cell r="DJ82"/>
          <cell r="DK82">
            <v>0</v>
          </cell>
          <cell r="DL82">
            <v>0</v>
          </cell>
          <cell r="DM82">
            <v>0</v>
          </cell>
          <cell r="DN82">
            <v>0</v>
          </cell>
          <cell r="DO82">
            <v>0</v>
          </cell>
          <cell r="DP82">
            <v>0</v>
          </cell>
          <cell r="DQ82">
            <v>0</v>
          </cell>
          <cell r="DR82">
            <v>200000</v>
          </cell>
          <cell r="DS82">
            <v>100000</v>
          </cell>
          <cell r="DT82">
            <v>100000</v>
          </cell>
        </row>
        <row r="83">
          <cell r="E83" t="str">
            <v>Social protection systems are strengthened to be more risk informed and responsive to shocks and stressors and prepared to deliver in humanitarian contexts.</v>
          </cell>
          <cell r="F83" t="str">
            <v>Support systems strengthening so social protection systems can be leveraged in response to shocks 
Capacity building on shock responsive social protection
Support in response to emergencies</v>
          </cell>
          <cell r="G83">
            <v>44564</v>
          </cell>
          <cell r="H83" t="str">
            <v>31/12/2026</v>
          </cell>
          <cell r="I83" t="str">
            <v>Celine Felix, Social Policy manager</v>
          </cell>
          <cell r="J83" t="str">
            <v xml:space="preserve">Technical assistance and capacity building to strengthen ability of social protection to adapt its coverage/ level/ comprehensiveness of support in times of shocks  </v>
          </cell>
          <cell r="K83" t="str">
            <v xml:space="preserve">Technical assistance and capacity building to strengthen ability of social protection to adapt its coverage/ level/ comprehensiveness of support in times of shocks, support to social protection response to COVID-19   </v>
          </cell>
          <cell r="L83" t="str">
            <v xml:space="preserve">Strengthening ability of social protection to adapt its coverage/ level/ comprehensiveness of support in times of shocks  </v>
          </cell>
          <cell r="M83" t="str">
            <v xml:space="preserve">Strengthening ability of social protection to adapt its coverage/ level/ comprehensiveness of support in times of shocks  </v>
          </cell>
          <cell r="N83" t="str">
            <v xml:space="preserve">Strengthening ability of social protection to adapt its coverage/ level/ comprehensiveness of support in times of shocks  </v>
          </cell>
          <cell r="O83" t="str">
            <v xml:space="preserve">Strengthening ability of social protection to adapt its coverage/ level/ comprehensiveness of support in times of shocks  </v>
          </cell>
          <cell r="P83" t="str">
            <v xml:space="preserve">Strengthening ability of social protection to adapt its coverage/ level/ comprehensiveness of support in times of shocks  </v>
          </cell>
          <cell r="Q83" t="str">
            <v xml:space="preserve">Strengthening ability of social protection to adapt its coverage/ level/ comprehensiveness of support in times of shocks  
</v>
          </cell>
          <cell r="R83" t="str">
            <v xml:space="preserve">Strengthening ability of social protection to adapt its coverage/ level/ comprehensiveness of support in times of shocks  </v>
          </cell>
          <cell r="S83" t="str">
            <v xml:space="preserve">Strengthening ability of social protection to adapt its coverage/ level/ comprehensiveness of support in times of shocks  </v>
          </cell>
          <cell r="T83" t="str">
            <v>OECS, CDEMA</v>
          </cell>
          <cell r="U83" t="str">
            <v>Contribute to gender equality/women’s empowerment in a limited way (1)</v>
          </cell>
          <cell r="V83" t="str">
            <v>Significant contribution to realization of human rights (2)</v>
          </cell>
          <cell r="W83" t="str">
            <v>Contributes to sustaining peace in a limited way  human rights (1)</v>
          </cell>
          <cell r="X83"/>
          <cell r="Y83"/>
          <cell r="Z83"/>
          <cell r="AA83"/>
          <cell r="AB83"/>
          <cell r="AC83"/>
          <cell r="AD83"/>
          <cell r="AE83"/>
          <cell r="AF83" t="str">
            <v>Social Protection</v>
          </cell>
          <cell r="AG83" t="str">
            <v>Resilience Building</v>
          </cell>
          <cell r="AH83" t="str">
            <v>Disaster Response</v>
          </cell>
          <cell r="AI83" t="str">
            <v xml:space="preserve">Social Cohesion and Protection </v>
          </cell>
          <cell r="AJ83" t="str">
            <v>Climate Change and Disaster Risk Reduction</v>
          </cell>
          <cell r="AK83" t="str">
            <v>United Nations Children’s Fund (UNICEF)</v>
          </cell>
          <cell r="AL83"/>
          <cell r="AM83" t="str">
            <v>Mnistry of Social Transformation</v>
          </cell>
          <cell r="AN83"/>
          <cell r="AO83"/>
          <cell r="AP83"/>
          <cell r="AQ83" t="str">
            <v>Number of countries with social protection systems, including cash transfer capacities, that are able to effectively and rapidly respond to humanitarian crises (B:3; T:6)</v>
          </cell>
          <cell r="AR83"/>
          <cell r="AS83">
            <v>3</v>
          </cell>
          <cell r="AT83">
            <v>6</v>
          </cell>
          <cell r="AU83">
            <v>250000</v>
          </cell>
          <cell r="AV83">
            <v>220000</v>
          </cell>
          <cell r="AW83">
            <v>30000</v>
          </cell>
          <cell r="AX83">
            <v>250000</v>
          </cell>
          <cell r="AY83">
            <v>250000</v>
          </cell>
          <cell r="AZ83">
            <v>0</v>
          </cell>
          <cell r="BA83"/>
          <cell r="BB83"/>
          <cell r="BC83">
            <v>0</v>
          </cell>
          <cell r="BD83">
            <v>75000</v>
          </cell>
          <cell r="BE83">
            <v>50000</v>
          </cell>
          <cell r="BF83">
            <v>25000</v>
          </cell>
          <cell r="BG83">
            <v>100000</v>
          </cell>
          <cell r="BH83">
            <v>50000</v>
          </cell>
          <cell r="BI83">
            <v>50000</v>
          </cell>
          <cell r="BJ83">
            <v>75000</v>
          </cell>
          <cell r="BK83">
            <v>25000</v>
          </cell>
          <cell r="BL83">
            <v>50000</v>
          </cell>
          <cell r="BM83"/>
          <cell r="BN83"/>
          <cell r="BO83">
            <v>0</v>
          </cell>
          <cell r="BP83">
            <v>250000</v>
          </cell>
          <cell r="BQ83">
            <v>250000</v>
          </cell>
          <cell r="BR83">
            <v>0</v>
          </cell>
          <cell r="BS83">
            <v>100000</v>
          </cell>
          <cell r="BT83">
            <v>100000</v>
          </cell>
          <cell r="BU83">
            <v>0</v>
          </cell>
          <cell r="BV83">
            <v>250000</v>
          </cell>
          <cell r="BW83">
            <v>70000</v>
          </cell>
          <cell r="BX83">
            <v>180000</v>
          </cell>
          <cell r="BY83">
            <v>120000</v>
          </cell>
          <cell r="BZ83">
            <v>90000</v>
          </cell>
          <cell r="CA83">
            <v>30000</v>
          </cell>
          <cell r="CB83">
            <v>1470000</v>
          </cell>
          <cell r="CC83">
            <v>1105000</v>
          </cell>
          <cell r="CD83">
            <v>365000</v>
          </cell>
          <cell r="CE83"/>
          <cell r="CF83"/>
          <cell r="CG83">
            <v>0</v>
          </cell>
          <cell r="CH83"/>
          <cell r="CI83"/>
          <cell r="CJ83">
            <v>0</v>
          </cell>
          <cell r="CK83"/>
          <cell r="CL83"/>
          <cell r="CM83">
            <v>0</v>
          </cell>
          <cell r="CN83"/>
          <cell r="CO83"/>
          <cell r="CP83">
            <v>0</v>
          </cell>
          <cell r="CQ83"/>
          <cell r="CR83"/>
          <cell r="CS83">
            <v>0</v>
          </cell>
          <cell r="CT83"/>
          <cell r="CU83"/>
          <cell r="CV83">
            <v>0</v>
          </cell>
          <cell r="CW83"/>
          <cell r="CX83"/>
          <cell r="CY83">
            <v>0</v>
          </cell>
          <cell r="CZ83"/>
          <cell r="DA83"/>
          <cell r="DB83">
            <v>0</v>
          </cell>
          <cell r="DC83"/>
          <cell r="DD83"/>
          <cell r="DE83">
            <v>0</v>
          </cell>
          <cell r="DF83"/>
          <cell r="DG83"/>
          <cell r="DH83">
            <v>0</v>
          </cell>
          <cell r="DI83"/>
          <cell r="DJ83"/>
          <cell r="DK83">
            <v>0</v>
          </cell>
          <cell r="DL83">
            <v>0</v>
          </cell>
          <cell r="DM83">
            <v>0</v>
          </cell>
          <cell r="DN83">
            <v>0</v>
          </cell>
          <cell r="DO83">
            <v>250000</v>
          </cell>
          <cell r="DP83">
            <v>220000</v>
          </cell>
          <cell r="DQ83">
            <v>30000</v>
          </cell>
          <cell r="DR83">
            <v>250000</v>
          </cell>
          <cell r="DS83">
            <v>250000</v>
          </cell>
          <cell r="DT83">
            <v>0</v>
          </cell>
        </row>
        <row r="84">
          <cell r="E84" t="str">
            <v xml:space="preserve">Caribbean public institutions have strengthened capacities to deliver programmes, implement policies for and promote positive attitudes towards children on the move. </v>
          </cell>
          <cell r="F84" t="str">
            <v>Support interventions promoting integration and social cohesion; 
Increase access to essential services for children on the move.
Provide a range of key information to children on the move and host communities.</v>
          </cell>
          <cell r="G84">
            <v>44564</v>
          </cell>
          <cell r="H84" t="str">
            <v>31/12/2026</v>
          </cell>
          <cell r="I84" t="str">
            <v>Celine Felix, Social Policy manager</v>
          </cell>
          <cell r="J84"/>
          <cell r="K84"/>
          <cell r="L84"/>
          <cell r="M84"/>
          <cell r="N84"/>
          <cell r="O84"/>
          <cell r="P84"/>
          <cell r="Q84"/>
          <cell r="R84"/>
          <cell r="S84"/>
          <cell r="T84" t="str">
            <v>OECS</v>
          </cell>
          <cell r="U84"/>
          <cell r="V84"/>
          <cell r="W84"/>
          <cell r="X84"/>
          <cell r="Y84"/>
          <cell r="Z84"/>
          <cell r="AA84"/>
          <cell r="AB84"/>
          <cell r="AC84"/>
          <cell r="AD84"/>
          <cell r="AE84"/>
          <cell r="AF84" t="str">
            <v>Child Protection</v>
          </cell>
          <cell r="AG84" t="str">
            <v>Disaster Response</v>
          </cell>
          <cell r="AH84"/>
          <cell r="AI84" t="str">
            <v xml:space="preserve">Social Cohesion and Protection </v>
          </cell>
          <cell r="AJ84" t="str">
            <v>Tailored Policy Support &amp; Technical Assistance</v>
          </cell>
          <cell r="AK84" t="str">
            <v>United Nations Children’s Fund (UNICEF)</v>
          </cell>
          <cell r="AL84"/>
          <cell r="AM84" t="str">
            <v>Mnistry of Social Transformation</v>
          </cell>
          <cell r="AN84"/>
          <cell r="AO84"/>
          <cell r="AP84"/>
          <cell r="AQ84" t="str">
            <v>Number of out-of-school children and adolescents who accessed education through UNICEF-supported programmes 
Percentage of UNICEF-targeted girls and boys in humanitarian contexts who have received individual case management (IOM, UNDP, UNHCR)</v>
          </cell>
          <cell r="AR84"/>
          <cell r="AS84"/>
          <cell r="AT84"/>
          <cell r="AU84"/>
          <cell r="AV84"/>
          <cell r="AW84"/>
          <cell r="AX84"/>
          <cell r="AY84"/>
          <cell r="AZ84">
            <v>0</v>
          </cell>
          <cell r="BA84"/>
          <cell r="BB84"/>
          <cell r="BC84">
            <v>0</v>
          </cell>
          <cell r="BD84"/>
          <cell r="BE84"/>
          <cell r="BF84">
            <v>0</v>
          </cell>
          <cell r="BG84"/>
          <cell r="BH84"/>
          <cell r="BI84">
            <v>0</v>
          </cell>
          <cell r="BJ84"/>
          <cell r="BK84"/>
          <cell r="BL84">
            <v>0</v>
          </cell>
          <cell r="BM84"/>
          <cell r="BN84"/>
          <cell r="BO84">
            <v>0</v>
          </cell>
          <cell r="BP84"/>
          <cell r="BQ84"/>
          <cell r="BR84">
            <v>0</v>
          </cell>
          <cell r="BS84"/>
          <cell r="BT84"/>
          <cell r="BU84">
            <v>0</v>
          </cell>
          <cell r="BV84"/>
          <cell r="BW84"/>
          <cell r="BX84">
            <v>0</v>
          </cell>
          <cell r="BY84"/>
          <cell r="BZ84"/>
          <cell r="CA84">
            <v>0</v>
          </cell>
          <cell r="CB84">
            <v>0</v>
          </cell>
          <cell r="CC84">
            <v>0</v>
          </cell>
          <cell r="CD84">
            <v>0</v>
          </cell>
          <cell r="CE84"/>
          <cell r="CF84"/>
          <cell r="CG84">
            <v>0</v>
          </cell>
          <cell r="CH84"/>
          <cell r="CI84"/>
          <cell r="CJ84">
            <v>0</v>
          </cell>
          <cell r="CK84"/>
          <cell r="CL84"/>
          <cell r="CM84">
            <v>0</v>
          </cell>
          <cell r="CN84"/>
          <cell r="CO84"/>
          <cell r="CP84">
            <v>0</v>
          </cell>
          <cell r="CQ84"/>
          <cell r="CR84"/>
          <cell r="CS84">
            <v>0</v>
          </cell>
          <cell r="CT84"/>
          <cell r="CU84"/>
          <cell r="CV84">
            <v>0</v>
          </cell>
          <cell r="CW84"/>
          <cell r="CX84"/>
          <cell r="CY84">
            <v>0</v>
          </cell>
          <cell r="CZ84"/>
          <cell r="DA84"/>
          <cell r="DB84">
            <v>0</v>
          </cell>
          <cell r="DC84"/>
          <cell r="DD84"/>
          <cell r="DE84">
            <v>0</v>
          </cell>
          <cell r="DF84"/>
          <cell r="DG84"/>
          <cell r="DH84">
            <v>0</v>
          </cell>
          <cell r="DI84"/>
          <cell r="DJ84"/>
          <cell r="DK84">
            <v>0</v>
          </cell>
          <cell r="DL84">
            <v>0</v>
          </cell>
          <cell r="DM84">
            <v>0</v>
          </cell>
          <cell r="DN84">
            <v>0</v>
          </cell>
          <cell r="DO84">
            <v>0</v>
          </cell>
          <cell r="DP84">
            <v>0</v>
          </cell>
          <cell r="DQ84">
            <v>0</v>
          </cell>
          <cell r="DR84">
            <v>0</v>
          </cell>
          <cell r="DS84">
            <v>0</v>
          </cell>
          <cell r="DT84">
            <v>0</v>
          </cell>
        </row>
        <row r="85">
          <cell r="E85" t="str">
            <v>Affected populations benefit from strengthened systems to deliver food, voucher and cash assistance</v>
          </cell>
          <cell r="F85" t="str">
            <v>WFP will assist shock-affected populations with cash-based transfers or food in-kind in response to events necessitating international assistance. This outcome focuses on meeting food, nutrition and other essential needs of shock-affected people</v>
          </cell>
          <cell r="G85" t="str">
            <v>01/01/2022</v>
          </cell>
          <cell r="H85">
            <v>45291</v>
          </cell>
          <cell r="I85" t="str">
            <v>Sarah Bailey</v>
          </cell>
          <cell r="J85"/>
          <cell r="K85"/>
          <cell r="L85"/>
          <cell r="M85"/>
          <cell r="N85"/>
          <cell r="O85"/>
          <cell r="P85"/>
          <cell r="Q85"/>
          <cell r="R85"/>
          <cell r="S85"/>
          <cell r="T85"/>
          <cell r="U85"/>
          <cell r="V85"/>
          <cell r="W85"/>
          <cell r="X85"/>
          <cell r="Y85"/>
          <cell r="Z85"/>
          <cell r="AA85" t="str">
            <v>2.1 By 2030, end hunger and ensure access by all people, in particular the poor and people in vulnerable situations, including infants, to safe, nutritious and sufficient food all year round</v>
          </cell>
          <cell r="AB85"/>
          <cell r="AC85"/>
          <cell r="AD85"/>
          <cell r="AE85"/>
          <cell r="AF85"/>
          <cell r="AG85"/>
          <cell r="AH85"/>
          <cell r="AI85" t="str">
            <v xml:space="preserve">Social Cohesion and Protection </v>
          </cell>
          <cell r="AJ85" t="str">
            <v>Ministry of Social Transformation</v>
          </cell>
          <cell r="AK85" t="str">
            <v>World Food Programme (WFP)</v>
          </cell>
          <cell r="AL85"/>
          <cell r="AM85"/>
          <cell r="AN85"/>
          <cell r="AO85"/>
          <cell r="AP85"/>
          <cell r="AQ85" t="str">
            <v xml:space="preserve">1. Number of capacity strengthening initiatives facilitated by WFP to enhance national food security and nutrition stakeholder capacitis to deliver food, voucher and cash assistance </v>
          </cell>
          <cell r="AR85"/>
          <cell r="AS85"/>
          <cell r="AT85"/>
          <cell r="AU85">
            <v>0</v>
          </cell>
          <cell r="AV85">
            <v>0</v>
          </cell>
          <cell r="AW85">
            <v>0</v>
          </cell>
          <cell r="AX85">
            <v>0</v>
          </cell>
          <cell r="AY85">
            <v>0</v>
          </cell>
          <cell r="AZ85">
            <v>0</v>
          </cell>
          <cell r="BA85">
            <v>10402.576283325827</v>
          </cell>
          <cell r="BB85">
            <v>10402.576283325827</v>
          </cell>
          <cell r="BC85">
            <v>0</v>
          </cell>
          <cell r="BD85">
            <v>0</v>
          </cell>
          <cell r="BE85">
            <v>0</v>
          </cell>
          <cell r="BF85">
            <v>0</v>
          </cell>
          <cell r="BG85">
            <v>6209.257630317843</v>
          </cell>
          <cell r="BH85">
            <v>6209.257630317843</v>
          </cell>
          <cell r="BI85">
            <v>0</v>
          </cell>
          <cell r="BJ85">
            <v>0</v>
          </cell>
          <cell r="BK85">
            <v>0</v>
          </cell>
          <cell r="BL85">
            <v>0</v>
          </cell>
          <cell r="BM85">
            <v>0</v>
          </cell>
          <cell r="BN85">
            <v>0</v>
          </cell>
          <cell r="BO85">
            <v>0</v>
          </cell>
          <cell r="BP85">
            <v>0</v>
          </cell>
          <cell r="BQ85">
            <v>0</v>
          </cell>
          <cell r="BR85">
            <v>0</v>
          </cell>
          <cell r="BS85">
            <v>2548.9002572454747</v>
          </cell>
          <cell r="BT85">
            <v>2548.9002572454747</v>
          </cell>
          <cell r="BU85">
            <v>0</v>
          </cell>
          <cell r="BV85">
            <v>82789.894762316908</v>
          </cell>
          <cell r="BW85">
            <v>82789.894762316908</v>
          </cell>
          <cell r="BX85">
            <v>0</v>
          </cell>
          <cell r="BY85">
            <v>1694944.323804664</v>
          </cell>
          <cell r="BZ85">
            <v>0</v>
          </cell>
          <cell r="CA85">
            <v>1694944.323804664</v>
          </cell>
          <cell r="CB85">
            <v>1796894.9527378699</v>
          </cell>
          <cell r="CC85">
            <v>101950.62893320606</v>
          </cell>
          <cell r="CD85">
            <v>1694944.323804664</v>
          </cell>
          <cell r="CE85"/>
          <cell r="CF85"/>
          <cell r="CG85">
            <v>0</v>
          </cell>
          <cell r="CH85"/>
          <cell r="CI85"/>
          <cell r="CJ85">
            <v>0</v>
          </cell>
          <cell r="CK85"/>
          <cell r="CL85"/>
          <cell r="CM85">
            <v>0</v>
          </cell>
          <cell r="CN85"/>
          <cell r="CO85"/>
          <cell r="CP85">
            <v>0</v>
          </cell>
          <cell r="CQ85"/>
          <cell r="CR85"/>
          <cell r="CS85">
            <v>0</v>
          </cell>
          <cell r="CT85"/>
          <cell r="CU85"/>
          <cell r="CV85">
            <v>0</v>
          </cell>
          <cell r="CW85"/>
          <cell r="CX85"/>
          <cell r="CY85">
            <v>0</v>
          </cell>
          <cell r="CZ85"/>
          <cell r="DA85"/>
          <cell r="DB85">
            <v>0</v>
          </cell>
          <cell r="DC85"/>
          <cell r="DD85"/>
          <cell r="DE85">
            <v>0</v>
          </cell>
          <cell r="DF85"/>
          <cell r="DG85"/>
          <cell r="DH85">
            <v>0</v>
          </cell>
          <cell r="DI85"/>
          <cell r="DJ85"/>
          <cell r="DK85">
            <v>0</v>
          </cell>
          <cell r="DL85">
            <v>0</v>
          </cell>
          <cell r="DM85">
            <v>0</v>
          </cell>
          <cell r="DN85">
            <v>0</v>
          </cell>
          <cell r="DO85">
            <v>0</v>
          </cell>
          <cell r="DP85">
            <v>0</v>
          </cell>
          <cell r="DQ85">
            <v>0</v>
          </cell>
          <cell r="DR85">
            <v>0</v>
          </cell>
          <cell r="DS85">
            <v>0</v>
          </cell>
          <cell r="DT85">
            <v>0</v>
          </cell>
        </row>
        <row r="86">
          <cell r="E86" t="str">
            <v>Vulnerable populations benefit from strengthened social protection systems that reduce poverty, boost resilience and provide assistance to shock affected people in order to protect their access to food and livelihood</v>
          </cell>
          <cell r="F8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86" t="str">
            <v>01/01/2022</v>
          </cell>
          <cell r="H86">
            <v>45291</v>
          </cell>
          <cell r="I86" t="str">
            <v>Sarah Bailey</v>
          </cell>
          <cell r="J86"/>
          <cell r="K86"/>
          <cell r="L86"/>
          <cell r="M86"/>
          <cell r="N86"/>
          <cell r="O86"/>
          <cell r="P86"/>
          <cell r="Q86"/>
          <cell r="R86"/>
          <cell r="S86"/>
          <cell r="T86"/>
          <cell r="U86"/>
          <cell r="V86"/>
          <cell r="W86"/>
          <cell r="X86"/>
          <cell r="Y86"/>
          <cell r="Z86"/>
          <cell r="AA8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6"/>
          <cell r="AC86"/>
          <cell r="AD86"/>
          <cell r="AE86"/>
          <cell r="AF86"/>
          <cell r="AG86"/>
          <cell r="AH86"/>
          <cell r="AI86" t="str">
            <v xml:space="preserve">Social Cohesion and Protection </v>
          </cell>
          <cell r="AJ86" t="str">
            <v>Ministry of Social Transformation</v>
          </cell>
          <cell r="AK86" t="str">
            <v>World Food Programme (WFP)</v>
          </cell>
          <cell r="AL86"/>
          <cell r="AM86"/>
          <cell r="AN86"/>
          <cell r="AO86"/>
          <cell r="AP86"/>
          <cell r="AQ86" t="str">
            <v xml:space="preserve">1. Number of capacity strengthening initiatives facilitated by WFP to enhance social protection sytems in their capacity to reduce poverty and vulnerability,  boost resilience and provide assistance to shock-affected people  </v>
          </cell>
          <cell r="AR86"/>
          <cell r="AS86"/>
          <cell r="AT86"/>
          <cell r="AU86">
            <v>90987.144436462957</v>
          </cell>
          <cell r="AV86">
            <v>44925.522121800001</v>
          </cell>
          <cell r="AW86">
            <v>0</v>
          </cell>
          <cell r="AX86">
            <v>95536.501658286084</v>
          </cell>
          <cell r="AY86">
            <v>58964.747784862484</v>
          </cell>
          <cell r="AZ86">
            <v>36571.7538734236</v>
          </cell>
          <cell r="BA86">
            <v>222918.50386933426</v>
          </cell>
          <cell r="BB86">
            <v>137584.41149801249</v>
          </cell>
          <cell r="BC86">
            <v>85334.092371321778</v>
          </cell>
          <cell r="BD86">
            <v>727897.15549170366</v>
          </cell>
          <cell r="BE86">
            <v>449255.22121799999</v>
          </cell>
          <cell r="BF86">
            <v>278641.93427370366</v>
          </cell>
          <cell r="BG86">
            <v>946266.30213921482</v>
          </cell>
          <cell r="BH86">
            <v>584031.78758340003</v>
          </cell>
          <cell r="BI86">
            <v>362234.51455581479</v>
          </cell>
          <cell r="BJ86">
            <v>90987.144436462957</v>
          </cell>
          <cell r="BK86">
            <v>56156.902652249999</v>
          </cell>
          <cell r="BL86">
            <v>34830.241784212958</v>
          </cell>
          <cell r="BM86">
            <v>0</v>
          </cell>
          <cell r="BN86">
            <v>0</v>
          </cell>
          <cell r="BO86">
            <v>0</v>
          </cell>
          <cell r="BP86">
            <v>90987.144436462957</v>
          </cell>
          <cell r="BQ86">
            <v>56156.902652249999</v>
          </cell>
          <cell r="BR86">
            <v>34830.241784212958</v>
          </cell>
          <cell r="BS86">
            <v>682403.58327347215</v>
          </cell>
          <cell r="BT86">
            <v>421176.76989187498</v>
          </cell>
          <cell r="BU86">
            <v>261226.81338159717</v>
          </cell>
          <cell r="BV86">
            <v>955365.01658286108</v>
          </cell>
          <cell r="BW86">
            <v>589647.47784862504</v>
          </cell>
          <cell r="BX86">
            <v>365717.53873423603</v>
          </cell>
          <cell r="BY86">
            <v>272961.43330938887</v>
          </cell>
          <cell r="BZ86">
            <v>168470.70795674997</v>
          </cell>
          <cell r="CA86">
            <v>104490.7253526389</v>
          </cell>
          <cell r="CB86">
            <v>4176309.9296336495</v>
          </cell>
          <cell r="CC86">
            <v>2566370.451207825</v>
          </cell>
          <cell r="CD86">
            <v>1563877.8561111619</v>
          </cell>
          <cell r="CE86"/>
          <cell r="CF86"/>
          <cell r="CG86">
            <v>0</v>
          </cell>
          <cell r="CH86"/>
          <cell r="CI86"/>
          <cell r="CJ86">
            <v>0</v>
          </cell>
          <cell r="CK86"/>
          <cell r="CL86"/>
          <cell r="CM86">
            <v>0</v>
          </cell>
          <cell r="CN86"/>
          <cell r="CO86"/>
          <cell r="CP86">
            <v>0</v>
          </cell>
          <cell r="CQ86"/>
          <cell r="CR86"/>
          <cell r="CS86">
            <v>0</v>
          </cell>
          <cell r="CT86"/>
          <cell r="CU86"/>
          <cell r="CV86">
            <v>0</v>
          </cell>
          <cell r="CW86"/>
          <cell r="CX86"/>
          <cell r="CY86">
            <v>0</v>
          </cell>
          <cell r="CZ86"/>
          <cell r="DA86"/>
          <cell r="DB86">
            <v>0</v>
          </cell>
          <cell r="DC86"/>
          <cell r="DD86"/>
          <cell r="DE86">
            <v>0</v>
          </cell>
          <cell r="DF86"/>
          <cell r="DG86"/>
          <cell r="DH86">
            <v>0</v>
          </cell>
          <cell r="DI86"/>
          <cell r="DJ86"/>
          <cell r="DK86">
            <v>0</v>
          </cell>
          <cell r="DL86">
            <v>0</v>
          </cell>
          <cell r="DM86">
            <v>0</v>
          </cell>
          <cell r="DN86">
            <v>0</v>
          </cell>
          <cell r="DO86">
            <v>90987.144436462957</v>
          </cell>
          <cell r="DP86">
            <v>44925.522121800001</v>
          </cell>
          <cell r="DQ86">
            <v>0</v>
          </cell>
          <cell r="DR86">
            <v>95536.501658286084</v>
          </cell>
          <cell r="DS86">
            <v>58964.747784862484</v>
          </cell>
          <cell r="DT86">
            <v>36571.7538734236</v>
          </cell>
        </row>
        <row r="87">
          <cell r="E87" t="str">
            <v>Improved and integrated government and CSO programmes to address unpaid care work including subsidized child and elder-care systems among CARICOM countries.</v>
          </cell>
          <cell r="F87" t="str">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ell>
          <cell r="G87"/>
          <cell r="H87"/>
          <cell r="I87"/>
          <cell r="J87"/>
          <cell r="K87"/>
          <cell r="L87" t="str">
            <v>Improved and integrated government and CSO programmes to address unpaid care work including subsidized child and elder care systems among CARICOM countries</v>
          </cell>
          <cell r="M87"/>
          <cell r="N87" t="str">
            <v>Improved and integrated government and CSO programmes to address unpaid care work including subsidized child and elder-care systems among CARICOM countries</v>
          </cell>
          <cell r="O87" t="str">
            <v>Improved and integrated government and CSO programmes to address unpaid care work including subsidized child and elder-care systems among CARICOM countries</v>
          </cell>
          <cell r="P87"/>
          <cell r="Q87"/>
          <cell r="R87" t="str">
            <v>Improved and integrated government and CSO programmes to address unpaid care work including subsidized child and elder-care systems among CARICOM countries</v>
          </cell>
          <cell r="S87" t="str">
            <v>Improved and integrated government and CSO programmes to address unpaid care work including subsidized child and elder-care systems among CARICOM countries</v>
          </cell>
          <cell r="T87"/>
          <cell r="U87" t="str">
            <v>Gender equality/women’s empowerment is the principle objective (3)</v>
          </cell>
          <cell r="V87" t="str">
            <v>Significant contribution to realization of human rights (2)</v>
          </cell>
          <cell r="W87" t="str">
            <v>Contributes to sustaining peace in a limited way  human rights (1)</v>
          </cell>
          <cell r="X87" t="str">
            <v>Capacity Development/Technical Assistance </v>
          </cell>
          <cell r="Y87" t="str">
            <v>Women and Girls</v>
          </cell>
          <cell r="Z87" t="str">
            <v xml:space="preserve">Joint Programmes </v>
          </cell>
          <cell r="AA8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7" t="str">
            <v>5.c Adopt and strengthen sound policies and enforceable legislation for the promotion of gender equality and the empowerment of all women and girls at all levels</v>
          </cell>
          <cell r="AC87"/>
          <cell r="AD87"/>
          <cell r="AE87"/>
          <cell r="AF87" t="str">
            <v>Social Protection</v>
          </cell>
          <cell r="AG87" t="str">
            <v>Gender Equality</v>
          </cell>
          <cell r="AH87" t="str">
            <v>Gender discriminatory roles and practices</v>
          </cell>
          <cell r="AI87" t="str">
            <v xml:space="preserve">Social Cohesion and Protection </v>
          </cell>
          <cell r="AJ87" t="str">
            <v>Tailored Policy Support &amp; Technical Assistance</v>
          </cell>
          <cell r="AK87" t="str">
            <v>United Nations Entity for Gender Equality and the Empowerment of Women (UN Women)</v>
          </cell>
          <cell r="AL87"/>
          <cell r="AM87" t="str">
            <v>Ministry of Social Transformation
Directorate of Gender Affairs</v>
          </cell>
          <cell r="AN87"/>
          <cell r="AO87"/>
          <cell r="AP87"/>
          <cell r="AQ87" t="str">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ell>
          <cell r="AR87" t="str">
            <v>5.4.1 Proportion of time spent on unpaid domestic and care work, by sex, age and location</v>
          </cell>
          <cell r="AS87"/>
          <cell r="AT87"/>
          <cell r="AU87">
            <v>11231.38</v>
          </cell>
          <cell r="AV87">
            <v>11231.38053045</v>
          </cell>
          <cell r="AW87"/>
          <cell r="AX87">
            <v>20472.107498204161</v>
          </cell>
          <cell r="AY87">
            <v>12635.303096756248</v>
          </cell>
          <cell r="AZ87">
            <v>7836.8044014479128</v>
          </cell>
          <cell r="BA87">
            <v>47768.250829143057</v>
          </cell>
          <cell r="BB87">
            <v>29482.373892431249</v>
          </cell>
          <cell r="BC87">
            <v>18285.876936711808</v>
          </cell>
          <cell r="BD87">
            <v>90987.144436462957</v>
          </cell>
          <cell r="BE87">
            <v>56156.902652249999</v>
          </cell>
          <cell r="BF87">
            <v>34830.241784212958</v>
          </cell>
          <cell r="BG87">
            <v>363948.57774585183</v>
          </cell>
          <cell r="BH87">
            <v>224627.610609</v>
          </cell>
          <cell r="BI87">
            <v>139320.96713685183</v>
          </cell>
          <cell r="BJ87"/>
          <cell r="BK87"/>
          <cell r="BL87">
            <v>0</v>
          </cell>
          <cell r="BM87"/>
          <cell r="BN87"/>
          <cell r="BO87">
            <v>0</v>
          </cell>
          <cell r="BP87"/>
          <cell r="BQ87"/>
          <cell r="BR87">
            <v>0</v>
          </cell>
          <cell r="BS87">
            <v>136480.71665469444</v>
          </cell>
          <cell r="BT87">
            <v>84235.353978374987</v>
          </cell>
          <cell r="BU87">
            <v>52245.362676319448</v>
          </cell>
          <cell r="BV87">
            <v>191073.00331657223</v>
          </cell>
          <cell r="BW87">
            <v>117929.495569725</v>
          </cell>
          <cell r="BX87">
            <v>73143.50774684723</v>
          </cell>
          <cell r="BY87">
            <v>90987.144436462957</v>
          </cell>
          <cell r="BZ87">
            <v>56156.902652249999</v>
          </cell>
          <cell r="CA87">
            <v>34830.241784212958</v>
          </cell>
          <cell r="CB87">
            <v>952948.32491739164</v>
          </cell>
          <cell r="CC87">
            <v>592455.32298123755</v>
          </cell>
          <cell r="CD87">
            <v>360493.00246660411</v>
          </cell>
          <cell r="CE87"/>
          <cell r="CF87"/>
          <cell r="CG87">
            <v>0</v>
          </cell>
          <cell r="CH87"/>
          <cell r="CI87"/>
          <cell r="CJ87">
            <v>0</v>
          </cell>
          <cell r="CK87">
            <v>42500</v>
          </cell>
          <cell r="CL87"/>
          <cell r="CM87">
            <v>42500</v>
          </cell>
          <cell r="CN87"/>
          <cell r="CO87"/>
          <cell r="CP87">
            <v>0</v>
          </cell>
          <cell r="CQ87">
            <v>229500</v>
          </cell>
          <cell r="CR87"/>
          <cell r="CS87">
            <v>229500</v>
          </cell>
          <cell r="CT87">
            <v>229500</v>
          </cell>
          <cell r="CU87"/>
          <cell r="CV87">
            <v>229500</v>
          </cell>
          <cell r="CW87"/>
          <cell r="CX87"/>
          <cell r="CY87">
            <v>0</v>
          </cell>
          <cell r="CZ87"/>
          <cell r="DA87"/>
          <cell r="DB87">
            <v>0</v>
          </cell>
          <cell r="DC87">
            <v>239500</v>
          </cell>
          <cell r="DD87"/>
          <cell r="DE87">
            <v>239500</v>
          </cell>
          <cell r="DF87">
            <v>119500</v>
          </cell>
          <cell r="DG87"/>
          <cell r="DH87">
            <v>119500</v>
          </cell>
          <cell r="DI87"/>
          <cell r="DJ87"/>
          <cell r="DK87">
            <v>0</v>
          </cell>
          <cell r="DL87">
            <v>860500</v>
          </cell>
          <cell r="DM87">
            <v>0</v>
          </cell>
          <cell r="DN87">
            <v>860500</v>
          </cell>
          <cell r="DO87">
            <v>11231.38</v>
          </cell>
          <cell r="DP87">
            <v>11231.38053045</v>
          </cell>
          <cell r="DQ87">
            <v>0</v>
          </cell>
          <cell r="DR87">
            <v>20472.107498204161</v>
          </cell>
          <cell r="DS87">
            <v>12635.303096756248</v>
          </cell>
          <cell r="DT87">
            <v>7836.8044014479128</v>
          </cell>
        </row>
        <row r="88">
          <cell r="E88" t="str">
            <v>Increased integration of social protection programmes into referral pathways for VAW survivors/victims.</v>
          </cell>
          <cell r="F88" t="str">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G88"/>
          <cell r="H88"/>
          <cell r="I88"/>
          <cell r="J88"/>
          <cell r="K88"/>
          <cell r="L88"/>
          <cell r="M88"/>
          <cell r="N88" t="str">
            <v>Increased integration of social protection programmes into referral pathways for VAW survivors/victims</v>
          </cell>
          <cell r="O88" t="str">
            <v>Increased integration of social protection programmes into referral pathways for VAW survivors/victims</v>
          </cell>
          <cell r="P88"/>
          <cell r="Q88"/>
          <cell r="R88" t="str">
            <v>Increased integration of social protection programmes into referral pathways for VAW survivors/victims</v>
          </cell>
          <cell r="S88" t="str">
            <v>Increased integration of social protection programmes into referral pathways for VAW survivors/victims</v>
          </cell>
          <cell r="T88"/>
          <cell r="U88" t="str">
            <v>Gender equality/women’s empowerment is the principle objective (3)</v>
          </cell>
          <cell r="V88" t="str">
            <v>Significant contribution to realization of human rights (2)</v>
          </cell>
          <cell r="W88" t="str">
            <v>Contributes to sustaining peace in a limited way  human rights (1)</v>
          </cell>
          <cell r="X88" t="str">
            <v>Policy Advice and Thought Leadership </v>
          </cell>
          <cell r="Y88" t="str">
            <v>Women and Girls</v>
          </cell>
          <cell r="Z88" t="str">
            <v xml:space="preserve">Joint Programmes </v>
          </cell>
          <cell r="AA88"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8" t="str">
            <v>5.c Adopt and strengthen sound policies and enforceable legislation for the promotion of gender equality and the empowerment of all women and girls at all levels</v>
          </cell>
          <cell r="AC88"/>
          <cell r="AD88"/>
          <cell r="AE88"/>
          <cell r="AF88" t="str">
            <v>Social Protection</v>
          </cell>
          <cell r="AG88" t="str">
            <v>Gender-Based Violence Prevention</v>
          </cell>
          <cell r="AH88" t="str">
            <v xml:space="preserve">Citizens Security Policy Strengthening </v>
          </cell>
          <cell r="AI88" t="str">
            <v xml:space="preserve">Social Cohesion and Protection </v>
          </cell>
          <cell r="AJ88" t="str">
            <v>Tailored Policy Support &amp; Technical Assistance</v>
          </cell>
          <cell r="AK88" t="str">
            <v>United Nations Entity for Gender Equality and the Empowerment of Women (UN Women)</v>
          </cell>
          <cell r="AL88"/>
          <cell r="AM88" t="str">
            <v>Ministry of Social Transformation
Directorate of Gender Affairs</v>
          </cell>
          <cell r="AN88"/>
          <cell r="AO88"/>
          <cell r="AP88"/>
          <cell r="AQ88" t="str">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ell>
          <cell r="AR88" t="str">
            <v>5.c.1 Proportion of countries with systems to track and make public allocations for gender equality and women’s empowerment</v>
          </cell>
          <cell r="AS88"/>
          <cell r="AT88"/>
          <cell r="AU88"/>
          <cell r="AV88"/>
          <cell r="AW88"/>
          <cell r="AX88">
            <v>1091845.7332375553</v>
          </cell>
          <cell r="AY88">
            <v>673882.8318269999</v>
          </cell>
          <cell r="AZ88">
            <v>417962.90141055535</v>
          </cell>
          <cell r="BA88">
            <v>2547640.044220963</v>
          </cell>
          <cell r="BB88">
            <v>1572393.2742630001</v>
          </cell>
          <cell r="BC88">
            <v>975246.76995796291</v>
          </cell>
          <cell r="BD88"/>
          <cell r="BE88"/>
          <cell r="BF88">
            <v>0</v>
          </cell>
          <cell r="BG88">
            <v>454935.72218231478</v>
          </cell>
          <cell r="BH88">
            <v>280784.51326124999</v>
          </cell>
          <cell r="BI88">
            <v>174151.2089210648</v>
          </cell>
          <cell r="BJ88"/>
          <cell r="BK88"/>
          <cell r="BL88">
            <v>0</v>
          </cell>
          <cell r="BM88"/>
          <cell r="BN88"/>
          <cell r="BO88">
            <v>0</v>
          </cell>
          <cell r="BP88"/>
          <cell r="BQ88"/>
          <cell r="BR88">
            <v>0</v>
          </cell>
          <cell r="BS88">
            <v>90987.144436462957</v>
          </cell>
          <cell r="BT88">
            <v>56156.902652249999</v>
          </cell>
          <cell r="BU88">
            <v>34830.241784212958</v>
          </cell>
          <cell r="BV88">
            <v>545922.86661877763</v>
          </cell>
          <cell r="BW88">
            <v>336941.41591349995</v>
          </cell>
          <cell r="BX88">
            <v>208981.45070527768</v>
          </cell>
          <cell r="BY88">
            <v>1728755.7442927961</v>
          </cell>
          <cell r="BZ88">
            <v>1066981.15039275</v>
          </cell>
          <cell r="CA88">
            <v>661774.59390004608</v>
          </cell>
          <cell r="CB88">
            <v>6460087.2549888697</v>
          </cell>
          <cell r="CC88">
            <v>3987140.08830975</v>
          </cell>
          <cell r="CD88">
            <v>2472947.1666791197</v>
          </cell>
          <cell r="CE88"/>
          <cell r="CF88"/>
          <cell r="CG88">
            <v>0</v>
          </cell>
          <cell r="CH88"/>
          <cell r="CI88"/>
          <cell r="CJ88">
            <v>0</v>
          </cell>
          <cell r="CK88"/>
          <cell r="CL88"/>
          <cell r="CM88">
            <v>0</v>
          </cell>
          <cell r="CN88"/>
          <cell r="CO88"/>
          <cell r="CP88">
            <v>0</v>
          </cell>
          <cell r="CQ88"/>
          <cell r="CR88"/>
          <cell r="CS88">
            <v>0</v>
          </cell>
          <cell r="CT88"/>
          <cell r="CU88"/>
          <cell r="CV88">
            <v>0</v>
          </cell>
          <cell r="CW88"/>
          <cell r="CX88"/>
          <cell r="CY88">
            <v>0</v>
          </cell>
          <cell r="CZ88"/>
          <cell r="DA88"/>
          <cell r="DB88">
            <v>0</v>
          </cell>
          <cell r="DC88">
            <v>33875</v>
          </cell>
          <cell r="DD88"/>
          <cell r="DE88">
            <v>33875</v>
          </cell>
          <cell r="DF88">
            <v>83875</v>
          </cell>
          <cell r="DG88"/>
          <cell r="DH88">
            <v>83875</v>
          </cell>
          <cell r="DI88">
            <v>475000</v>
          </cell>
          <cell r="DJ88"/>
          <cell r="DK88">
            <v>475000</v>
          </cell>
          <cell r="DL88">
            <v>592750</v>
          </cell>
          <cell r="DM88">
            <v>0</v>
          </cell>
          <cell r="DN88">
            <v>592750</v>
          </cell>
          <cell r="DO88">
            <v>0</v>
          </cell>
          <cell r="DP88">
            <v>0</v>
          </cell>
          <cell r="DQ88">
            <v>0</v>
          </cell>
          <cell r="DR88">
            <v>1091845.7332375553</v>
          </cell>
          <cell r="DS88">
            <v>673882.8318269999</v>
          </cell>
          <cell r="DT88">
            <v>417962.90141055535</v>
          </cell>
        </row>
        <row r="89">
          <cell r="E89" t="str">
            <v xml:space="preserve"> Improved protection systems for workers in the paid care economy [i.e., domestic workers, day care and elder care workers]</v>
          </cell>
          <cell r="F89" t="str">
            <v>Assessment of protection systems.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G89"/>
          <cell r="H89"/>
          <cell r="I89"/>
          <cell r="J89"/>
          <cell r="K89"/>
          <cell r="L89"/>
          <cell r="M89"/>
          <cell r="N89"/>
          <cell r="O89"/>
          <cell r="P89"/>
          <cell r="Q89"/>
          <cell r="R89"/>
          <cell r="S89"/>
          <cell r="T89"/>
          <cell r="U89"/>
          <cell r="V89"/>
          <cell r="W89"/>
          <cell r="X89"/>
          <cell r="Y89"/>
          <cell r="Z89"/>
          <cell r="AA8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9"/>
          <cell r="AC89"/>
          <cell r="AD89"/>
          <cell r="AE89"/>
          <cell r="AF89" t="str">
            <v>Social Protection</v>
          </cell>
          <cell r="AG89" t="str">
            <v>Employment</v>
          </cell>
          <cell r="AH89" t="str">
            <v>Gender Equality</v>
          </cell>
          <cell r="AI89" t="str">
            <v xml:space="preserve">Social Cohesion and Protection </v>
          </cell>
          <cell r="AJ89" t="str">
            <v>Tailored Policy Support &amp; Technical Assistance</v>
          </cell>
          <cell r="AK89" t="str">
            <v>United Nations Entity for Gender Equality and the Empowerment of Women (UN Women)</v>
          </cell>
          <cell r="AL89"/>
          <cell r="AM89" t="str">
            <v>Ministry of Social Transformation
Directorate of Gender Affairs</v>
          </cell>
          <cell r="AN89"/>
          <cell r="AO89"/>
          <cell r="AP89"/>
          <cell r="AQ89"/>
          <cell r="AR89"/>
          <cell r="AS89"/>
          <cell r="AT89"/>
          <cell r="AU89"/>
          <cell r="AV89"/>
          <cell r="AW89"/>
          <cell r="AX89">
            <v>20472.107498204161</v>
          </cell>
          <cell r="AY89">
            <v>12635.303096756248</v>
          </cell>
          <cell r="AZ89">
            <v>7836.8044014479128</v>
          </cell>
          <cell r="BA89">
            <v>47768.250829143057</v>
          </cell>
          <cell r="BB89">
            <v>29482.373892431249</v>
          </cell>
          <cell r="BC89">
            <v>18285.876936711808</v>
          </cell>
          <cell r="BD89">
            <v>90987.144436462957</v>
          </cell>
          <cell r="BE89">
            <v>56156.902652249999</v>
          </cell>
          <cell r="BF89">
            <v>34830.241784212958</v>
          </cell>
          <cell r="BG89">
            <v>145579.43109834075</v>
          </cell>
          <cell r="BH89">
            <v>89851.044243600001</v>
          </cell>
          <cell r="BI89">
            <v>55728.386854740747</v>
          </cell>
          <cell r="BJ89"/>
          <cell r="BK89"/>
          <cell r="BL89">
            <v>0</v>
          </cell>
          <cell r="BM89"/>
          <cell r="BN89"/>
          <cell r="BO89">
            <v>0</v>
          </cell>
          <cell r="BP89"/>
          <cell r="BQ89"/>
          <cell r="BR89">
            <v>0</v>
          </cell>
          <cell r="BS89">
            <v>90987.144436462957</v>
          </cell>
          <cell r="BT89">
            <v>56156.902652249999</v>
          </cell>
          <cell r="BU89">
            <v>34830.241784212958</v>
          </cell>
          <cell r="BV89">
            <v>127382.00221104815</v>
          </cell>
          <cell r="BW89">
            <v>78619.663713150017</v>
          </cell>
          <cell r="BX89">
            <v>48762.338497898134</v>
          </cell>
          <cell r="BY89">
            <v>90987.144436462957</v>
          </cell>
          <cell r="BZ89">
            <v>56156.902652249999</v>
          </cell>
          <cell r="CA89">
            <v>34830.241784212958</v>
          </cell>
          <cell r="CB89">
            <v>614163.22494612494</v>
          </cell>
          <cell r="CC89">
            <v>379059.09290268749</v>
          </cell>
          <cell r="CD89">
            <v>235104.13204343748</v>
          </cell>
          <cell r="CE89"/>
          <cell r="CF89"/>
          <cell r="CG89">
            <v>0</v>
          </cell>
          <cell r="CH89"/>
          <cell r="CI89"/>
          <cell r="CJ89">
            <v>0</v>
          </cell>
          <cell r="CK89"/>
          <cell r="CL89"/>
          <cell r="CM89">
            <v>0</v>
          </cell>
          <cell r="CN89"/>
          <cell r="CO89"/>
          <cell r="CP89">
            <v>0</v>
          </cell>
          <cell r="CQ89"/>
          <cell r="CR89"/>
          <cell r="CS89">
            <v>0</v>
          </cell>
          <cell r="CT89"/>
          <cell r="CU89"/>
          <cell r="CV89">
            <v>0</v>
          </cell>
          <cell r="CW89"/>
          <cell r="CX89"/>
          <cell r="CY89">
            <v>0</v>
          </cell>
          <cell r="CZ89"/>
          <cell r="DA89"/>
          <cell r="DB89">
            <v>0</v>
          </cell>
          <cell r="DC89"/>
          <cell r="DD89"/>
          <cell r="DE89">
            <v>0</v>
          </cell>
          <cell r="DF89"/>
          <cell r="DG89"/>
          <cell r="DH89">
            <v>0</v>
          </cell>
          <cell r="DI89"/>
          <cell r="DJ89"/>
          <cell r="DK89">
            <v>0</v>
          </cell>
          <cell r="DL89">
            <v>0</v>
          </cell>
          <cell r="DM89">
            <v>0</v>
          </cell>
          <cell r="DN89">
            <v>0</v>
          </cell>
          <cell r="DO89">
            <v>0</v>
          </cell>
          <cell r="DP89">
            <v>0</v>
          </cell>
          <cell r="DQ89">
            <v>0</v>
          </cell>
          <cell r="DR89">
            <v>20472.107498204161</v>
          </cell>
          <cell r="DS89">
            <v>12635.303096756248</v>
          </cell>
          <cell r="DT89">
            <v>7836.8044014479128</v>
          </cell>
        </row>
        <row r="90">
          <cell r="E90" t="str">
            <v xml:space="preserve">Carbon neutrality and resilience are integrated into climate planning and policy and regulatory frameworks at all levels.
</v>
          </cell>
          <cell r="F90" t="str">
            <v>Interventions designed to enhance capacity and promote cooperation among sectoral ministries with a stake in the implementation of mitigation and adaptation actions to facilitate synergies and harmonize efforts.</v>
          </cell>
          <cell r="G90"/>
          <cell r="H90"/>
          <cell r="I90"/>
          <cell r="J90"/>
          <cell r="K90"/>
          <cell r="L90"/>
          <cell r="M90"/>
          <cell r="N90"/>
          <cell r="O90"/>
          <cell r="P90"/>
          <cell r="Q90"/>
          <cell r="R90"/>
          <cell r="S90"/>
          <cell r="T90"/>
          <cell r="U90"/>
          <cell r="V90"/>
          <cell r="W90"/>
          <cell r="X90"/>
          <cell r="Y90"/>
          <cell r="Z90"/>
          <cell r="AA90"/>
          <cell r="AB90"/>
          <cell r="AC90"/>
          <cell r="AD90"/>
          <cell r="AE90"/>
          <cell r="AF90" t="str">
            <v>Climate Change Adaptation and Resilience</v>
          </cell>
          <cell r="AG90" t="str">
            <v xml:space="preserve">Environmental Governance </v>
          </cell>
          <cell r="AH90" t="str">
            <v>Capacity Building</v>
          </cell>
          <cell r="AI90" t="str">
            <v xml:space="preserve">Climate Change &amp; Disaster Risk Reduction </v>
          </cell>
          <cell r="AJ90" t="str">
            <v>Climate Change and Disaster Risk Reduction</v>
          </cell>
          <cell r="AK90" t="str">
            <v>United Nations Environment Program (UNEP)</v>
          </cell>
          <cell r="AL90" t="str">
            <v>GEF</v>
          </cell>
          <cell r="AM90" t="str">
            <v>Environment Division of the Ministry of Health and Environment</v>
          </cell>
          <cell r="AN90" t="str">
            <v>Government</v>
          </cell>
          <cell r="AO90"/>
          <cell r="AP90"/>
          <cell r="AQ90"/>
          <cell r="AR90"/>
          <cell r="AS90"/>
          <cell r="AT90"/>
          <cell r="AU90"/>
          <cell r="AV90"/>
          <cell r="AW90"/>
          <cell r="AX90"/>
          <cell r="AY90"/>
          <cell r="AZ90">
            <v>0</v>
          </cell>
          <cell r="BA90"/>
          <cell r="BB90"/>
          <cell r="BC90">
            <v>0</v>
          </cell>
          <cell r="BD90"/>
          <cell r="BE90"/>
          <cell r="BF90">
            <v>0</v>
          </cell>
          <cell r="BG90"/>
          <cell r="BH90"/>
          <cell r="BI90">
            <v>0</v>
          </cell>
          <cell r="BJ90"/>
          <cell r="BK90"/>
          <cell r="BL90">
            <v>0</v>
          </cell>
          <cell r="BM90"/>
          <cell r="BN90"/>
          <cell r="BO90">
            <v>0</v>
          </cell>
          <cell r="BP90"/>
          <cell r="BQ90"/>
          <cell r="BR90">
            <v>0</v>
          </cell>
          <cell r="BS90"/>
          <cell r="BT90"/>
          <cell r="BU90">
            <v>0</v>
          </cell>
          <cell r="BV90"/>
          <cell r="BW90"/>
          <cell r="BX90">
            <v>0</v>
          </cell>
          <cell r="BY90"/>
          <cell r="BZ90"/>
          <cell r="CA90">
            <v>0</v>
          </cell>
          <cell r="CB90">
            <v>0</v>
          </cell>
          <cell r="CC90">
            <v>0</v>
          </cell>
          <cell r="CD90">
            <v>0</v>
          </cell>
          <cell r="CE90"/>
          <cell r="CF90"/>
          <cell r="CG90">
            <v>0</v>
          </cell>
          <cell r="CH90"/>
          <cell r="CI90"/>
          <cell r="CJ90">
            <v>0</v>
          </cell>
          <cell r="CK90"/>
          <cell r="CL90"/>
          <cell r="CM90">
            <v>0</v>
          </cell>
          <cell r="CN90"/>
          <cell r="CO90"/>
          <cell r="CP90">
            <v>0</v>
          </cell>
          <cell r="CQ90"/>
          <cell r="CR90"/>
          <cell r="CS90">
            <v>0</v>
          </cell>
          <cell r="CT90"/>
          <cell r="CU90"/>
          <cell r="CV90">
            <v>0</v>
          </cell>
          <cell r="CW90"/>
          <cell r="CX90"/>
          <cell r="CY90">
            <v>0</v>
          </cell>
          <cell r="CZ90"/>
          <cell r="DA90"/>
          <cell r="DB90">
            <v>0</v>
          </cell>
          <cell r="DC90"/>
          <cell r="DD90"/>
          <cell r="DE90">
            <v>0</v>
          </cell>
          <cell r="DF90"/>
          <cell r="DG90"/>
          <cell r="DH90">
            <v>0</v>
          </cell>
          <cell r="DI90"/>
          <cell r="DJ90"/>
          <cell r="DK90">
            <v>0</v>
          </cell>
          <cell r="DL90">
            <v>0</v>
          </cell>
          <cell r="DM90">
            <v>0</v>
          </cell>
          <cell r="DN90">
            <v>0</v>
          </cell>
          <cell r="DO90">
            <v>0</v>
          </cell>
          <cell r="DP90">
            <v>0</v>
          </cell>
          <cell r="DQ90">
            <v>0</v>
          </cell>
          <cell r="DR90">
            <v>0</v>
          </cell>
          <cell r="DS90">
            <v>0</v>
          </cell>
          <cell r="DT90">
            <v>0</v>
          </cell>
        </row>
        <row r="91">
          <cell r="E91" t="str">
            <v xml:space="preserve">Carbon neutrality and resilience are integrated into climate planning and policy and regulatory frameworks at all levels.
</v>
          </cell>
          <cell r="F91" t="str">
            <v>Interventions designed to build technical assistance, capacity building and advice on technology solutions and access to climate technologies for low-emission and climate resilient development</v>
          </cell>
          <cell r="G91">
            <v>44203</v>
          </cell>
          <cell r="H91" t="str">
            <v>24/6/2024</v>
          </cell>
          <cell r="I91"/>
          <cell r="J91"/>
          <cell r="K91"/>
          <cell r="L91"/>
          <cell r="M91"/>
          <cell r="N91"/>
          <cell r="O91"/>
          <cell r="P91"/>
          <cell r="Q91"/>
          <cell r="R91" t="str">
            <v xml:space="preserve">Support the Shift to Electric Mobility in Saint Lucia
Outcome 1. The Saint Lucian government enhances coordination, planning and capacity for promoting electric mobility
1.1: An inter-sectorial coordination body is established within the government 1.2: Sustainable Passenger Mobility Policy delivered for governmental approval 1.3: National low-carbon e-mobility strategy delivered for governmental approval 1.4: Key public and private stakeholders trained on e-mobility technologies, including through the global programme on e-mobility
Outcome 2. The Saint Lucia government gains confidence in using electric vehicles
2.1: Monitoring, reporting and verification (MRV) system to track demonstration performance is implemented 
2.2: Demonstration of at least 15 electric vehicles in public and private fleets conducted and new charging infrastructures installed
2.3: Professional training delivered (electric vehicle safety, driving, and maintenance) and demonstration results communicated to national and local decision makers and other stakeholders in Saint Lucia
Outcome 3. The Saint Lucian government takes action towards implementing an enabling environment and business models for promoting low-carbon electric mobility
3.1: Regulatory and tax reforms for the uptake of electric vehicles in Saint Lucia delivered to the government for approval 3.2: Business models, financial schemes and procurement guidelines for electric vehicle fleets and charging stations delivered to government and car dealers
Outcome 4. The Saint Lucian government takes action towards implementing policy frameworks for ensuring the long-term sustainability of low-carbon electric mobility
4.1: Analysis of current management of vehicles at their end-of-life undertaken and recommendations based on international best practice delivered to government for approval 
4.2: Updated legislation on end-of-life vehicle management, including electric vehicles and second-life use of their batteries, delivered to the government for adoption 
4.3: New business models, including the responsibility of vehicle distributors, delivered to the government and ELV management companies 
4.4: Awareness and capacity of public, private and civil society
stakeholders on management of electric vehicles at their end of life enhanced
</v>
          </cell>
          <cell r="S91"/>
          <cell r="T91"/>
          <cell r="U91" t="str">
            <v>Contribute to gender equality/women’s empowerment in a limited way (1)</v>
          </cell>
          <cell r="V91" t="str">
            <v>Limited contribution to realization of human rights (1)</v>
          </cell>
          <cell r="W91" t="str">
            <v>Not expected to contribute to sustaining peace (0)</v>
          </cell>
          <cell r="X91" t="str">
            <v>Capacity Development/Technical Assistance </v>
          </cell>
          <cell r="Y91" t="str">
            <v>Women and Girls</v>
          </cell>
          <cell r="Z91"/>
          <cell r="AA91" t="str">
            <v>7.1 By 2030, ensure universal access to affordable, reliable and modern energy services</v>
          </cell>
          <cell r="AB91" t="str">
            <v>13.2 Integrate climate change measures into national policies, strategies and planning</v>
          </cell>
          <cell r="AC91"/>
          <cell r="AD91"/>
          <cell r="AE91"/>
          <cell r="AF91" t="str">
            <v>Climate Change Adaptation and Resilience</v>
          </cell>
          <cell r="AG91" t="str">
            <v>Sustainable and Clean Energy</v>
          </cell>
          <cell r="AH91" t="str">
            <v>Capacity Building</v>
          </cell>
          <cell r="AI91" t="str">
            <v xml:space="preserve">Climate Change &amp; Disaster Risk Reduction </v>
          </cell>
          <cell r="AJ91" t="str">
            <v>Climate Change and Disaster Risk Reduction</v>
          </cell>
          <cell r="AK91" t="str">
            <v>United Nations Environment Program (UNEP)</v>
          </cell>
          <cell r="AL91" t="str">
            <v>GEF</v>
          </cell>
          <cell r="AM91" t="str">
            <v>Department of Sustainable Development, 
Ministry of Education, Innovation, 
Gender Relations and Sustainable 
Development</v>
          </cell>
          <cell r="AN91" t="str">
            <v>Government</v>
          </cell>
          <cell r="AO91"/>
          <cell r="AP91"/>
          <cell r="AQ91"/>
          <cell r="AR91" t="str">
            <v>7.1.2 Proportion of population with primary reliance on clean fuels and technology</v>
          </cell>
          <cell r="AS91"/>
          <cell r="AT91"/>
          <cell r="AU91"/>
          <cell r="AV91"/>
          <cell r="AW91"/>
          <cell r="AX91"/>
          <cell r="AY91"/>
          <cell r="AZ91">
            <v>0</v>
          </cell>
          <cell r="BA91"/>
          <cell r="BB91"/>
          <cell r="BC91">
            <v>0</v>
          </cell>
          <cell r="BD91"/>
          <cell r="BE91"/>
          <cell r="BF91">
            <v>0</v>
          </cell>
          <cell r="BG91"/>
          <cell r="BH91"/>
          <cell r="BI91">
            <v>0</v>
          </cell>
          <cell r="BJ91"/>
          <cell r="BK91"/>
          <cell r="BL91">
            <v>0</v>
          </cell>
          <cell r="BM91"/>
          <cell r="BN91"/>
          <cell r="BO91">
            <v>0</v>
          </cell>
          <cell r="BP91"/>
          <cell r="BQ91"/>
          <cell r="BR91">
            <v>0</v>
          </cell>
          <cell r="BS91"/>
          <cell r="BT91">
            <v>405204</v>
          </cell>
          <cell r="BU91">
            <v>-405204</v>
          </cell>
          <cell r="BV91"/>
          <cell r="BW91"/>
          <cell r="BX91">
            <v>0</v>
          </cell>
          <cell r="BY91"/>
          <cell r="BZ91"/>
          <cell r="CA91">
            <v>0</v>
          </cell>
          <cell r="CB91">
            <v>0</v>
          </cell>
          <cell r="CC91">
            <v>405204</v>
          </cell>
          <cell r="CD91">
            <v>-405204</v>
          </cell>
          <cell r="CE91"/>
          <cell r="CF91"/>
          <cell r="CG91">
            <v>0</v>
          </cell>
          <cell r="CH91"/>
          <cell r="CI91"/>
          <cell r="CJ91">
            <v>0</v>
          </cell>
          <cell r="CK91"/>
          <cell r="CL91"/>
          <cell r="CM91">
            <v>0</v>
          </cell>
          <cell r="CN91"/>
          <cell r="CO91"/>
          <cell r="CP91">
            <v>0</v>
          </cell>
          <cell r="CQ91"/>
          <cell r="CR91"/>
          <cell r="CS91">
            <v>0</v>
          </cell>
          <cell r="CT91"/>
          <cell r="CU91"/>
          <cell r="CV91">
            <v>0</v>
          </cell>
          <cell r="CW91"/>
          <cell r="CX91"/>
          <cell r="CY91">
            <v>0</v>
          </cell>
          <cell r="CZ91"/>
          <cell r="DA91"/>
          <cell r="DB91">
            <v>0</v>
          </cell>
          <cell r="DC91"/>
          <cell r="DD91">
            <v>189592</v>
          </cell>
          <cell r="DE91">
            <v>-189592</v>
          </cell>
          <cell r="DF91"/>
          <cell r="DG91"/>
          <cell r="DH91">
            <v>0</v>
          </cell>
          <cell r="DI91"/>
          <cell r="DJ91"/>
          <cell r="DK91">
            <v>0</v>
          </cell>
          <cell r="DL91">
            <v>0</v>
          </cell>
          <cell r="DM91">
            <v>189592</v>
          </cell>
          <cell r="DN91">
            <v>-189592</v>
          </cell>
          <cell r="DO91">
            <v>0</v>
          </cell>
          <cell r="DP91">
            <v>0</v>
          </cell>
          <cell r="DQ91">
            <v>0</v>
          </cell>
          <cell r="DR91">
            <v>0</v>
          </cell>
          <cell r="DS91">
            <v>0</v>
          </cell>
          <cell r="DT91">
            <v>0</v>
          </cell>
        </row>
        <row r="92">
          <cell r="E92" t="str">
            <v>Transparency and accountability of government and nongovernment climate action, including from the private sector and the financial community, are strengthened.</v>
          </cell>
          <cell r="F92" t="str">
            <v>Interventions designed to strengthen institutional capacity to improve transparency and accountability of climate action</v>
          </cell>
          <cell r="G92">
            <v>43476</v>
          </cell>
          <cell r="H92" t="str">
            <v>31/12/2022</v>
          </cell>
          <cell r="I92" t="str">
            <v>Asher Lessels/Camilla Piviali</v>
          </cell>
          <cell r="J92"/>
          <cell r="K92" t="str">
            <v>Capacity Building for Improved Transparency on Climate Actions through an Environment Registry in Antigua and Barbuda   (Capacity Building Initiative for Transparency CBIT)
Outcome 1: The Environment Registry MRV function is established through a participatory process that includes a resilience assessment.
Output 1.1: Regulations, procedures, and guidelines for monitoring, reporting and verifying climate change data are developed.
Output 1.2: Environment Registry is accessible to the public to promote accountability and transparency.
Output 1.3: Data security and climate resilient assessment for the Environment Registry is conducted
Output 1.4: Country-specific indicators in line with Nationally Determined Contribution targets are developed.
Outcome 2: The Environment Registry becomes the official national source for NDC monitoring, reporting and verification.
Output 2.1: Training to government agencies, private sector, and civil society is provided in order to appropriately and efficiently contribute data to the Environment Registry.
Output 2.2: Evaluation, learning and scaling up of the transparency initiative are conducted.</v>
          </cell>
          <cell r="L92"/>
          <cell r="M92"/>
          <cell r="N92"/>
          <cell r="O92"/>
          <cell r="P92"/>
          <cell r="Q92"/>
          <cell r="R92"/>
          <cell r="S92"/>
          <cell r="T92"/>
          <cell r="U92" t="str">
            <v>Contribute to gender equality/women’s empowerment in a limited way (1)</v>
          </cell>
          <cell r="V92" t="str">
            <v>Not expected to contribute to realization of human rights (0)</v>
          </cell>
          <cell r="W92" t="str">
            <v>Not expected to contribute to sustaining peace (0)</v>
          </cell>
          <cell r="X92" t="str">
            <v>Capacity Development/Technical Assistance </v>
          </cell>
          <cell r="Y92" t="str">
            <v>Women and Girls</v>
          </cell>
          <cell r="Z92"/>
          <cell r="AA92" t="str">
            <v>13.2 Integrate climate change measures into national policies, strategies and planning</v>
          </cell>
          <cell r="AB92" t="str">
            <v>13.3 Improve education, awareness-raising and human and institutional capacity on climate change mitigation, adaptation, impact reduction and early warning</v>
          </cell>
          <cell r="AC92"/>
          <cell r="AD92"/>
          <cell r="AE92"/>
          <cell r="AF92" t="str">
            <v>Climate Change Adaptation and Resilience</v>
          </cell>
          <cell r="AG92" t="str">
            <v>Capacity Building</v>
          </cell>
          <cell r="AH92" t="str">
            <v>Planning and Monitoring</v>
          </cell>
          <cell r="AI92" t="str">
            <v xml:space="preserve">Climate Change &amp; Disaster Risk Reduction </v>
          </cell>
          <cell r="AJ92" t="str">
            <v>Climate Change and Disaster Risk Reduction</v>
          </cell>
          <cell r="AK92" t="str">
            <v>United Nations Environment Program (UNEP)</v>
          </cell>
          <cell r="AL92" t="str">
            <v>GEF (CBIT)</v>
          </cell>
          <cell r="AM92" t="str">
            <v>Government executed</v>
          </cell>
          <cell r="AN92"/>
          <cell r="AO92"/>
          <cell r="AP92"/>
          <cell r="AQ92"/>
          <cell r="AR92" t="str">
            <v>13.3.2 Number of countries that have communicated the strengthening of institutional, systemic and individual capacity-building to implement adaptation, mitigation and technology transfer, and development actions</v>
          </cell>
          <cell r="AS92"/>
          <cell r="AT92"/>
          <cell r="AU92"/>
          <cell r="AV92"/>
          <cell r="AW92"/>
          <cell r="AX92"/>
          <cell r="AY92">
            <v>801682</v>
          </cell>
          <cell r="AZ92">
            <v>-801682</v>
          </cell>
          <cell r="BA92"/>
          <cell r="BB92"/>
          <cell r="BC92">
            <v>0</v>
          </cell>
          <cell r="BD92"/>
          <cell r="BE92"/>
          <cell r="BF92">
            <v>0</v>
          </cell>
          <cell r="BG92"/>
          <cell r="BH92"/>
          <cell r="BI92">
            <v>0</v>
          </cell>
          <cell r="BJ92"/>
          <cell r="BK92"/>
          <cell r="BL92">
            <v>0</v>
          </cell>
          <cell r="BM92"/>
          <cell r="BN92"/>
          <cell r="BO92">
            <v>0</v>
          </cell>
          <cell r="BP92"/>
          <cell r="BQ92"/>
          <cell r="BR92">
            <v>0</v>
          </cell>
          <cell r="BS92"/>
          <cell r="BT92"/>
          <cell r="BU92">
            <v>0</v>
          </cell>
          <cell r="BV92"/>
          <cell r="BW92"/>
          <cell r="BX92">
            <v>0</v>
          </cell>
          <cell r="BY92"/>
          <cell r="BZ92"/>
          <cell r="CA92">
            <v>0</v>
          </cell>
          <cell r="CB92">
            <v>0</v>
          </cell>
          <cell r="CC92">
            <v>801682</v>
          </cell>
          <cell r="CD92">
            <v>-801682</v>
          </cell>
          <cell r="CE92"/>
          <cell r="CF92"/>
          <cell r="CG92">
            <v>0</v>
          </cell>
          <cell r="CH92"/>
          <cell r="CI92"/>
          <cell r="CJ92">
            <v>0</v>
          </cell>
          <cell r="CK92"/>
          <cell r="CL92"/>
          <cell r="CM92">
            <v>0</v>
          </cell>
          <cell r="CN92"/>
          <cell r="CO92"/>
          <cell r="CP92">
            <v>0</v>
          </cell>
          <cell r="CQ92"/>
          <cell r="CR92"/>
          <cell r="CS92">
            <v>0</v>
          </cell>
          <cell r="CT92"/>
          <cell r="CU92"/>
          <cell r="CV92">
            <v>0</v>
          </cell>
          <cell r="CW92"/>
          <cell r="CX92"/>
          <cell r="CY92">
            <v>0</v>
          </cell>
          <cell r="CZ92"/>
          <cell r="DA92"/>
          <cell r="DB92">
            <v>0</v>
          </cell>
          <cell r="DC92"/>
          <cell r="DD92"/>
          <cell r="DE92">
            <v>0</v>
          </cell>
          <cell r="DF92"/>
          <cell r="DG92"/>
          <cell r="DH92">
            <v>0</v>
          </cell>
          <cell r="DI92"/>
          <cell r="DJ92"/>
          <cell r="DK92">
            <v>0</v>
          </cell>
          <cell r="DL92">
            <v>0</v>
          </cell>
          <cell r="DM92">
            <v>0</v>
          </cell>
          <cell r="DN92">
            <v>0</v>
          </cell>
          <cell r="DO92">
            <v>0</v>
          </cell>
          <cell r="DP92">
            <v>0</v>
          </cell>
          <cell r="DQ92">
            <v>0</v>
          </cell>
          <cell r="DR92">
            <v>0</v>
          </cell>
          <cell r="DS92">
            <v>801682</v>
          </cell>
          <cell r="DT92">
            <v>-801682</v>
          </cell>
        </row>
        <row r="93">
          <cell r="E93" t="str">
            <v>Institutional capacity to adopt and act on national and international commitments is enhanced.</v>
          </cell>
          <cell r="F93" t="str">
            <v>Accelerate policy shift towards the sound management of chemicals and waste while fulfilling with national and international commitments.</v>
          </cell>
          <cell r="G93"/>
          <cell r="H93"/>
          <cell r="I93"/>
          <cell r="J93"/>
          <cell r="K93"/>
          <cell r="L93"/>
          <cell r="M93"/>
          <cell r="N93"/>
          <cell r="O93"/>
          <cell r="P93"/>
          <cell r="Q93"/>
          <cell r="R93"/>
          <cell r="S93"/>
          <cell r="T93"/>
          <cell r="U93"/>
          <cell r="V93"/>
          <cell r="W93"/>
          <cell r="X93"/>
          <cell r="Y93"/>
          <cell r="Z93"/>
          <cell r="AA93"/>
          <cell r="AB93"/>
          <cell r="AC93"/>
          <cell r="AD93"/>
          <cell r="AE93"/>
          <cell r="AF93" t="str">
            <v xml:space="preserve">Waste Management </v>
          </cell>
          <cell r="AG93" t="str">
            <v>Chemicals</v>
          </cell>
          <cell r="AH93" t="str">
            <v>Capacity Building</v>
          </cell>
          <cell r="AI93" t="str">
            <v xml:space="preserve">Climate Change &amp; Disaster Risk Reduction </v>
          </cell>
          <cell r="AJ93" t="str">
            <v>Tailored Policy Support &amp; Technical Assistance</v>
          </cell>
          <cell r="AK93" t="str">
            <v>United Nations Environment Program (UNEP)</v>
          </cell>
          <cell r="AL93"/>
          <cell r="AM93" t="str">
            <v>NODS</v>
          </cell>
          <cell r="AN93"/>
          <cell r="AO93"/>
          <cell r="AP93"/>
          <cell r="AQ93"/>
          <cell r="AR93"/>
          <cell r="AS93"/>
          <cell r="AT93"/>
          <cell r="AU93"/>
          <cell r="AV93"/>
          <cell r="AW93"/>
          <cell r="AX93"/>
          <cell r="AY93"/>
          <cell r="AZ93">
            <v>0</v>
          </cell>
          <cell r="BA93"/>
          <cell r="BB93"/>
          <cell r="BC93">
            <v>0</v>
          </cell>
          <cell r="BD93"/>
          <cell r="BE93"/>
          <cell r="BF93">
            <v>0</v>
          </cell>
          <cell r="BG93"/>
          <cell r="BH93"/>
          <cell r="BI93">
            <v>0</v>
          </cell>
          <cell r="BJ93"/>
          <cell r="BK93"/>
          <cell r="BL93">
            <v>0</v>
          </cell>
          <cell r="BM93"/>
          <cell r="BN93"/>
          <cell r="BO93">
            <v>0</v>
          </cell>
          <cell r="BP93"/>
          <cell r="BQ93"/>
          <cell r="BR93">
            <v>0</v>
          </cell>
          <cell r="BS93"/>
          <cell r="BT93"/>
          <cell r="BU93">
            <v>0</v>
          </cell>
          <cell r="BV93"/>
          <cell r="BW93"/>
          <cell r="BX93">
            <v>0</v>
          </cell>
          <cell r="BY93"/>
          <cell r="BZ93"/>
          <cell r="CA93">
            <v>0</v>
          </cell>
          <cell r="CB93">
            <v>0</v>
          </cell>
          <cell r="CC93">
            <v>0</v>
          </cell>
          <cell r="CD93">
            <v>0</v>
          </cell>
          <cell r="CE93"/>
          <cell r="CF93"/>
          <cell r="CG93">
            <v>0</v>
          </cell>
          <cell r="CH93"/>
          <cell r="CI93"/>
          <cell r="CJ93">
            <v>0</v>
          </cell>
          <cell r="CK93"/>
          <cell r="CL93"/>
          <cell r="CM93">
            <v>0</v>
          </cell>
          <cell r="CN93"/>
          <cell r="CO93"/>
          <cell r="CP93">
            <v>0</v>
          </cell>
          <cell r="CQ93"/>
          <cell r="CR93"/>
          <cell r="CS93">
            <v>0</v>
          </cell>
          <cell r="CT93"/>
          <cell r="CU93"/>
          <cell r="CV93">
            <v>0</v>
          </cell>
          <cell r="CW93"/>
          <cell r="CX93"/>
          <cell r="CY93">
            <v>0</v>
          </cell>
          <cell r="CZ93"/>
          <cell r="DA93"/>
          <cell r="DB93">
            <v>0</v>
          </cell>
          <cell r="DC93"/>
          <cell r="DD93"/>
          <cell r="DE93">
            <v>0</v>
          </cell>
          <cell r="DF93"/>
          <cell r="DG93"/>
          <cell r="DH93">
            <v>0</v>
          </cell>
          <cell r="DI93"/>
          <cell r="DJ93"/>
          <cell r="DK93">
            <v>0</v>
          </cell>
          <cell r="DL93">
            <v>0</v>
          </cell>
          <cell r="DM93">
            <v>0</v>
          </cell>
          <cell r="DN93">
            <v>0</v>
          </cell>
          <cell r="DO93">
            <v>0</v>
          </cell>
          <cell r="DP93">
            <v>0</v>
          </cell>
          <cell r="DQ93">
            <v>0</v>
          </cell>
          <cell r="DR93">
            <v>0</v>
          </cell>
          <cell r="DS93">
            <v>0</v>
          </cell>
          <cell r="DT93">
            <v>0</v>
          </cell>
        </row>
        <row r="94">
          <cell r="E94" t="str">
            <v>Resource efficiency and circularity in key sectors are improved.</v>
          </cell>
          <cell r="F94" t="str">
            <v>Promotion of circular and resource-efficient approaches.</v>
          </cell>
          <cell r="G94"/>
          <cell r="H94"/>
          <cell r="I94"/>
          <cell r="J94"/>
          <cell r="K94"/>
          <cell r="L94"/>
          <cell r="M94"/>
          <cell r="N94"/>
          <cell r="O94"/>
          <cell r="P94"/>
          <cell r="Q94"/>
          <cell r="R94"/>
          <cell r="S94"/>
          <cell r="T94"/>
          <cell r="U94"/>
          <cell r="V94"/>
          <cell r="W94"/>
          <cell r="X94"/>
          <cell r="Y94"/>
          <cell r="Z94"/>
          <cell r="AA94"/>
          <cell r="AB94"/>
          <cell r="AC94"/>
          <cell r="AD94"/>
          <cell r="AE94"/>
          <cell r="AF94" t="str">
            <v>Sustainable Production</v>
          </cell>
          <cell r="AG94" t="str">
            <v xml:space="preserve">Waste Management </v>
          </cell>
          <cell r="AH94" t="str">
            <v xml:space="preserve">Blue /Green Economy </v>
          </cell>
          <cell r="AI94" t="str">
            <v xml:space="preserve">Climate Change &amp; Disaster Risk Reduction </v>
          </cell>
          <cell r="AJ94" t="str">
            <v>Tailored Policy Support &amp; Technical Assistance</v>
          </cell>
          <cell r="AK94" t="str">
            <v>United Nations Environment Program (UNEP)</v>
          </cell>
          <cell r="AL94"/>
          <cell r="AM94" t="str">
            <v>NODS</v>
          </cell>
          <cell r="AN94"/>
          <cell r="AO94"/>
          <cell r="AP94"/>
          <cell r="AQ94"/>
          <cell r="AR94"/>
          <cell r="AS94"/>
          <cell r="AT94"/>
          <cell r="AU94"/>
          <cell r="AV94"/>
          <cell r="AW94"/>
          <cell r="AX94"/>
          <cell r="AY94"/>
          <cell r="AZ94">
            <v>0</v>
          </cell>
          <cell r="BA94"/>
          <cell r="BB94"/>
          <cell r="BC94">
            <v>0</v>
          </cell>
          <cell r="BD94"/>
          <cell r="BE94"/>
          <cell r="BF94">
            <v>0</v>
          </cell>
          <cell r="BG94"/>
          <cell r="BH94"/>
          <cell r="BI94">
            <v>0</v>
          </cell>
          <cell r="BJ94"/>
          <cell r="BK94"/>
          <cell r="BL94">
            <v>0</v>
          </cell>
          <cell r="BM94"/>
          <cell r="BN94"/>
          <cell r="BO94">
            <v>0</v>
          </cell>
          <cell r="BP94"/>
          <cell r="BQ94"/>
          <cell r="BR94">
            <v>0</v>
          </cell>
          <cell r="BS94"/>
          <cell r="BT94"/>
          <cell r="BU94">
            <v>0</v>
          </cell>
          <cell r="BV94"/>
          <cell r="BW94"/>
          <cell r="BX94">
            <v>0</v>
          </cell>
          <cell r="BY94"/>
          <cell r="BZ94"/>
          <cell r="CA94">
            <v>0</v>
          </cell>
          <cell r="CB94">
            <v>0</v>
          </cell>
          <cell r="CC94">
            <v>0</v>
          </cell>
          <cell r="CD94">
            <v>0</v>
          </cell>
          <cell r="CE94"/>
          <cell r="CF94"/>
          <cell r="CG94">
            <v>0</v>
          </cell>
          <cell r="CH94"/>
          <cell r="CI94"/>
          <cell r="CJ94">
            <v>0</v>
          </cell>
          <cell r="CK94"/>
          <cell r="CL94"/>
          <cell r="CM94">
            <v>0</v>
          </cell>
          <cell r="CN94"/>
          <cell r="CO94"/>
          <cell r="CP94">
            <v>0</v>
          </cell>
          <cell r="CQ94"/>
          <cell r="CR94"/>
          <cell r="CS94">
            <v>0</v>
          </cell>
          <cell r="CT94"/>
          <cell r="CU94"/>
          <cell r="CV94">
            <v>0</v>
          </cell>
          <cell r="CW94"/>
          <cell r="CX94"/>
          <cell r="CY94">
            <v>0</v>
          </cell>
          <cell r="CZ94"/>
          <cell r="DA94"/>
          <cell r="DB94">
            <v>0</v>
          </cell>
          <cell r="DC94"/>
          <cell r="DD94"/>
          <cell r="DE94">
            <v>0</v>
          </cell>
          <cell r="DF94"/>
          <cell r="DG94"/>
          <cell r="DH94">
            <v>0</v>
          </cell>
          <cell r="DI94"/>
          <cell r="DJ94"/>
          <cell r="DK94">
            <v>0</v>
          </cell>
          <cell r="DL94">
            <v>0</v>
          </cell>
          <cell r="DM94">
            <v>0</v>
          </cell>
          <cell r="DN94">
            <v>0</v>
          </cell>
          <cell r="DO94">
            <v>0</v>
          </cell>
          <cell r="DP94">
            <v>0</v>
          </cell>
          <cell r="DQ94">
            <v>0</v>
          </cell>
          <cell r="DR94">
            <v>0</v>
          </cell>
          <cell r="DS94">
            <v>0</v>
          </cell>
          <cell r="DT94">
            <v>0</v>
          </cell>
        </row>
        <row r="95">
          <cell r="E95" t="str">
            <v>Emergency shelter facilities are rehabilitated and equipped to host displaced persons</v>
          </cell>
          <cell r="F95"/>
          <cell r="G95"/>
          <cell r="H95"/>
          <cell r="I95"/>
          <cell r="J95"/>
          <cell r="K95"/>
          <cell r="L95"/>
          <cell r="M95"/>
          <cell r="N95"/>
          <cell r="O95"/>
          <cell r="P95"/>
          <cell r="Q95"/>
          <cell r="R95"/>
          <cell r="S95"/>
          <cell r="T95"/>
          <cell r="U95"/>
          <cell r="V95"/>
          <cell r="W95"/>
          <cell r="X95"/>
          <cell r="Y95"/>
          <cell r="Z95"/>
          <cell r="AA95"/>
          <cell r="AB95"/>
          <cell r="AC95"/>
          <cell r="AD95"/>
          <cell r="AE95"/>
          <cell r="AF95" t="str">
            <v>Sustainable Production</v>
          </cell>
          <cell r="AG95" t="str">
            <v>Disaster Risk Management</v>
          </cell>
          <cell r="AH95"/>
          <cell r="AI95" t="str">
            <v xml:space="preserve">Climate Change &amp; Disaster Risk Reduction </v>
          </cell>
          <cell r="AJ95" t="str">
            <v>Climate Change and Disaster Risk Reduction</v>
          </cell>
          <cell r="AK95" t="str">
            <v>International Organization for Migration (IOM)</v>
          </cell>
          <cell r="AL95"/>
          <cell r="AM95" t="str">
            <v>Department of Immigration
Labour Department</v>
          </cell>
          <cell r="AN95"/>
          <cell r="AO95"/>
          <cell r="AP95"/>
          <cell r="AQ95"/>
          <cell r="AR95"/>
          <cell r="AS95"/>
          <cell r="AT95"/>
          <cell r="AU95"/>
          <cell r="AV95"/>
          <cell r="AW95"/>
          <cell r="AX95"/>
          <cell r="AY95"/>
          <cell r="AZ95">
            <v>0</v>
          </cell>
          <cell r="BA95"/>
          <cell r="BB95"/>
          <cell r="BC95">
            <v>0</v>
          </cell>
          <cell r="BD95"/>
          <cell r="BE95"/>
          <cell r="BF95">
            <v>0</v>
          </cell>
          <cell r="BG95"/>
          <cell r="BH95"/>
          <cell r="BI95">
            <v>0</v>
          </cell>
          <cell r="BJ95"/>
          <cell r="BK95"/>
          <cell r="BL95">
            <v>0</v>
          </cell>
          <cell r="BM95"/>
          <cell r="BN95"/>
          <cell r="BO95">
            <v>0</v>
          </cell>
          <cell r="BP95"/>
          <cell r="BQ95"/>
          <cell r="BR95">
            <v>0</v>
          </cell>
          <cell r="BS95"/>
          <cell r="BT95"/>
          <cell r="BU95">
            <v>0</v>
          </cell>
          <cell r="BV95"/>
          <cell r="BW95"/>
          <cell r="BX95">
            <v>0</v>
          </cell>
          <cell r="BY95"/>
          <cell r="BZ95"/>
          <cell r="CA95">
            <v>0</v>
          </cell>
          <cell r="CB95">
            <v>0</v>
          </cell>
          <cell r="CC95">
            <v>0</v>
          </cell>
          <cell r="CD95">
            <v>0</v>
          </cell>
          <cell r="CE95"/>
          <cell r="CF95"/>
          <cell r="CG95">
            <v>0</v>
          </cell>
          <cell r="CH95"/>
          <cell r="CI95"/>
          <cell r="CJ95">
            <v>0</v>
          </cell>
          <cell r="CK95"/>
          <cell r="CL95"/>
          <cell r="CM95">
            <v>0</v>
          </cell>
          <cell r="CN95"/>
          <cell r="CO95"/>
          <cell r="CP95">
            <v>0</v>
          </cell>
          <cell r="CQ95"/>
          <cell r="CR95"/>
          <cell r="CS95">
            <v>0</v>
          </cell>
          <cell r="CT95"/>
          <cell r="CU95"/>
          <cell r="CV95">
            <v>0</v>
          </cell>
          <cell r="CW95"/>
          <cell r="CX95"/>
          <cell r="CY95">
            <v>0</v>
          </cell>
          <cell r="CZ95"/>
          <cell r="DA95"/>
          <cell r="DB95">
            <v>0</v>
          </cell>
          <cell r="DC95"/>
          <cell r="DD95"/>
          <cell r="DE95">
            <v>0</v>
          </cell>
          <cell r="DF95"/>
          <cell r="DG95"/>
          <cell r="DH95">
            <v>0</v>
          </cell>
          <cell r="DI95"/>
          <cell r="DJ95"/>
          <cell r="DK95">
            <v>0</v>
          </cell>
          <cell r="DL95">
            <v>0</v>
          </cell>
          <cell r="DM95">
            <v>0</v>
          </cell>
          <cell r="DN95">
            <v>0</v>
          </cell>
          <cell r="DO95">
            <v>0</v>
          </cell>
          <cell r="DP95">
            <v>0</v>
          </cell>
          <cell r="DQ95">
            <v>0</v>
          </cell>
          <cell r="DR95">
            <v>0</v>
          </cell>
          <cell r="DS95">
            <v>0</v>
          </cell>
          <cell r="DT95">
            <v>0</v>
          </cell>
        </row>
        <row r="96">
          <cell r="E96" t="str">
            <v>CDEMA's policies practices and procedures are reviewed and provided recommendations and guidance on how to incorporate human mobility and migration considerations.</v>
          </cell>
          <cell r="F96"/>
          <cell r="G96"/>
          <cell r="H96"/>
          <cell r="I96"/>
          <cell r="J96"/>
          <cell r="K96"/>
          <cell r="L96"/>
          <cell r="M96"/>
          <cell r="N96"/>
          <cell r="O96"/>
          <cell r="P96"/>
          <cell r="Q96"/>
          <cell r="R96"/>
          <cell r="S96"/>
          <cell r="T96"/>
          <cell r="U96"/>
          <cell r="V96"/>
          <cell r="W96"/>
          <cell r="X96"/>
          <cell r="Y96"/>
          <cell r="Z96"/>
          <cell r="AA96"/>
          <cell r="AB96"/>
          <cell r="AC96"/>
          <cell r="AD96"/>
          <cell r="AE96"/>
          <cell r="AF96" t="str">
            <v>Natural Resource Management</v>
          </cell>
          <cell r="AG96" t="str">
            <v>Disaster Response</v>
          </cell>
          <cell r="AH96" t="str">
            <v>Climate Change Adaptation and Resilience</v>
          </cell>
          <cell r="AI96" t="str">
            <v xml:space="preserve">Climate Change &amp; Disaster Risk Reduction </v>
          </cell>
          <cell r="AJ96" t="str">
            <v>Climate Change and Disaster Risk Reduction</v>
          </cell>
          <cell r="AK96" t="str">
            <v>International Organization for Migration (IOM)</v>
          </cell>
          <cell r="AL96"/>
          <cell r="AM96" t="str">
            <v>Department of Immigration
Labour Department</v>
          </cell>
          <cell r="AN96"/>
          <cell r="AO96" t="str">
            <v>Caribbean Disaster Emergency Management Agency (CDEMA)</v>
          </cell>
          <cell r="AP96"/>
          <cell r="AQ96"/>
          <cell r="AR96"/>
          <cell r="AS96"/>
          <cell r="AT96"/>
          <cell r="AU96"/>
          <cell r="AV96"/>
          <cell r="AW96"/>
          <cell r="AX96"/>
          <cell r="AY96"/>
          <cell r="AZ96">
            <v>0</v>
          </cell>
          <cell r="BA96"/>
          <cell r="BB96"/>
          <cell r="BC96">
            <v>0</v>
          </cell>
          <cell r="BD96"/>
          <cell r="BE96"/>
          <cell r="BF96">
            <v>0</v>
          </cell>
          <cell r="BG96"/>
          <cell r="BH96"/>
          <cell r="BI96">
            <v>0</v>
          </cell>
          <cell r="BJ96"/>
          <cell r="BK96"/>
          <cell r="BL96">
            <v>0</v>
          </cell>
          <cell r="BM96"/>
          <cell r="BN96"/>
          <cell r="BO96">
            <v>0</v>
          </cell>
          <cell r="BP96"/>
          <cell r="BQ96"/>
          <cell r="BR96">
            <v>0</v>
          </cell>
          <cell r="BS96"/>
          <cell r="BT96"/>
          <cell r="BU96">
            <v>0</v>
          </cell>
          <cell r="BV96"/>
          <cell r="BW96"/>
          <cell r="BX96">
            <v>0</v>
          </cell>
          <cell r="BY96"/>
          <cell r="BZ96"/>
          <cell r="CA96">
            <v>0</v>
          </cell>
          <cell r="CB96">
            <v>0</v>
          </cell>
          <cell r="CC96">
            <v>0</v>
          </cell>
          <cell r="CD96">
            <v>0</v>
          </cell>
          <cell r="CE96"/>
          <cell r="CF96"/>
          <cell r="CG96">
            <v>0</v>
          </cell>
          <cell r="CH96"/>
          <cell r="CI96"/>
          <cell r="CJ96">
            <v>0</v>
          </cell>
          <cell r="CK96"/>
          <cell r="CL96"/>
          <cell r="CM96">
            <v>0</v>
          </cell>
          <cell r="CN96"/>
          <cell r="CO96"/>
          <cell r="CP96">
            <v>0</v>
          </cell>
          <cell r="CQ96"/>
          <cell r="CR96"/>
          <cell r="CS96">
            <v>0</v>
          </cell>
          <cell r="CT96"/>
          <cell r="CU96"/>
          <cell r="CV96">
            <v>0</v>
          </cell>
          <cell r="CW96"/>
          <cell r="CX96"/>
          <cell r="CY96">
            <v>0</v>
          </cell>
          <cell r="CZ96"/>
          <cell r="DA96"/>
          <cell r="DB96">
            <v>0</v>
          </cell>
          <cell r="DC96"/>
          <cell r="DD96"/>
          <cell r="DE96">
            <v>0</v>
          </cell>
          <cell r="DF96"/>
          <cell r="DG96"/>
          <cell r="DH96">
            <v>0</v>
          </cell>
          <cell r="DI96"/>
          <cell r="DJ96"/>
          <cell r="DK96">
            <v>0</v>
          </cell>
          <cell r="DL96">
            <v>0</v>
          </cell>
          <cell r="DM96">
            <v>0</v>
          </cell>
          <cell r="DN96">
            <v>0</v>
          </cell>
          <cell r="DO96">
            <v>0</v>
          </cell>
          <cell r="DP96">
            <v>0</v>
          </cell>
          <cell r="DQ96">
            <v>0</v>
          </cell>
          <cell r="DR96">
            <v>0</v>
          </cell>
          <cell r="DS96">
            <v>0</v>
          </cell>
          <cell r="DT96">
            <v>0</v>
          </cell>
        </row>
        <row r="97">
          <cell r="E97" t="str">
            <v>Caribbean stakeholders capacity enhanced to engage in environmental migration policy discussions</v>
          </cell>
          <cell r="F97" t="str">
            <v>IOM will engage with governments and CSOs for regional coordination on responses to climate change.</v>
          </cell>
          <cell r="G97"/>
          <cell r="H97"/>
          <cell r="I97"/>
          <cell r="J97"/>
          <cell r="K97"/>
          <cell r="L97"/>
          <cell r="M97"/>
          <cell r="N97"/>
          <cell r="O97"/>
          <cell r="P97"/>
          <cell r="Q97"/>
          <cell r="R97"/>
          <cell r="S97"/>
          <cell r="T97"/>
          <cell r="U97"/>
          <cell r="V97"/>
          <cell r="W97"/>
          <cell r="X97"/>
          <cell r="Y97"/>
          <cell r="Z97"/>
          <cell r="AA97"/>
          <cell r="AB97"/>
          <cell r="AC97"/>
          <cell r="AD97"/>
          <cell r="AE97"/>
          <cell r="AF97" t="str">
            <v xml:space="preserve">Biodiversity </v>
          </cell>
          <cell r="AG97" t="str">
            <v>Capacity Building</v>
          </cell>
          <cell r="AH97" t="str">
            <v xml:space="preserve">Environmental Governance </v>
          </cell>
          <cell r="AI97" t="str">
            <v xml:space="preserve">Climate Change &amp; Disaster Risk Reduction </v>
          </cell>
          <cell r="AJ97" t="str">
            <v>Climate Change and Disaster Risk Reduction</v>
          </cell>
          <cell r="AK97" t="str">
            <v>International Organization for Migration (IOM)</v>
          </cell>
          <cell r="AL97"/>
          <cell r="AM97" t="str">
            <v>Department of Immigration
Labour Department</v>
          </cell>
          <cell r="AN97"/>
          <cell r="AO97" t="str">
            <v>Caribbean Disaster Emergency Management Agency (CDEMA)</v>
          </cell>
          <cell r="AP97"/>
          <cell r="AQ97"/>
          <cell r="AR97"/>
          <cell r="AS97"/>
          <cell r="AT97"/>
          <cell r="AU97"/>
          <cell r="AV97"/>
          <cell r="AW97"/>
          <cell r="AX97"/>
          <cell r="AY97"/>
          <cell r="AZ97">
            <v>0</v>
          </cell>
          <cell r="BA97"/>
          <cell r="BB97"/>
          <cell r="BC97">
            <v>0</v>
          </cell>
          <cell r="BD97"/>
          <cell r="BE97"/>
          <cell r="BF97">
            <v>0</v>
          </cell>
          <cell r="BG97"/>
          <cell r="BH97"/>
          <cell r="BI97">
            <v>0</v>
          </cell>
          <cell r="BJ97"/>
          <cell r="BK97"/>
          <cell r="BL97">
            <v>0</v>
          </cell>
          <cell r="BM97"/>
          <cell r="BN97"/>
          <cell r="BO97">
            <v>0</v>
          </cell>
          <cell r="BP97"/>
          <cell r="BQ97"/>
          <cell r="BR97">
            <v>0</v>
          </cell>
          <cell r="BS97"/>
          <cell r="BT97"/>
          <cell r="BU97">
            <v>0</v>
          </cell>
          <cell r="BV97"/>
          <cell r="BW97"/>
          <cell r="BX97">
            <v>0</v>
          </cell>
          <cell r="BY97"/>
          <cell r="BZ97"/>
          <cell r="CA97">
            <v>0</v>
          </cell>
          <cell r="CB97">
            <v>0</v>
          </cell>
          <cell r="CC97">
            <v>0</v>
          </cell>
          <cell r="CD97">
            <v>0</v>
          </cell>
          <cell r="CE97"/>
          <cell r="CF97"/>
          <cell r="CG97">
            <v>0</v>
          </cell>
          <cell r="CH97"/>
          <cell r="CI97"/>
          <cell r="CJ97">
            <v>0</v>
          </cell>
          <cell r="CK97"/>
          <cell r="CL97"/>
          <cell r="CM97">
            <v>0</v>
          </cell>
          <cell r="CN97"/>
          <cell r="CO97"/>
          <cell r="CP97">
            <v>0</v>
          </cell>
          <cell r="CQ97"/>
          <cell r="CR97"/>
          <cell r="CS97">
            <v>0</v>
          </cell>
          <cell r="CT97"/>
          <cell r="CU97"/>
          <cell r="CV97">
            <v>0</v>
          </cell>
          <cell r="CW97"/>
          <cell r="CX97"/>
          <cell r="CY97">
            <v>0</v>
          </cell>
          <cell r="CZ97"/>
          <cell r="DA97"/>
          <cell r="DB97">
            <v>0</v>
          </cell>
          <cell r="DC97"/>
          <cell r="DD97"/>
          <cell r="DE97">
            <v>0</v>
          </cell>
          <cell r="DF97"/>
          <cell r="DG97"/>
          <cell r="DH97">
            <v>0</v>
          </cell>
          <cell r="DI97"/>
          <cell r="DJ97"/>
          <cell r="DK97">
            <v>0</v>
          </cell>
          <cell r="DL97">
            <v>0</v>
          </cell>
          <cell r="DM97">
            <v>0</v>
          </cell>
          <cell r="DN97">
            <v>0</v>
          </cell>
          <cell r="DO97">
            <v>0</v>
          </cell>
          <cell r="DP97">
            <v>0</v>
          </cell>
          <cell r="DQ97">
            <v>0</v>
          </cell>
          <cell r="DR97">
            <v>0</v>
          </cell>
          <cell r="DS97">
            <v>0</v>
          </cell>
          <cell r="DT97">
            <v>0</v>
          </cell>
        </row>
        <row r="98">
          <cell r="E98" t="str">
            <v xml:space="preserve">Government and regional DRR institutions capacities are strengthened to support the development, financing, implementation and monitoring of child-sensitive climate policies and programmes.  </v>
          </cell>
          <cell r="F98" t="str">
            <v>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v>
          </cell>
          <cell r="G98">
            <v>44564</v>
          </cell>
          <cell r="H98" t="str">
            <v>31/12/2026</v>
          </cell>
          <cell r="I98" t="str">
            <v>Tanya Radoslavjevic</v>
          </cell>
          <cell r="J98"/>
          <cell r="K98" t="str">
            <v>Provide technical support and assistance to national and subregional partners to review and create child sensitive climate policies
Provide technical support and assistance to strengthen government and regional institutional frameworks for preparedness</v>
          </cell>
          <cell r="L98" t="str">
            <v>Provide technical support and assistance to strengthen government and regional institutional frameworks for preparedness</v>
          </cell>
          <cell r="M98"/>
          <cell r="N98" t="str">
            <v>Provide technical support and assistance to national and subregional partners to review and create child sensitive climate policies
Provide technical support and assistance to strengthen government and regional institutional frameworks for preparedness</v>
          </cell>
          <cell r="O98" t="str">
            <v>Provide technical support and assistance to national and subregional partners to review and create child sensitive climate policies</v>
          </cell>
          <cell r="P98"/>
          <cell r="Q98" t="str">
            <v>Provide technical support and assistance to strengthen government and regional institutional frameworks for preparedness</v>
          </cell>
          <cell r="R98" t="str">
            <v>Provide technical support and assistance to national and subregional partners to review and create child sensitive climate policies</v>
          </cell>
          <cell r="S98" t="str">
            <v>Provide technical support and assistance to national and subregional partners to review and create child sensitive climate policies
Provide technical support and assistance to strengthen government and regional institutional frameworks for preparedness</v>
          </cell>
          <cell r="T98"/>
          <cell r="U98" t="str">
            <v>Not expected to contribute to gender equality/women’s empowerment (0)</v>
          </cell>
          <cell r="V98" t="str">
            <v>Not expected to contribute to realization of human rights (0)</v>
          </cell>
          <cell r="W98" t="str">
            <v>Not expected to contribute to sustaining peace (0)</v>
          </cell>
          <cell r="X98"/>
          <cell r="Y98"/>
          <cell r="Z98"/>
          <cell r="AA98"/>
          <cell r="AB98"/>
          <cell r="AC98"/>
          <cell r="AD98"/>
          <cell r="AE98"/>
          <cell r="AF98" t="str">
            <v>Capacity Building</v>
          </cell>
          <cell r="AG98" t="str">
            <v>Disaster Risk Reduction</v>
          </cell>
          <cell r="AH98" t="str">
            <v>Environmental Sustainability</v>
          </cell>
          <cell r="AI98" t="str">
            <v xml:space="preserve">Climate Change &amp; Disaster Risk Reduction </v>
          </cell>
          <cell r="AJ98" t="str">
            <v>Climate Change and Disaster Risk Reduction</v>
          </cell>
          <cell r="AK98" t="str">
            <v>United Nations Children’s Fund (UNICEF)</v>
          </cell>
          <cell r="AL98"/>
          <cell r="AM98" t="str">
            <v>Ministry of Social Transformation
NODS</v>
          </cell>
          <cell r="AN98"/>
          <cell r="AO98"/>
          <cell r="AP98"/>
          <cell r="AQ98" t="str">
            <v>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v>
          </cell>
          <cell r="AR98"/>
          <cell r="AS98" t="str">
            <v>TBD</v>
          </cell>
          <cell r="AT98">
            <v>6</v>
          </cell>
          <cell r="AU98"/>
          <cell r="AV98"/>
          <cell r="AW98"/>
          <cell r="AX98"/>
          <cell r="AY98"/>
          <cell r="AZ98">
            <v>0</v>
          </cell>
          <cell r="BA98"/>
          <cell r="BB98">
            <v>516550</v>
          </cell>
          <cell r="BC98">
            <v>-516550</v>
          </cell>
          <cell r="BD98"/>
          <cell r="BE98"/>
          <cell r="BF98">
            <v>0</v>
          </cell>
          <cell r="BG98"/>
          <cell r="BH98"/>
          <cell r="BI98">
            <v>0</v>
          </cell>
          <cell r="BJ98"/>
          <cell r="BK98"/>
          <cell r="BL98">
            <v>0</v>
          </cell>
          <cell r="BM98"/>
          <cell r="BN98"/>
          <cell r="BO98">
            <v>0</v>
          </cell>
          <cell r="BP98"/>
          <cell r="BQ98"/>
          <cell r="BR98">
            <v>0</v>
          </cell>
          <cell r="BS98"/>
          <cell r="BT98"/>
          <cell r="BU98">
            <v>0</v>
          </cell>
          <cell r="BV98"/>
          <cell r="BW98"/>
          <cell r="BX98">
            <v>0</v>
          </cell>
          <cell r="BY98"/>
          <cell r="BZ98"/>
          <cell r="CA98">
            <v>0</v>
          </cell>
          <cell r="CB98">
            <v>0</v>
          </cell>
          <cell r="CC98">
            <v>516550</v>
          </cell>
          <cell r="CD98">
            <v>-516550</v>
          </cell>
          <cell r="CE98"/>
          <cell r="CF98"/>
          <cell r="CG98">
            <v>0</v>
          </cell>
          <cell r="CH98"/>
          <cell r="CI98"/>
          <cell r="CJ98">
            <v>0</v>
          </cell>
          <cell r="CK98"/>
          <cell r="CL98"/>
          <cell r="CM98">
            <v>0</v>
          </cell>
          <cell r="CN98"/>
          <cell r="CO98"/>
          <cell r="CP98">
            <v>0</v>
          </cell>
          <cell r="CQ98"/>
          <cell r="CR98"/>
          <cell r="CS98">
            <v>0</v>
          </cell>
          <cell r="CT98"/>
          <cell r="CU98"/>
          <cell r="CV98">
            <v>0</v>
          </cell>
          <cell r="CW98"/>
          <cell r="CX98"/>
          <cell r="CY98">
            <v>0</v>
          </cell>
          <cell r="CZ98"/>
          <cell r="DA98"/>
          <cell r="DB98">
            <v>0</v>
          </cell>
          <cell r="DC98"/>
          <cell r="DD98"/>
          <cell r="DE98">
            <v>0</v>
          </cell>
          <cell r="DF98"/>
          <cell r="DG98"/>
          <cell r="DH98">
            <v>0</v>
          </cell>
          <cell r="DI98"/>
          <cell r="DJ98"/>
          <cell r="DK98">
            <v>0</v>
          </cell>
          <cell r="DL98">
            <v>0</v>
          </cell>
          <cell r="DM98">
            <v>0</v>
          </cell>
          <cell r="DN98">
            <v>0</v>
          </cell>
          <cell r="DO98">
            <v>0</v>
          </cell>
          <cell r="DP98">
            <v>0</v>
          </cell>
          <cell r="DQ98">
            <v>0</v>
          </cell>
          <cell r="DR98">
            <v>0</v>
          </cell>
          <cell r="DS98">
            <v>0</v>
          </cell>
          <cell r="DT98">
            <v>0</v>
          </cell>
        </row>
        <row r="99">
          <cell r="E99" t="str">
            <v>Governments and their partners are supported to implement and scale up risk-informed and child-sensitive programmes that promote shock-responsive services and enhance the resilience of children and communities.</v>
          </cell>
          <cell r="F99" t="str">
            <v xml:space="preserve">Partnership development with businesses to strengthen community resilience 
Global-to-local risk prevention, responses and solutions ahead of potential crises.
Risk Communication and engagement for Health emergencies   </v>
          </cell>
          <cell r="G99"/>
          <cell r="H99"/>
          <cell r="I99" t="str">
            <v>Tanya Radoslavjevic</v>
          </cell>
          <cell r="J99"/>
          <cell r="K99" t="str">
            <v>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L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M99"/>
          <cell r="N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O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P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Q99"/>
          <cell r="R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S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T99"/>
          <cell r="U99"/>
          <cell r="V99"/>
          <cell r="W99"/>
          <cell r="X99"/>
          <cell r="Y99"/>
          <cell r="Z99"/>
          <cell r="AA99"/>
          <cell r="AB99"/>
          <cell r="AC99"/>
          <cell r="AD99"/>
          <cell r="AE99"/>
          <cell r="AF99" t="str">
            <v>Natural Resource Management</v>
          </cell>
          <cell r="AG99" t="str">
            <v>Health Emergency/Disaster Preparedness</v>
          </cell>
          <cell r="AH99"/>
          <cell r="AI99" t="str">
            <v xml:space="preserve">Social Cohesion and Protection </v>
          </cell>
          <cell r="AJ99" t="str">
            <v>COVID Response  &amp;  Socio-economic Recovery</v>
          </cell>
          <cell r="AK99" t="str">
            <v>United Nations Children’s Fund (UNICEF)</v>
          </cell>
          <cell r="AL99"/>
          <cell r="AM99" t="str">
            <v>Ministry of Social Transformation
NODS</v>
          </cell>
          <cell r="AN99"/>
          <cell r="AO99"/>
          <cell r="AP99"/>
          <cell r="AQ99" t="str">
            <v>Number of countries achieving a Vaccin hesitancy index of 3.0 (B:0 ; T:7)
Number of countries implementing strategies to address under-vaccination (WHO) ( B: 7 ; T:8)</v>
          </cell>
          <cell r="AR99"/>
          <cell r="AS99" t="str">
            <v>0
7</v>
          </cell>
          <cell r="AT99" t="str">
            <v>7
8</v>
          </cell>
          <cell r="AU99"/>
          <cell r="AV99"/>
          <cell r="AW99"/>
          <cell r="AX99"/>
          <cell r="AY99"/>
          <cell r="AZ99">
            <v>0</v>
          </cell>
          <cell r="BA99"/>
          <cell r="BB99"/>
          <cell r="BC99">
            <v>0</v>
          </cell>
          <cell r="BD99"/>
          <cell r="BE99"/>
          <cell r="BF99">
            <v>0</v>
          </cell>
          <cell r="BG99"/>
          <cell r="BH99"/>
          <cell r="BI99">
            <v>0</v>
          </cell>
          <cell r="BJ99"/>
          <cell r="BK99"/>
          <cell r="BL99">
            <v>0</v>
          </cell>
          <cell r="BM99"/>
          <cell r="BN99"/>
          <cell r="BO99">
            <v>0</v>
          </cell>
          <cell r="BP99"/>
          <cell r="BQ99"/>
          <cell r="BR99">
            <v>0</v>
          </cell>
          <cell r="BS99"/>
          <cell r="BT99"/>
          <cell r="BU99">
            <v>0</v>
          </cell>
          <cell r="BV99"/>
          <cell r="BW99"/>
          <cell r="BX99">
            <v>0</v>
          </cell>
          <cell r="BY99"/>
          <cell r="BZ99"/>
          <cell r="CA99">
            <v>0</v>
          </cell>
          <cell r="CB99">
            <v>0</v>
          </cell>
          <cell r="CC99">
            <v>0</v>
          </cell>
          <cell r="CD99">
            <v>0</v>
          </cell>
          <cell r="CE99"/>
          <cell r="CF99"/>
          <cell r="CG99">
            <v>0</v>
          </cell>
          <cell r="CH99"/>
          <cell r="CI99"/>
          <cell r="CJ99">
            <v>0</v>
          </cell>
          <cell r="CK99"/>
          <cell r="CL99"/>
          <cell r="CM99">
            <v>0</v>
          </cell>
          <cell r="CN99"/>
          <cell r="CO99"/>
          <cell r="CP99">
            <v>0</v>
          </cell>
          <cell r="CQ99"/>
          <cell r="CR99"/>
          <cell r="CS99">
            <v>0</v>
          </cell>
          <cell r="CT99"/>
          <cell r="CU99"/>
          <cell r="CV99">
            <v>0</v>
          </cell>
          <cell r="CW99"/>
          <cell r="CX99"/>
          <cell r="CY99">
            <v>0</v>
          </cell>
          <cell r="CZ99"/>
          <cell r="DA99"/>
          <cell r="DB99">
            <v>0</v>
          </cell>
          <cell r="DC99"/>
          <cell r="DD99"/>
          <cell r="DE99">
            <v>0</v>
          </cell>
          <cell r="DF99"/>
          <cell r="DG99"/>
          <cell r="DH99">
            <v>0</v>
          </cell>
          <cell r="DI99"/>
          <cell r="DJ99"/>
          <cell r="DK99">
            <v>0</v>
          </cell>
          <cell r="DL99">
            <v>0</v>
          </cell>
          <cell r="DM99">
            <v>0</v>
          </cell>
          <cell r="DN99">
            <v>0</v>
          </cell>
          <cell r="DO99">
            <v>0</v>
          </cell>
          <cell r="DP99">
            <v>0</v>
          </cell>
          <cell r="DQ99">
            <v>0</v>
          </cell>
          <cell r="DR99">
            <v>0</v>
          </cell>
          <cell r="DS99">
            <v>0</v>
          </cell>
          <cell r="DT99">
            <v>0</v>
          </cell>
        </row>
        <row r="100">
          <cell r="E100" t="str">
            <v>Youth and adolescent are empowered to develop innovative approaches to realize their right</v>
          </cell>
          <cell r="F100" t="str">
            <v>Empower youth organizations to promote climate action.
Support young people’s leadership in promoting climate action.
Develop innovative approaches to promote climate action.</v>
          </cell>
          <cell r="G100">
            <v>44564</v>
          </cell>
          <cell r="H100" t="str">
            <v>31/12/2026</v>
          </cell>
          <cell r="I100" t="str">
            <v>Lisa McClean-Trotman Social and Behaviour Change Specialist</v>
          </cell>
          <cell r="J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K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L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M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N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O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P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Q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R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S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T100"/>
          <cell r="U100"/>
          <cell r="V100"/>
          <cell r="W100"/>
          <cell r="X100"/>
          <cell r="Y100"/>
          <cell r="Z100"/>
          <cell r="AA100"/>
          <cell r="AB100"/>
          <cell r="AC100"/>
          <cell r="AD100"/>
          <cell r="AE100"/>
          <cell r="AF100" t="str">
            <v>Youth Capacity Building</v>
          </cell>
          <cell r="AG100" t="str">
            <v>Adolescent empowerment</v>
          </cell>
          <cell r="AH100"/>
          <cell r="AI100" t="str">
            <v xml:space="preserve">Social Cohesion and Protection </v>
          </cell>
          <cell r="AJ100" t="str">
            <v>Tailored Policy Support &amp; Technical Assistance</v>
          </cell>
          <cell r="AK100" t="str">
            <v>United Nations Children’s Fund (UNICEF)</v>
          </cell>
          <cell r="AL100"/>
          <cell r="AM100" t="str">
            <v>Ministry of Social Transformation</v>
          </cell>
          <cell r="AN100"/>
          <cell r="AO100"/>
          <cell r="AP100"/>
          <cell r="AQ100" t="str">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ell>
          <cell r="AR100"/>
          <cell r="AS100"/>
          <cell r="AT100"/>
          <cell r="AU100"/>
          <cell r="AV100"/>
          <cell r="AW100"/>
          <cell r="AX100"/>
          <cell r="AY100"/>
          <cell r="AZ100">
            <v>0</v>
          </cell>
          <cell r="BA100"/>
          <cell r="BB100"/>
          <cell r="BC100">
            <v>0</v>
          </cell>
          <cell r="BD100"/>
          <cell r="BE100"/>
          <cell r="BF100">
            <v>0</v>
          </cell>
          <cell r="BG100"/>
          <cell r="BH100"/>
          <cell r="BI100">
            <v>0</v>
          </cell>
          <cell r="BJ100"/>
          <cell r="BK100"/>
          <cell r="BL100">
            <v>0</v>
          </cell>
          <cell r="BM100"/>
          <cell r="BN100"/>
          <cell r="BO100">
            <v>0</v>
          </cell>
          <cell r="BP100"/>
          <cell r="BQ100"/>
          <cell r="BR100">
            <v>0</v>
          </cell>
          <cell r="BS100"/>
          <cell r="BT100"/>
          <cell r="BU100">
            <v>0</v>
          </cell>
          <cell r="BV100"/>
          <cell r="BW100"/>
          <cell r="BX100">
            <v>0</v>
          </cell>
          <cell r="BY100"/>
          <cell r="BZ100"/>
          <cell r="CA100">
            <v>0</v>
          </cell>
          <cell r="CB100">
            <v>0</v>
          </cell>
          <cell r="CC100">
            <v>0</v>
          </cell>
          <cell r="CD100">
            <v>0</v>
          </cell>
          <cell r="CE100"/>
          <cell r="CF100"/>
          <cell r="CG100">
            <v>0</v>
          </cell>
          <cell r="CH100"/>
          <cell r="CI100"/>
          <cell r="CJ100">
            <v>0</v>
          </cell>
          <cell r="CK100"/>
          <cell r="CL100"/>
          <cell r="CM100">
            <v>0</v>
          </cell>
          <cell r="CN100"/>
          <cell r="CO100"/>
          <cell r="CP100">
            <v>0</v>
          </cell>
          <cell r="CQ100"/>
          <cell r="CR100"/>
          <cell r="CS100">
            <v>0</v>
          </cell>
          <cell r="CT100"/>
          <cell r="CU100"/>
          <cell r="CV100">
            <v>0</v>
          </cell>
          <cell r="CW100"/>
          <cell r="CX100"/>
          <cell r="CY100">
            <v>0</v>
          </cell>
          <cell r="CZ100"/>
          <cell r="DA100"/>
          <cell r="DB100">
            <v>0</v>
          </cell>
          <cell r="DC100"/>
          <cell r="DD100"/>
          <cell r="DE100">
            <v>0</v>
          </cell>
          <cell r="DF100"/>
          <cell r="DG100"/>
          <cell r="DH100">
            <v>0</v>
          </cell>
          <cell r="DI100"/>
          <cell r="DJ100"/>
          <cell r="DK100">
            <v>0</v>
          </cell>
          <cell r="DL100">
            <v>0</v>
          </cell>
          <cell r="DM100">
            <v>0</v>
          </cell>
          <cell r="DN100">
            <v>0</v>
          </cell>
          <cell r="DO100">
            <v>0</v>
          </cell>
          <cell r="DP100">
            <v>0</v>
          </cell>
          <cell r="DQ100">
            <v>0</v>
          </cell>
          <cell r="DR100">
            <v>0</v>
          </cell>
          <cell r="DS100">
            <v>0</v>
          </cell>
          <cell r="DT100">
            <v>0</v>
          </cell>
        </row>
        <row r="101">
          <cell r="E101" t="str">
            <v>Strengthened capacities among women owned MSMEs in climate resilient and DRR better business practices. </v>
          </cell>
          <cell r="F101" t="str">
            <v>Strengthening resilience of MSMEs through targeted training and capacity building for MSMEs, and strengthening the policy environment through gender-responsive DRR and CC adaptation and mitigation plans and policies. UN Human  Security Trust Fund (BRB, ANU, SLU, GRE, DOM), RISS (BEL)</v>
          </cell>
          <cell r="G101"/>
          <cell r="H101"/>
          <cell r="I101"/>
          <cell r="J101"/>
          <cell r="K101" t="str">
            <v>Strengthened capacities among women owned MSMEs in climate resilient and DRR better business practices.</v>
          </cell>
          <cell r="L101" t="str">
            <v>Strengthened capacities among women owned MSMEs in climate resilience and DRR better business practices</v>
          </cell>
          <cell r="M101"/>
          <cell r="N101" t="str">
            <v>Strengthened capacities among women owned MSMEs in climate resilience and DRR better business practices</v>
          </cell>
          <cell r="O101"/>
          <cell r="P101"/>
          <cell r="Q101"/>
          <cell r="R101" t="str">
            <v>Strengthened capacities among women owned MSMEs in climate resilient and DRR better business practices.</v>
          </cell>
          <cell r="S101"/>
          <cell r="T101"/>
          <cell r="U101" t="str">
            <v>Gender equality/women’s empowerment is the principle objective (3)</v>
          </cell>
          <cell r="V101" t="str">
            <v>Limited contribution to realization of human rights (1)</v>
          </cell>
          <cell r="W101" t="str">
            <v>Contributes to sustaining peace in a limited way  human rights (1)</v>
          </cell>
          <cell r="X101" t="str">
            <v>Capacity Development/Technical Assistance </v>
          </cell>
          <cell r="Y101" t="str">
            <v>Women and Girls</v>
          </cell>
          <cell r="Z101" t="str">
            <v xml:space="preserve">Joint Programming </v>
          </cell>
          <cell r="AA101" t="str">
            <v>8.2 Achieve higher levels of economic productivity through diversification, technological upgrading and innovation, including through a focus on high-value added and labour-intensive sectors</v>
          </cell>
          <cell r="AB101" t="str">
            <v>8.3 Promote development-oriented policies that support productive activities, decent job creation, entrepreneurship, creativity and innovation, and encourage the formalization and growth of micro-, small- and medium-sized enterprises, including through ac</v>
          </cell>
          <cell r="AC101" t="str">
            <v>13.1 Strengthen resilience and adaptive capacity to climate-related hazards and natural disasters in all countries</v>
          </cell>
          <cell r="AD101"/>
          <cell r="AE101"/>
          <cell r="AF101" t="str">
            <v>Climate Change Adaptation and Resilience</v>
          </cell>
          <cell r="AG101" t="str">
            <v>Capacity Building</v>
          </cell>
          <cell r="AH101" t="str">
            <v>Gender Equality</v>
          </cell>
          <cell r="AI101" t="str">
            <v xml:space="preserve">Climate Change &amp; Disaster Risk Reduction </v>
          </cell>
          <cell r="AJ101" t="str">
            <v>Climate Change and Disaster Risk Reduction</v>
          </cell>
          <cell r="AK101" t="str">
            <v>United Nations Entity for Gender Equality and the Empowerment of Women (UN Women)</v>
          </cell>
          <cell r="AL101"/>
          <cell r="AM101" t="str">
            <v>Directorate of Gender Affairs
NODS</v>
          </cell>
          <cell r="AN101" t="str">
            <v>Academia</v>
          </cell>
          <cell r="AO101" t="str">
            <v>Caribbean Disaster Emergency Management Agency (CDEMA)</v>
          </cell>
          <cell r="AP101"/>
          <cell r="AQ101" t="str">
            <v>Number of NDOs and NGMs participating in comprehensive gender responsive DRR training</v>
          </cell>
          <cell r="AR101" t="str">
            <v>8.3.1 Proportion of informal employment in non‑agriculture employment, by sex</v>
          </cell>
          <cell r="AS101"/>
          <cell r="AT101"/>
          <cell r="AU101"/>
          <cell r="AV101"/>
          <cell r="AW101"/>
          <cell r="AX101">
            <v>10400</v>
          </cell>
          <cell r="AY101">
            <v>10000</v>
          </cell>
          <cell r="AZ101">
            <v>400</v>
          </cell>
          <cell r="BA101">
            <v>10400</v>
          </cell>
          <cell r="BB101">
            <v>10000</v>
          </cell>
          <cell r="BC101">
            <v>400</v>
          </cell>
          <cell r="BD101"/>
          <cell r="BE101"/>
          <cell r="BF101">
            <v>0</v>
          </cell>
          <cell r="BG101">
            <v>10400</v>
          </cell>
          <cell r="BH101">
            <v>10000</v>
          </cell>
          <cell r="BI101">
            <v>400</v>
          </cell>
          <cell r="BJ101">
            <v>10400</v>
          </cell>
          <cell r="BK101">
            <v>10000</v>
          </cell>
          <cell r="BL101">
            <v>400</v>
          </cell>
          <cell r="BM101"/>
          <cell r="BN101"/>
          <cell r="BO101">
            <v>0</v>
          </cell>
          <cell r="BP101"/>
          <cell r="BQ101"/>
          <cell r="BR101">
            <v>0</v>
          </cell>
          <cell r="BS101">
            <v>10400</v>
          </cell>
          <cell r="BT101">
            <v>10000</v>
          </cell>
          <cell r="BU101">
            <v>400</v>
          </cell>
          <cell r="BV101"/>
          <cell r="BW101"/>
          <cell r="BX101">
            <v>0</v>
          </cell>
          <cell r="BY101"/>
          <cell r="BZ101"/>
          <cell r="CA101">
            <v>0</v>
          </cell>
          <cell r="CB101">
            <v>52000</v>
          </cell>
          <cell r="CC101">
            <v>50000</v>
          </cell>
          <cell r="CD101">
            <v>2000</v>
          </cell>
          <cell r="CE101"/>
          <cell r="CF101"/>
          <cell r="CG101">
            <v>0</v>
          </cell>
          <cell r="CH101">
            <v>800</v>
          </cell>
          <cell r="CI101"/>
          <cell r="CJ101">
            <v>800</v>
          </cell>
          <cell r="CK101">
            <v>800</v>
          </cell>
          <cell r="CL101"/>
          <cell r="CM101">
            <v>800</v>
          </cell>
          <cell r="CN101"/>
          <cell r="CO101"/>
          <cell r="CP101">
            <v>0</v>
          </cell>
          <cell r="CQ101">
            <v>800</v>
          </cell>
          <cell r="CR101"/>
          <cell r="CS101">
            <v>800</v>
          </cell>
          <cell r="CT101">
            <v>800</v>
          </cell>
          <cell r="CU101">
            <v>400</v>
          </cell>
          <cell r="CV101">
            <v>400</v>
          </cell>
          <cell r="CW101"/>
          <cell r="CX101"/>
          <cell r="CY101">
            <v>0</v>
          </cell>
          <cell r="CZ101"/>
          <cell r="DA101"/>
          <cell r="DB101">
            <v>0</v>
          </cell>
          <cell r="DC101">
            <v>800</v>
          </cell>
          <cell r="DD101"/>
          <cell r="DE101">
            <v>800</v>
          </cell>
          <cell r="DF101"/>
          <cell r="DG101"/>
          <cell r="DH101">
            <v>0</v>
          </cell>
          <cell r="DI101"/>
          <cell r="DJ101"/>
          <cell r="DK101">
            <v>0</v>
          </cell>
          <cell r="DL101">
            <v>4000</v>
          </cell>
          <cell r="DM101">
            <v>400</v>
          </cell>
          <cell r="DN101">
            <v>3600</v>
          </cell>
          <cell r="DO101">
            <v>0</v>
          </cell>
          <cell r="DP101">
            <v>0</v>
          </cell>
          <cell r="DQ101">
            <v>0</v>
          </cell>
          <cell r="DR101">
            <v>11200</v>
          </cell>
          <cell r="DS101">
            <v>10000</v>
          </cell>
          <cell r="DT101">
            <v>1200</v>
          </cell>
        </row>
        <row r="102">
          <cell r="E102" t="str">
            <v>Enhanced capacities among NGMs, key sector agencies and CSOs to prepare, respond to and recover from natural hazards.</v>
          </cell>
          <cell r="F102" t="str">
            <v>Institutional Strengthening, data collection and gender analyses. EnGenDER (SLU, ANU, BEL, SVG, GRE, JA, GUY, SUR, DOM), RISS (BEL)</v>
          </cell>
          <cell r="G102"/>
          <cell r="H102"/>
          <cell r="I102"/>
          <cell r="J102"/>
          <cell r="K102"/>
          <cell r="L102" t="str">
            <v xml:space="preserve">Enhanced capacity among NGMs, key sector agencies and CSOs to prepare, respond and recover from natural hazards. </v>
          </cell>
          <cell r="M102" t="str">
            <v xml:space="preserve">Enhanced capacity among NGMs, key sector agencies and CSOs to prepare, respond and recover from natural hazards. </v>
          </cell>
          <cell r="N102"/>
          <cell r="O102"/>
          <cell r="P102"/>
          <cell r="Q102"/>
          <cell r="R102"/>
          <cell r="S102"/>
          <cell r="T102"/>
          <cell r="U102" t="str">
            <v>Gender equality/women’s empowerment is the principle objective (3)</v>
          </cell>
          <cell r="V102" t="str">
            <v>Principal Contribution is to the realization of human rights (3)</v>
          </cell>
          <cell r="W102" t="str">
            <v>Contributes to sustaining peace in a limited way  human rights (1)</v>
          </cell>
          <cell r="X102" t="str">
            <v>Data Collection and Analysis </v>
          </cell>
          <cell r="Y102" t="str">
            <v>Women and Girls</v>
          </cell>
          <cell r="Z102" t="str">
            <v xml:space="preserve">Joint Programming </v>
          </cell>
          <cell r="AA102" t="str">
            <v>13.1 Strengthen resilience and adaptive capacity to climate-related hazards and natural disasters in all countries</v>
          </cell>
          <cell r="AB102" t="str">
            <v>5.1 End all forms of discrimination against all women and girls everywhere</v>
          </cell>
          <cell r="AC102"/>
          <cell r="AD102"/>
          <cell r="AE102"/>
          <cell r="AF102" t="str">
            <v>Climate Change Adaptation and Resilience</v>
          </cell>
          <cell r="AG102" t="str">
            <v>Disaster Risk Reduction</v>
          </cell>
          <cell r="AH102" t="str">
            <v>Gender Equality</v>
          </cell>
          <cell r="AI102" t="str">
            <v>Data Systems</v>
          </cell>
          <cell r="AJ102" t="str">
            <v>Climate Change and Disaster Risk Reduction</v>
          </cell>
          <cell r="AK102" t="str">
            <v>United Nations Entity for Gender Equality and the Empowerment of Women (UN Women)</v>
          </cell>
          <cell r="AL102"/>
          <cell r="AM102" t="str">
            <v>Ministry of Social Transformation
Directorate of Gender Affairs</v>
          </cell>
          <cell r="AN102"/>
          <cell r="AO102"/>
          <cell r="AP102"/>
          <cell r="AQ102" t="str">
            <v>MCO included in Humanitarian response and post disaster recovery efforts</v>
          </cell>
          <cell r="AR102"/>
          <cell r="AS102"/>
          <cell r="AT102"/>
          <cell r="AU102"/>
          <cell r="AV102"/>
          <cell r="AW102"/>
          <cell r="AX102"/>
          <cell r="AY102"/>
          <cell r="AZ102">
            <v>0</v>
          </cell>
          <cell r="BA102"/>
          <cell r="BB102"/>
          <cell r="BC102">
            <v>0</v>
          </cell>
          <cell r="BD102"/>
          <cell r="BE102">
            <v>25000</v>
          </cell>
          <cell r="BF102">
            <v>-25000</v>
          </cell>
          <cell r="BG102"/>
          <cell r="BH102"/>
          <cell r="BI102">
            <v>0</v>
          </cell>
          <cell r="BJ102"/>
          <cell r="BK102"/>
          <cell r="BL102">
            <v>0</v>
          </cell>
          <cell r="BM102"/>
          <cell r="BN102"/>
          <cell r="BO102">
            <v>0</v>
          </cell>
          <cell r="BP102"/>
          <cell r="BQ102"/>
          <cell r="BR102">
            <v>0</v>
          </cell>
          <cell r="BS102"/>
          <cell r="BT102"/>
          <cell r="BU102">
            <v>0</v>
          </cell>
          <cell r="BV102"/>
          <cell r="BW102"/>
          <cell r="BX102">
            <v>0</v>
          </cell>
          <cell r="BY102"/>
          <cell r="BZ102"/>
          <cell r="CA102">
            <v>0</v>
          </cell>
          <cell r="CB102">
            <v>0</v>
          </cell>
          <cell r="CC102">
            <v>25000</v>
          </cell>
          <cell r="CD102">
            <v>-25000</v>
          </cell>
          <cell r="CE102"/>
          <cell r="CF102"/>
          <cell r="CG102">
            <v>0</v>
          </cell>
          <cell r="CH102"/>
          <cell r="CI102"/>
          <cell r="CJ102">
            <v>0</v>
          </cell>
          <cell r="CK102">
            <v>25000</v>
          </cell>
          <cell r="CL102"/>
          <cell r="CM102">
            <v>25000</v>
          </cell>
          <cell r="CN102"/>
          <cell r="CO102"/>
          <cell r="CP102">
            <v>0</v>
          </cell>
          <cell r="CQ102"/>
          <cell r="CR102"/>
          <cell r="CS102">
            <v>0</v>
          </cell>
          <cell r="CT102"/>
          <cell r="CU102"/>
          <cell r="CV102">
            <v>0</v>
          </cell>
          <cell r="CW102"/>
          <cell r="CX102"/>
          <cell r="CY102">
            <v>0</v>
          </cell>
          <cell r="CZ102"/>
          <cell r="DA102"/>
          <cell r="DB102">
            <v>0</v>
          </cell>
          <cell r="DC102"/>
          <cell r="DD102"/>
          <cell r="DE102">
            <v>0</v>
          </cell>
          <cell r="DF102"/>
          <cell r="DG102"/>
          <cell r="DH102">
            <v>0</v>
          </cell>
          <cell r="DI102"/>
          <cell r="DJ102"/>
          <cell r="DK102">
            <v>0</v>
          </cell>
          <cell r="DL102">
            <v>25000</v>
          </cell>
          <cell r="DM102">
            <v>0</v>
          </cell>
          <cell r="DN102">
            <v>25000</v>
          </cell>
          <cell r="DO102">
            <v>0</v>
          </cell>
          <cell r="DP102">
            <v>0</v>
          </cell>
          <cell r="DQ102">
            <v>0</v>
          </cell>
          <cell r="DR102">
            <v>0</v>
          </cell>
          <cell r="DS102">
            <v>0</v>
          </cell>
          <cell r="DT102">
            <v>0</v>
          </cell>
        </row>
        <row r="103">
          <cell r="E103" t="str">
            <v>Provision of  technical assistance or guidance through the organization of regional workshops, webinars and other events or direct contact with stakeholders in the regions</v>
          </cell>
          <cell r="F103" t="str">
            <v>Build country and regional capacity to foster private sector engagement to include a focus on adaptation, loss and damage, gender, local community and nature-based solutions</v>
          </cell>
          <cell r="G103"/>
          <cell r="H103"/>
          <cell r="I103"/>
          <cell r="J103"/>
          <cell r="K103"/>
          <cell r="L103"/>
          <cell r="M103"/>
          <cell r="N103"/>
          <cell r="O103"/>
          <cell r="P103"/>
          <cell r="Q103"/>
          <cell r="R103"/>
          <cell r="S103"/>
          <cell r="T103"/>
          <cell r="U103" t="str">
            <v>Gender equality/women’s empowerment is the principle objective (3)</v>
          </cell>
          <cell r="V103" t="str">
            <v>Principal Contribution is to the realization of human rights (3)</v>
          </cell>
          <cell r="W103" t="str">
            <v>Contributes to sustaining peace in a limited way  human rights (1)</v>
          </cell>
          <cell r="X103" t="str">
            <v>Capacity Development/Technical Assistance </v>
          </cell>
          <cell r="Y103" t="str">
            <v>Women and Girls</v>
          </cell>
          <cell r="Z103" t="str">
            <v xml:space="preserve">Other </v>
          </cell>
          <cell r="AA103" t="str">
            <v>5.2 Eliminate all forms of violence against all women and girls in the public and private spheres, including trafficking and sexual and other types of exploitation</v>
          </cell>
          <cell r="AB103"/>
          <cell r="AC103"/>
          <cell r="AD103"/>
          <cell r="AE103"/>
          <cell r="AF103" t="str">
            <v>Climate Adaptation</v>
          </cell>
          <cell r="AG103" t="str">
            <v>Capacity Building</v>
          </cell>
          <cell r="AH103"/>
          <cell r="AI103" t="str">
            <v xml:space="preserve">Social Cohesion and Protection </v>
          </cell>
          <cell r="AJ103"/>
          <cell r="AK103" t="str">
            <v>United Nations Framework Convention on Climate Change (UNFCCC)</v>
          </cell>
          <cell r="AL103"/>
          <cell r="AM103" t="str">
            <v>NODS
Directorate of Gender Affairs</v>
          </cell>
          <cell r="AN103" t="str">
            <v>Government</v>
          </cell>
          <cell r="AO103" t="str">
            <v>Caribbean Community Secretariat (CARICOM)</v>
          </cell>
          <cell r="AP103"/>
          <cell r="AQ103"/>
          <cell r="AR103"/>
          <cell r="AS103"/>
          <cell r="AT103"/>
          <cell r="AU103"/>
          <cell r="AV103"/>
          <cell r="AW103"/>
          <cell r="AX103"/>
          <cell r="AY103"/>
          <cell r="AZ103">
            <v>0</v>
          </cell>
          <cell r="BA103"/>
          <cell r="BB103"/>
          <cell r="BC103">
            <v>0</v>
          </cell>
          <cell r="BD103"/>
          <cell r="BE103"/>
          <cell r="BF103">
            <v>0</v>
          </cell>
          <cell r="BG103"/>
          <cell r="BH103"/>
          <cell r="BI103">
            <v>0</v>
          </cell>
          <cell r="BJ103"/>
          <cell r="BK103"/>
          <cell r="BL103">
            <v>0</v>
          </cell>
          <cell r="BM103"/>
          <cell r="BN103"/>
          <cell r="BO103">
            <v>0</v>
          </cell>
          <cell r="BP103"/>
          <cell r="BQ103"/>
          <cell r="BR103">
            <v>0</v>
          </cell>
          <cell r="BS103"/>
          <cell r="BT103"/>
          <cell r="BU103">
            <v>0</v>
          </cell>
          <cell r="BV103"/>
          <cell r="BW103"/>
          <cell r="BX103">
            <v>0</v>
          </cell>
          <cell r="BY103"/>
          <cell r="BZ103"/>
          <cell r="CA103">
            <v>0</v>
          </cell>
          <cell r="CB103">
            <v>0</v>
          </cell>
          <cell r="CC103">
            <v>0</v>
          </cell>
          <cell r="CD103">
            <v>0</v>
          </cell>
          <cell r="CE103"/>
          <cell r="CF103"/>
          <cell r="CG103">
            <v>0</v>
          </cell>
          <cell r="CH103"/>
          <cell r="CI103">
            <v>10000</v>
          </cell>
          <cell r="CJ103">
            <v>-10000</v>
          </cell>
          <cell r="CK103">
            <v>10000</v>
          </cell>
          <cell r="CL103">
            <v>10000</v>
          </cell>
          <cell r="CM103">
            <v>0</v>
          </cell>
          <cell r="CN103">
            <v>10000</v>
          </cell>
          <cell r="CO103"/>
          <cell r="CP103">
            <v>10000</v>
          </cell>
          <cell r="CQ103"/>
          <cell r="CR103"/>
          <cell r="CS103">
            <v>0</v>
          </cell>
          <cell r="CT103"/>
          <cell r="CU103"/>
          <cell r="CV103">
            <v>0</v>
          </cell>
          <cell r="CW103"/>
          <cell r="CX103"/>
          <cell r="CY103">
            <v>0</v>
          </cell>
          <cell r="CZ103"/>
          <cell r="DA103"/>
          <cell r="DB103">
            <v>0</v>
          </cell>
          <cell r="DC103"/>
          <cell r="DD103">
            <v>0</v>
          </cell>
          <cell r="DE103">
            <v>0</v>
          </cell>
          <cell r="DF103">
            <v>0</v>
          </cell>
          <cell r="DG103">
            <v>0</v>
          </cell>
          <cell r="DH103">
            <v>0</v>
          </cell>
          <cell r="DI103">
            <v>0</v>
          </cell>
          <cell r="DJ103"/>
          <cell r="DK103">
            <v>0</v>
          </cell>
          <cell r="DL103">
            <v>20000</v>
          </cell>
          <cell r="DM103">
            <v>20000</v>
          </cell>
          <cell r="DN103">
            <v>0</v>
          </cell>
          <cell r="DO103">
            <v>0</v>
          </cell>
          <cell r="DP103">
            <v>0</v>
          </cell>
          <cell r="DQ103">
            <v>0</v>
          </cell>
          <cell r="DR103">
            <v>0</v>
          </cell>
          <cell r="DS103">
            <v>10000</v>
          </cell>
          <cell r="DT103">
            <v>-10000</v>
          </cell>
        </row>
        <row r="104">
          <cell r="E104" t="str">
            <v>Provision of needs-based climate finance and shaping the post 2020 climate finance architecture, in particular support of national and regional climate finance strategies,</v>
          </cell>
          <cell r="F104" t="str">
            <v>Build country and regional capacity to foster private sector engagement to include a focus on adaptation, loss and damage, gender, local community and nature-based solutions</v>
          </cell>
          <cell r="G104"/>
          <cell r="H104"/>
          <cell r="I104"/>
          <cell r="J104"/>
          <cell r="K104"/>
          <cell r="L104"/>
          <cell r="M104"/>
          <cell r="N104"/>
          <cell r="O104"/>
          <cell r="P104"/>
          <cell r="Q104"/>
          <cell r="R104"/>
          <cell r="S104"/>
          <cell r="T104"/>
          <cell r="U104" t="str">
            <v>Gender equality/women’s empowerment is the principle objective (3)</v>
          </cell>
          <cell r="V104" t="str">
            <v>Principal Contribution is to the realization of human rights (3)</v>
          </cell>
          <cell r="W104" t="str">
            <v>Contributes to sustaining peace in a limited way  human rights (1)</v>
          </cell>
          <cell r="X104" t="str">
            <v>Data Collection and Analysis </v>
          </cell>
          <cell r="Y104" t="str">
            <v>Women and Girls</v>
          </cell>
          <cell r="Z104" t="str">
            <v xml:space="preserve">Joint Programming </v>
          </cell>
          <cell r="AA104" t="str">
            <v>5.2 Eliminate all forms of violence against all women and girls in the public and private spheres, including trafficking and sexual and other types of exploitation</v>
          </cell>
          <cell r="AB104" t="str">
            <v>5.c Adopt and strengthen sound policies and enforceable legislation for the promotion of gender equality and the empowerment of all women and girls at all levels</v>
          </cell>
          <cell r="AC104"/>
          <cell r="AD104"/>
          <cell r="AE104"/>
          <cell r="AF104" t="str">
            <v>Climate Adaptation</v>
          </cell>
          <cell r="AG104" t="str">
            <v>Capacity Building</v>
          </cell>
          <cell r="AH104"/>
          <cell r="AI104" t="str">
            <v xml:space="preserve">Climate Change &amp; Disaster Risk Reduction </v>
          </cell>
          <cell r="AJ104"/>
          <cell r="AK104" t="str">
            <v>United Nations Framework Convention on Climate Change (UNFCCC)</v>
          </cell>
          <cell r="AL104"/>
          <cell r="AM104" t="str">
            <v>NODS
Directorate of Gender Affairs</v>
          </cell>
          <cell r="AN104"/>
          <cell r="AO104" t="str">
            <v>Caribbean Community Secretariat (CARICOM)</v>
          </cell>
          <cell r="AP104"/>
          <cell r="AQ104"/>
          <cell r="AR104"/>
          <cell r="AS104"/>
          <cell r="AT104"/>
          <cell r="AU104"/>
          <cell r="AV104"/>
          <cell r="AW104"/>
          <cell r="AX104"/>
          <cell r="AY104"/>
          <cell r="AZ104">
            <v>0</v>
          </cell>
          <cell r="BA104"/>
          <cell r="BB104"/>
          <cell r="BC104">
            <v>0</v>
          </cell>
          <cell r="BD104"/>
          <cell r="BE104"/>
          <cell r="BF104">
            <v>0</v>
          </cell>
          <cell r="BG104"/>
          <cell r="BH104"/>
          <cell r="BI104">
            <v>0</v>
          </cell>
          <cell r="BJ104"/>
          <cell r="BK104"/>
          <cell r="BL104">
            <v>0</v>
          </cell>
          <cell r="BM104"/>
          <cell r="BN104"/>
          <cell r="BO104">
            <v>0</v>
          </cell>
          <cell r="BP104"/>
          <cell r="BQ104"/>
          <cell r="BR104">
            <v>0</v>
          </cell>
          <cell r="BS104"/>
          <cell r="BT104"/>
          <cell r="BU104">
            <v>0</v>
          </cell>
          <cell r="BV104"/>
          <cell r="BW104"/>
          <cell r="BX104">
            <v>0</v>
          </cell>
          <cell r="BY104"/>
          <cell r="BZ104"/>
          <cell r="CA104">
            <v>0</v>
          </cell>
          <cell r="CB104">
            <v>0</v>
          </cell>
          <cell r="CC104">
            <v>0</v>
          </cell>
          <cell r="CD104">
            <v>0</v>
          </cell>
          <cell r="CE104"/>
          <cell r="CF104"/>
          <cell r="CG104">
            <v>0</v>
          </cell>
          <cell r="CH104"/>
          <cell r="CI104">
            <v>0</v>
          </cell>
          <cell r="CJ104">
            <v>0</v>
          </cell>
          <cell r="CK104">
            <v>0</v>
          </cell>
          <cell r="CL104"/>
          <cell r="CM104">
            <v>0</v>
          </cell>
          <cell r="CN104"/>
          <cell r="CO104"/>
          <cell r="CP104">
            <v>0</v>
          </cell>
          <cell r="CQ104"/>
          <cell r="CR104"/>
          <cell r="CS104">
            <v>0</v>
          </cell>
          <cell r="CT104"/>
          <cell r="CU104"/>
          <cell r="CV104">
            <v>0</v>
          </cell>
          <cell r="CW104"/>
          <cell r="CX104"/>
          <cell r="CY104">
            <v>0</v>
          </cell>
          <cell r="CZ104"/>
          <cell r="DA104"/>
          <cell r="DB104">
            <v>0</v>
          </cell>
          <cell r="DC104"/>
          <cell r="DD104">
            <v>50000</v>
          </cell>
          <cell r="DE104">
            <v>-50000</v>
          </cell>
          <cell r="DF104">
            <v>50000</v>
          </cell>
          <cell r="DG104">
            <v>50000</v>
          </cell>
          <cell r="DH104">
            <v>0</v>
          </cell>
          <cell r="DI104">
            <v>50000</v>
          </cell>
          <cell r="DJ104"/>
          <cell r="DK104">
            <v>50000</v>
          </cell>
          <cell r="DL104">
            <v>100000</v>
          </cell>
          <cell r="DM104">
            <v>100000</v>
          </cell>
          <cell r="DN104">
            <v>0</v>
          </cell>
          <cell r="DO104">
            <v>0</v>
          </cell>
          <cell r="DP104">
            <v>0</v>
          </cell>
          <cell r="DQ104">
            <v>0</v>
          </cell>
          <cell r="DR104">
            <v>0</v>
          </cell>
          <cell r="DS104">
            <v>0</v>
          </cell>
          <cell r="DT104">
            <v>0</v>
          </cell>
        </row>
        <row r="105">
          <cell r="E105" t="str">
            <v xml:space="preserve">Vulnerable populations benefit from strengthened national and regional systems to predict, assess, plan and finance the impact of shocks in order to increase resilience to compound crises </v>
          </cell>
          <cell r="F105"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5" t="str">
            <v>01/01/2022</v>
          </cell>
          <cell r="H105">
            <v>45291</v>
          </cell>
          <cell r="I105" t="str">
            <v>Sarah Bailey</v>
          </cell>
          <cell r="J105"/>
          <cell r="K105"/>
          <cell r="L105"/>
          <cell r="M105"/>
          <cell r="N105"/>
          <cell r="O105"/>
          <cell r="P105"/>
          <cell r="Q105"/>
          <cell r="R105"/>
          <cell r="S105"/>
          <cell r="T105"/>
          <cell r="U105"/>
          <cell r="V105"/>
          <cell r="W105"/>
          <cell r="X105"/>
          <cell r="Y105"/>
          <cell r="Z105"/>
          <cell r="AA105"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5"/>
          <cell r="AC105"/>
          <cell r="AD105"/>
          <cell r="AE105"/>
          <cell r="AF105"/>
          <cell r="AG105"/>
          <cell r="AH105"/>
          <cell r="AI105" t="str">
            <v xml:space="preserve">Social Cohesion and Protection </v>
          </cell>
          <cell r="AJ105" t="str">
            <v>Ministry of Social Transformation</v>
          </cell>
          <cell r="AK105" t="str">
            <v>World Food Programme (WFP)</v>
          </cell>
          <cell r="AL105"/>
          <cell r="AM105"/>
          <cell r="AN105"/>
          <cell r="AO105"/>
          <cell r="AP105"/>
          <cell r="AQ105" t="str">
            <v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v>
          </cell>
          <cell r="AR105"/>
          <cell r="AS105"/>
          <cell r="AT105"/>
          <cell r="AU105">
            <v>11231.38053045</v>
          </cell>
          <cell r="AV105">
            <v>11231.38053045</v>
          </cell>
          <cell r="AW105">
            <v>0</v>
          </cell>
          <cell r="AX105">
            <v>20472.107498204161</v>
          </cell>
          <cell r="AY105">
            <v>12635.303096756248</v>
          </cell>
          <cell r="AZ105">
            <v>7836.8044014479128</v>
          </cell>
          <cell r="BA105">
            <v>47768.250829143057</v>
          </cell>
          <cell r="BB105">
            <v>29482.373892431249</v>
          </cell>
          <cell r="BC105">
            <v>18285.876936711808</v>
          </cell>
          <cell r="BD105">
            <v>90987.144436462957</v>
          </cell>
          <cell r="BE105">
            <v>56156.902652249999</v>
          </cell>
          <cell r="BF105">
            <v>34830.241784212958</v>
          </cell>
          <cell r="BG105">
            <v>363948.57774585183</v>
          </cell>
          <cell r="BH105">
            <v>224627.610609</v>
          </cell>
          <cell r="BI105">
            <v>139320.96713685183</v>
          </cell>
          <cell r="BJ105">
            <v>0</v>
          </cell>
          <cell r="BK105">
            <v>0</v>
          </cell>
          <cell r="BL105">
            <v>0</v>
          </cell>
          <cell r="BM105">
            <v>0</v>
          </cell>
          <cell r="BN105">
            <v>0</v>
          </cell>
          <cell r="BO105">
            <v>0</v>
          </cell>
          <cell r="BP105">
            <v>0</v>
          </cell>
          <cell r="BQ105">
            <v>0</v>
          </cell>
          <cell r="BR105">
            <v>0</v>
          </cell>
          <cell r="BS105">
            <v>136480.71665469444</v>
          </cell>
          <cell r="BT105">
            <v>84235.353978374987</v>
          </cell>
          <cell r="BU105">
            <v>52245.362676319448</v>
          </cell>
          <cell r="BV105">
            <v>191073.00331657223</v>
          </cell>
          <cell r="BW105">
            <v>117929.495569725</v>
          </cell>
          <cell r="BX105">
            <v>73143.50774684723</v>
          </cell>
          <cell r="BY105">
            <v>90987.144436462957</v>
          </cell>
          <cell r="BZ105">
            <v>56156.902652249999</v>
          </cell>
          <cell r="CA105">
            <v>34830.241784212958</v>
          </cell>
          <cell r="CB105">
            <v>952948.32544784155</v>
          </cell>
          <cell r="CC105">
            <v>592455.32298123755</v>
          </cell>
          <cell r="CD105">
            <v>360493.00246660411</v>
          </cell>
          <cell r="CE105"/>
          <cell r="CF105"/>
          <cell r="CG105">
            <v>0</v>
          </cell>
          <cell r="CH105"/>
          <cell r="CI105"/>
          <cell r="CJ105">
            <v>0</v>
          </cell>
          <cell r="CK105"/>
          <cell r="CL105"/>
          <cell r="CM105">
            <v>0</v>
          </cell>
          <cell r="CN105"/>
          <cell r="CO105"/>
          <cell r="CP105">
            <v>0</v>
          </cell>
          <cell r="CQ105"/>
          <cell r="CR105"/>
          <cell r="CS105">
            <v>0</v>
          </cell>
          <cell r="CT105"/>
          <cell r="CU105"/>
          <cell r="CV105">
            <v>0</v>
          </cell>
          <cell r="CW105"/>
          <cell r="CX105"/>
          <cell r="CY105">
            <v>0</v>
          </cell>
          <cell r="CZ105"/>
          <cell r="DA105"/>
          <cell r="DB105">
            <v>0</v>
          </cell>
          <cell r="DC105"/>
          <cell r="DD105"/>
          <cell r="DE105">
            <v>0</v>
          </cell>
          <cell r="DF105"/>
          <cell r="DG105"/>
          <cell r="DH105">
            <v>0</v>
          </cell>
          <cell r="DI105"/>
          <cell r="DJ105"/>
          <cell r="DK105">
            <v>0</v>
          </cell>
          <cell r="DL105">
            <v>0</v>
          </cell>
          <cell r="DM105">
            <v>0</v>
          </cell>
          <cell r="DN105">
            <v>0</v>
          </cell>
          <cell r="DO105">
            <v>11231.38053045</v>
          </cell>
          <cell r="DP105">
            <v>11231.38053045</v>
          </cell>
          <cell r="DQ105">
            <v>0</v>
          </cell>
          <cell r="DR105">
            <v>20472.107498204161</v>
          </cell>
          <cell r="DS105">
            <v>12635.303096756248</v>
          </cell>
          <cell r="DT105">
            <v>7836.8044014479128</v>
          </cell>
        </row>
        <row r="106">
          <cell r="E106" t="str">
            <v xml:space="preserve">Vulnerable populations benefit from strengthened end to end supply 
chain and logistics capacities in order to protect their access to food and livelihoods </v>
          </cell>
          <cell r="F10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6" t="str">
            <v>01/01/2022</v>
          </cell>
          <cell r="H106">
            <v>45291</v>
          </cell>
          <cell r="I106" t="str">
            <v>Frank Cawkwell</v>
          </cell>
          <cell r="J106"/>
          <cell r="K106"/>
          <cell r="L106"/>
          <cell r="M106"/>
          <cell r="N106"/>
          <cell r="O106"/>
          <cell r="P106"/>
          <cell r="Q106"/>
          <cell r="R106"/>
          <cell r="S106"/>
          <cell r="T106"/>
          <cell r="U106"/>
          <cell r="V106"/>
          <cell r="W106"/>
          <cell r="X106"/>
          <cell r="Y106"/>
          <cell r="Z106"/>
          <cell r="AA10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6"/>
          <cell r="AC106"/>
          <cell r="AD106"/>
          <cell r="AE106"/>
          <cell r="AF106"/>
          <cell r="AG106"/>
          <cell r="AH106"/>
          <cell r="AI106" t="str">
            <v xml:space="preserve">Social Cohesion and Protection </v>
          </cell>
          <cell r="AJ106" t="str">
            <v>Ministry of Social Transformation</v>
          </cell>
          <cell r="AK106" t="str">
            <v>World Food Programme (WFP)</v>
          </cell>
          <cell r="AL106"/>
          <cell r="AM106"/>
          <cell r="AN106"/>
          <cell r="AO106"/>
          <cell r="AP106"/>
          <cell r="AQ106" t="str">
            <v>1. Number of capacity strengthening initiatives facilitated by WFP to strengthen end to end  humanitarian supply chain and logistics capacitates
2. USD value of assets and infrastructure handed over to national stakeholders as a result of WFP capacity strengthening support</v>
          </cell>
          <cell r="AR106"/>
          <cell r="AS106"/>
          <cell r="AT106"/>
          <cell r="AU106">
            <v>0</v>
          </cell>
          <cell r="AV106">
            <v>0</v>
          </cell>
          <cell r="AW106">
            <v>0</v>
          </cell>
          <cell r="AX106">
            <v>1091845.7332375553</v>
          </cell>
          <cell r="AY106">
            <v>673882.8318269999</v>
          </cell>
          <cell r="AZ106">
            <v>417962.90141055535</v>
          </cell>
          <cell r="BA106">
            <v>2547640.044220963</v>
          </cell>
          <cell r="BB106">
            <v>1572393.2742630001</v>
          </cell>
          <cell r="BC106">
            <v>975246.76995796291</v>
          </cell>
          <cell r="BD106">
            <v>0</v>
          </cell>
          <cell r="BE106">
            <v>0</v>
          </cell>
          <cell r="BF106">
            <v>0</v>
          </cell>
          <cell r="BG106">
            <v>454935.72218231478</v>
          </cell>
          <cell r="BH106">
            <v>280784.51326124999</v>
          </cell>
          <cell r="BI106">
            <v>174151.2089210648</v>
          </cell>
          <cell r="BJ106">
            <v>0</v>
          </cell>
          <cell r="BK106">
            <v>0</v>
          </cell>
          <cell r="BL106">
            <v>0</v>
          </cell>
          <cell r="BM106">
            <v>0</v>
          </cell>
          <cell r="BN106">
            <v>0</v>
          </cell>
          <cell r="BO106">
            <v>0</v>
          </cell>
          <cell r="BP106">
            <v>0</v>
          </cell>
          <cell r="BQ106">
            <v>0</v>
          </cell>
          <cell r="BR106">
            <v>0</v>
          </cell>
          <cell r="BS106">
            <v>90987.144436462957</v>
          </cell>
          <cell r="BT106">
            <v>56156.902652249999</v>
          </cell>
          <cell r="BU106">
            <v>34830.241784212958</v>
          </cell>
          <cell r="BV106">
            <v>545922.86661877763</v>
          </cell>
          <cell r="BW106">
            <v>336941.41591349995</v>
          </cell>
          <cell r="BX106">
            <v>208981.45070527768</v>
          </cell>
          <cell r="BY106">
            <v>1728755.7442927961</v>
          </cell>
          <cell r="BZ106">
            <v>1066981.15039275</v>
          </cell>
          <cell r="CA106">
            <v>661774.59390004608</v>
          </cell>
          <cell r="CB106">
            <v>6460087.2549888697</v>
          </cell>
          <cell r="CC106">
            <v>3987140.08830975</v>
          </cell>
          <cell r="CD106">
            <v>2472947.1666791197</v>
          </cell>
          <cell r="CE106"/>
          <cell r="CF106"/>
          <cell r="CG106">
            <v>0</v>
          </cell>
          <cell r="CH106"/>
          <cell r="CI106"/>
          <cell r="CJ106">
            <v>0</v>
          </cell>
          <cell r="CK106"/>
          <cell r="CL106"/>
          <cell r="CM106">
            <v>0</v>
          </cell>
          <cell r="CN106"/>
          <cell r="CO106"/>
          <cell r="CP106">
            <v>0</v>
          </cell>
          <cell r="CQ106"/>
          <cell r="CR106"/>
          <cell r="CS106">
            <v>0</v>
          </cell>
          <cell r="CT106"/>
          <cell r="CU106"/>
          <cell r="CV106">
            <v>0</v>
          </cell>
          <cell r="CW106"/>
          <cell r="CX106"/>
          <cell r="CY106">
            <v>0</v>
          </cell>
          <cell r="CZ106"/>
          <cell r="DA106"/>
          <cell r="DB106">
            <v>0</v>
          </cell>
          <cell r="DC106"/>
          <cell r="DD106"/>
          <cell r="DE106">
            <v>0</v>
          </cell>
          <cell r="DF106"/>
          <cell r="DG106"/>
          <cell r="DH106">
            <v>0</v>
          </cell>
          <cell r="DI106"/>
          <cell r="DJ106"/>
          <cell r="DK106">
            <v>0</v>
          </cell>
          <cell r="DL106">
            <v>0</v>
          </cell>
          <cell r="DM106">
            <v>0</v>
          </cell>
          <cell r="DN106">
            <v>0</v>
          </cell>
          <cell r="DO106">
            <v>0</v>
          </cell>
          <cell r="DP106">
            <v>0</v>
          </cell>
          <cell r="DQ106">
            <v>0</v>
          </cell>
          <cell r="DR106">
            <v>1091845.7332375553</v>
          </cell>
          <cell r="DS106">
            <v>673882.8318269999</v>
          </cell>
          <cell r="DT106">
            <v>417962.90141055535</v>
          </cell>
        </row>
        <row r="107">
          <cell r="E107" t="str">
            <v>Governments in the Caribbean benefit from strengthened food systems in order to increase access to affordable and nutritious food for food insecure populations</v>
          </cell>
          <cell r="F107"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7" t="str">
            <v>01/01/2022</v>
          </cell>
          <cell r="H107">
            <v>45291</v>
          </cell>
          <cell r="I107" t="str">
            <v>Sarah Bailey</v>
          </cell>
          <cell r="J107"/>
          <cell r="K107"/>
          <cell r="L107"/>
          <cell r="M107"/>
          <cell r="N107"/>
          <cell r="O107"/>
          <cell r="P107"/>
          <cell r="Q107"/>
          <cell r="R107"/>
          <cell r="S107"/>
          <cell r="T107"/>
          <cell r="U107"/>
          <cell r="V107"/>
          <cell r="W107"/>
          <cell r="X107"/>
          <cell r="Y107"/>
          <cell r="Z107"/>
          <cell r="AA10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7"/>
          <cell r="AC107"/>
          <cell r="AD107"/>
          <cell r="AE107"/>
          <cell r="AF107"/>
          <cell r="AG107"/>
          <cell r="AH107"/>
          <cell r="AI107" t="str">
            <v xml:space="preserve">Social Cohesion and Protection </v>
          </cell>
          <cell r="AJ107" t="str">
            <v>Ministry of Social Transformation</v>
          </cell>
          <cell r="AK107" t="str">
            <v>World Food Programme (WFP)</v>
          </cell>
          <cell r="AL107"/>
          <cell r="AM107"/>
          <cell r="AN107"/>
          <cell r="AO107"/>
          <cell r="AP107"/>
          <cell r="AQ107" t="str">
            <v xml:space="preserve">1. Number of capacity strengthening initiatives facilitated by WFP to enhance national food security and nutrition stakeholder capacities  </v>
          </cell>
          <cell r="AR107"/>
          <cell r="AS107"/>
          <cell r="AT107"/>
          <cell r="AU107">
            <v>0</v>
          </cell>
          <cell r="AV107">
            <v>0</v>
          </cell>
          <cell r="AW107">
            <v>0</v>
          </cell>
          <cell r="AX107">
            <v>20472.107498204161</v>
          </cell>
          <cell r="AY107">
            <v>12635.303096756248</v>
          </cell>
          <cell r="AZ107">
            <v>7836.8044014479128</v>
          </cell>
          <cell r="BA107">
            <v>47768.250829143057</v>
          </cell>
          <cell r="BB107">
            <v>29482.373892431249</v>
          </cell>
          <cell r="BC107">
            <v>18285.876936711808</v>
          </cell>
          <cell r="BD107">
            <v>90987.144436462957</v>
          </cell>
          <cell r="BE107">
            <v>56156.902652249999</v>
          </cell>
          <cell r="BF107">
            <v>34830.241784212958</v>
          </cell>
          <cell r="BG107">
            <v>145579.43109834075</v>
          </cell>
          <cell r="BH107">
            <v>89851.044243600001</v>
          </cell>
          <cell r="BI107">
            <v>55728.386854740747</v>
          </cell>
          <cell r="BJ107">
            <v>0</v>
          </cell>
          <cell r="BK107">
            <v>0</v>
          </cell>
          <cell r="BL107">
            <v>0</v>
          </cell>
          <cell r="BM107">
            <v>0</v>
          </cell>
          <cell r="BN107">
            <v>0</v>
          </cell>
          <cell r="BO107">
            <v>0</v>
          </cell>
          <cell r="BP107">
            <v>0</v>
          </cell>
          <cell r="BQ107">
            <v>0</v>
          </cell>
          <cell r="BR107">
            <v>0</v>
          </cell>
          <cell r="BS107">
            <v>90987.144436462957</v>
          </cell>
          <cell r="BT107">
            <v>56156.902652249999</v>
          </cell>
          <cell r="BU107">
            <v>34830.241784212958</v>
          </cell>
          <cell r="BV107">
            <v>127382.00221104815</v>
          </cell>
          <cell r="BW107">
            <v>78619.663713150017</v>
          </cell>
          <cell r="BX107">
            <v>48762.338497898134</v>
          </cell>
          <cell r="BY107">
            <v>90987.144436462957</v>
          </cell>
          <cell r="BZ107">
            <v>56156.902652249999</v>
          </cell>
          <cell r="CA107">
            <v>34830.241784212958</v>
          </cell>
          <cell r="CB107">
            <v>614163.22494612494</v>
          </cell>
          <cell r="CC107">
            <v>379059.09290268749</v>
          </cell>
          <cell r="CD107">
            <v>235104.13204343748</v>
          </cell>
          <cell r="CE107"/>
          <cell r="CF107"/>
          <cell r="CG107">
            <v>0</v>
          </cell>
          <cell r="CH107"/>
          <cell r="CI107"/>
          <cell r="CJ107">
            <v>0</v>
          </cell>
          <cell r="CK107"/>
          <cell r="CL107"/>
          <cell r="CM107">
            <v>0</v>
          </cell>
          <cell r="CN107"/>
          <cell r="CO107"/>
          <cell r="CP107">
            <v>0</v>
          </cell>
          <cell r="CQ107"/>
          <cell r="CR107"/>
          <cell r="CS107">
            <v>0</v>
          </cell>
          <cell r="CT107"/>
          <cell r="CU107"/>
          <cell r="CV107">
            <v>0</v>
          </cell>
          <cell r="CW107"/>
          <cell r="CX107"/>
          <cell r="CY107">
            <v>0</v>
          </cell>
          <cell r="CZ107"/>
          <cell r="DA107"/>
          <cell r="DB107">
            <v>0</v>
          </cell>
          <cell r="DC107"/>
          <cell r="DD107"/>
          <cell r="DE107">
            <v>0</v>
          </cell>
          <cell r="DF107"/>
          <cell r="DG107"/>
          <cell r="DH107">
            <v>0</v>
          </cell>
          <cell r="DI107"/>
          <cell r="DJ107"/>
          <cell r="DK107">
            <v>0</v>
          </cell>
          <cell r="DL107">
            <v>0</v>
          </cell>
          <cell r="DM107">
            <v>0</v>
          </cell>
          <cell r="DN107">
            <v>0</v>
          </cell>
          <cell r="DO107">
            <v>0</v>
          </cell>
          <cell r="DP107">
            <v>0</v>
          </cell>
          <cell r="DQ107">
            <v>0</v>
          </cell>
          <cell r="DR107">
            <v>20472.107498204161</v>
          </cell>
          <cell r="DS107">
            <v>12635.303096756248</v>
          </cell>
          <cell r="DT107">
            <v>7836.8044014479128</v>
          </cell>
        </row>
        <row r="108">
          <cell r="E108" t="str">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ell>
          <cell r="F108"/>
          <cell r="G108"/>
          <cell r="H108"/>
          <cell r="I108"/>
          <cell r="J108"/>
          <cell r="K108"/>
          <cell r="L108"/>
          <cell r="M108"/>
          <cell r="N108"/>
          <cell r="O108"/>
          <cell r="P108"/>
          <cell r="Q108"/>
          <cell r="R108"/>
          <cell r="S108"/>
          <cell r="T108"/>
          <cell r="U108"/>
          <cell r="V108"/>
          <cell r="W108"/>
          <cell r="X108"/>
          <cell r="Y108"/>
          <cell r="Z108"/>
          <cell r="AA108" t="str">
            <v>1.5 By 2030, build the resilience of the poor and those in vulnerable situations and reduce their exposure and vulnerability to climate-related extreme events and other economic, social and environmental shocks and disasters</v>
          </cell>
          <cell r="AB10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08" t="str">
            <v>13.1 Strengthen resilience and adaptive capacity to climate-related hazards and natural disasters in all countries</v>
          </cell>
          <cell r="AD108" t="str">
            <v>13.2 Integrate climate change measures into national policies, strategies and planning</v>
          </cell>
          <cell r="AE108"/>
          <cell r="AF108" t="str">
            <v xml:space="preserve">Resilient agri-food Systems </v>
          </cell>
          <cell r="AG108"/>
          <cell r="AH108"/>
          <cell r="AI108" t="str">
            <v>COVID Response &amp; Socioeconomic Recovery</v>
          </cell>
          <cell r="AJ108" t="str">
            <v>COVID Response  &amp;  Socio-economic Recovery</v>
          </cell>
          <cell r="AK108" t="str">
            <v>Food and Agriculture Organization of the United Nations (FAO)</v>
          </cell>
          <cell r="AL108"/>
          <cell r="AM108" t="str">
            <v>Ministry of Agriculture, Fisheries and Barbuda Affairs</v>
          </cell>
          <cell r="AN108"/>
          <cell r="AO108"/>
          <cell r="AP108"/>
          <cell r="AQ108"/>
          <cell r="AR108"/>
          <cell r="AS108"/>
          <cell r="AT108"/>
          <cell r="AU108"/>
          <cell r="AV108"/>
          <cell r="AW108"/>
          <cell r="AX108"/>
          <cell r="AY108"/>
          <cell r="AZ108">
            <v>0</v>
          </cell>
          <cell r="BA108"/>
          <cell r="BB108"/>
          <cell r="BC108">
            <v>0</v>
          </cell>
          <cell r="BD108"/>
          <cell r="BE108"/>
          <cell r="BF108">
            <v>0</v>
          </cell>
          <cell r="BG108">
            <v>45100</v>
          </cell>
          <cell r="BH108">
            <v>45100</v>
          </cell>
          <cell r="BI108">
            <v>0</v>
          </cell>
          <cell r="BJ108"/>
          <cell r="BK108"/>
          <cell r="BL108">
            <v>0</v>
          </cell>
          <cell r="BM108"/>
          <cell r="BN108"/>
          <cell r="BO108">
            <v>0</v>
          </cell>
          <cell r="BP108"/>
          <cell r="BQ108"/>
          <cell r="BR108">
            <v>0</v>
          </cell>
          <cell r="BS108"/>
          <cell r="BT108"/>
          <cell r="BU108">
            <v>0</v>
          </cell>
          <cell r="BV108"/>
          <cell r="BW108"/>
          <cell r="BX108">
            <v>0</v>
          </cell>
          <cell r="BY108"/>
          <cell r="BZ108"/>
          <cell r="CA108">
            <v>0</v>
          </cell>
          <cell r="CB108">
            <v>45100</v>
          </cell>
          <cell r="CC108">
            <v>45100</v>
          </cell>
          <cell r="CD108">
            <v>0</v>
          </cell>
          <cell r="CE108"/>
          <cell r="CF108"/>
          <cell r="CG108">
            <v>0</v>
          </cell>
          <cell r="CH108"/>
          <cell r="CI108"/>
          <cell r="CJ108">
            <v>0</v>
          </cell>
          <cell r="CK108"/>
          <cell r="CL108"/>
          <cell r="CM108">
            <v>0</v>
          </cell>
          <cell r="CN108"/>
          <cell r="CO108"/>
          <cell r="CP108">
            <v>0</v>
          </cell>
          <cell r="CQ108"/>
          <cell r="CR108"/>
          <cell r="CS108">
            <v>0</v>
          </cell>
          <cell r="CT108"/>
          <cell r="CU108"/>
          <cell r="CV108">
            <v>0</v>
          </cell>
          <cell r="CW108"/>
          <cell r="CX108"/>
          <cell r="CY108">
            <v>0</v>
          </cell>
          <cell r="CZ108"/>
          <cell r="DA108"/>
          <cell r="DB108">
            <v>0</v>
          </cell>
          <cell r="DC108"/>
          <cell r="DD108"/>
          <cell r="DE108">
            <v>0</v>
          </cell>
          <cell r="DF108"/>
          <cell r="DG108"/>
          <cell r="DH108">
            <v>0</v>
          </cell>
          <cell r="DI108"/>
          <cell r="DJ108"/>
          <cell r="DK108">
            <v>0</v>
          </cell>
          <cell r="DL108">
            <v>0</v>
          </cell>
          <cell r="DM108">
            <v>0</v>
          </cell>
          <cell r="DN108">
            <v>0</v>
          </cell>
          <cell r="DO108">
            <v>0</v>
          </cell>
          <cell r="DP108">
            <v>0</v>
          </cell>
          <cell r="DQ108">
            <v>0</v>
          </cell>
          <cell r="DR108">
            <v>0</v>
          </cell>
          <cell r="DS108">
            <v>0</v>
          </cell>
          <cell r="DT108">
            <v>0</v>
          </cell>
        </row>
        <row r="109">
          <cell r="E109"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F109"/>
          <cell r="G109"/>
          <cell r="H109"/>
          <cell r="I109"/>
          <cell r="J109"/>
          <cell r="K109"/>
          <cell r="L109"/>
          <cell r="M109"/>
          <cell r="N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O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P109"/>
          <cell r="Q109"/>
          <cell r="R109"/>
          <cell r="S109"/>
          <cell r="T109"/>
          <cell r="U109"/>
          <cell r="V109"/>
          <cell r="W109"/>
          <cell r="X109"/>
          <cell r="Y109"/>
          <cell r="Z109"/>
          <cell r="AA109"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09"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C109" t="str">
            <v>15.2 By 2020, promote the implementation of sustainable management of all types of forests, halt deforestation, restore degraded forests and substantially increase afforestation and reforestation globally</v>
          </cell>
          <cell r="AD109"/>
          <cell r="AE109"/>
          <cell r="AF109" t="str">
            <v xml:space="preserve">Resilient agri-food Systems </v>
          </cell>
          <cell r="AG109"/>
          <cell r="AH109"/>
          <cell r="AI109" t="str">
            <v>COVID Response &amp; Socioeconomic Recovery</v>
          </cell>
          <cell r="AJ109" t="str">
            <v>COVID Response  &amp;  Socio-economic Recovery</v>
          </cell>
          <cell r="AK109" t="str">
            <v>Food and Agriculture Organization of the United Nations (FAO)</v>
          </cell>
          <cell r="AL109"/>
          <cell r="AM109" t="str">
            <v>Ministry of Agriculture, Fisheries and Barbuda Affairs</v>
          </cell>
          <cell r="AN109"/>
          <cell r="AO109"/>
          <cell r="AP109"/>
          <cell r="AQ109"/>
          <cell r="AR109"/>
          <cell r="AS109"/>
          <cell r="AT109"/>
          <cell r="AU109"/>
          <cell r="AV109"/>
          <cell r="AW109"/>
          <cell r="AX109"/>
          <cell r="AY109"/>
          <cell r="AZ109">
            <v>0</v>
          </cell>
          <cell r="BA109"/>
          <cell r="BB109"/>
          <cell r="BC109">
            <v>0</v>
          </cell>
          <cell r="BD109"/>
          <cell r="BE109"/>
          <cell r="BF109">
            <v>0</v>
          </cell>
          <cell r="BG109"/>
          <cell r="BH109"/>
          <cell r="BI109">
            <v>0</v>
          </cell>
          <cell r="BJ109"/>
          <cell r="BK109"/>
          <cell r="BL109">
            <v>0</v>
          </cell>
          <cell r="BM109"/>
          <cell r="BN109"/>
          <cell r="BO109">
            <v>0</v>
          </cell>
          <cell r="BP109"/>
          <cell r="BQ109"/>
          <cell r="BR109">
            <v>0</v>
          </cell>
          <cell r="BS109">
            <v>617425</v>
          </cell>
          <cell r="BT109">
            <v>317425</v>
          </cell>
          <cell r="BU109">
            <v>300000</v>
          </cell>
          <cell r="BV109"/>
          <cell r="BW109"/>
          <cell r="BX109">
            <v>0</v>
          </cell>
          <cell r="BY109"/>
          <cell r="BZ109"/>
          <cell r="CA109">
            <v>0</v>
          </cell>
          <cell r="CB109">
            <v>617425</v>
          </cell>
          <cell r="CC109">
            <v>317425</v>
          </cell>
          <cell r="CD109">
            <v>300000</v>
          </cell>
          <cell r="CE109"/>
          <cell r="CF109"/>
          <cell r="CG109">
            <v>0</v>
          </cell>
          <cell r="CH109"/>
          <cell r="CI109"/>
          <cell r="CJ109">
            <v>0</v>
          </cell>
          <cell r="CK109"/>
          <cell r="CL109"/>
          <cell r="CM109">
            <v>0</v>
          </cell>
          <cell r="CN109"/>
          <cell r="CO109"/>
          <cell r="CP109">
            <v>0</v>
          </cell>
          <cell r="CQ109"/>
          <cell r="CR109"/>
          <cell r="CS109">
            <v>0</v>
          </cell>
          <cell r="CT109"/>
          <cell r="CU109"/>
          <cell r="CV109">
            <v>0</v>
          </cell>
          <cell r="CW109"/>
          <cell r="CX109"/>
          <cell r="CY109">
            <v>0</v>
          </cell>
          <cell r="CZ109"/>
          <cell r="DA109"/>
          <cell r="DB109">
            <v>0</v>
          </cell>
          <cell r="DC109"/>
          <cell r="DD109"/>
          <cell r="DE109">
            <v>0</v>
          </cell>
          <cell r="DF109"/>
          <cell r="DG109"/>
          <cell r="DH109">
            <v>0</v>
          </cell>
          <cell r="DI109"/>
          <cell r="DJ109"/>
          <cell r="DK109">
            <v>0</v>
          </cell>
          <cell r="DL109">
            <v>0</v>
          </cell>
          <cell r="DM109">
            <v>0</v>
          </cell>
          <cell r="DN109">
            <v>0</v>
          </cell>
          <cell r="DO109">
            <v>0</v>
          </cell>
          <cell r="DP109">
            <v>0</v>
          </cell>
          <cell r="DQ109">
            <v>0</v>
          </cell>
          <cell r="DR109">
            <v>0</v>
          </cell>
          <cell r="DS109">
            <v>0</v>
          </cell>
          <cell r="DT109">
            <v>0</v>
          </cell>
        </row>
        <row r="110">
          <cell r="E110"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F110"/>
          <cell r="G110"/>
          <cell r="H110"/>
          <cell r="I110"/>
          <cell r="J110"/>
          <cell r="K110"/>
          <cell r="L110"/>
          <cell r="M110"/>
          <cell r="N110"/>
          <cell r="O110"/>
          <cell r="P110"/>
          <cell r="Q110"/>
          <cell r="R110"/>
          <cell r="S110" t="str">
            <v>* 4042 - Analysis of benefits of risk management practices and technologies are undertaken for selected practices and technologies that can be implemented at farm and/or community levels for COVID-19 and volcano eruption recovery and increase resilience against priority multi-hazards/risks., due: 2023-Sep-30</v>
          </cell>
          <cell r="T110"/>
          <cell r="U110"/>
          <cell r="V110"/>
          <cell r="W110"/>
          <cell r="X110"/>
          <cell r="Y110"/>
          <cell r="Z110"/>
          <cell r="AA110"/>
          <cell r="AB110"/>
          <cell r="AC110"/>
          <cell r="AD110"/>
          <cell r="AE110"/>
          <cell r="AF110" t="str">
            <v xml:space="preserve">Resilient agri-food Systems </v>
          </cell>
          <cell r="AG110"/>
          <cell r="AH110"/>
          <cell r="AI110" t="str">
            <v>COVID Response &amp; Socioeconomic Recovery</v>
          </cell>
          <cell r="AJ110" t="str">
            <v>Tailored Policy Support &amp; Technical Assistance</v>
          </cell>
          <cell r="AK110" t="str">
            <v>Food and Agriculture Organization of the United Nations (FAO)</v>
          </cell>
          <cell r="AL110"/>
          <cell r="AM110" t="str">
            <v>Ministry of Agriculture, Fisheries and Barbuda Affairs</v>
          </cell>
          <cell r="AN110"/>
          <cell r="AO110"/>
          <cell r="AP110"/>
          <cell r="AQ110"/>
          <cell r="AR110"/>
          <cell r="AS110"/>
          <cell r="AT110"/>
          <cell r="AU110"/>
          <cell r="AV110"/>
          <cell r="AW110"/>
          <cell r="AX110"/>
          <cell r="AY110"/>
          <cell r="AZ110">
            <v>0</v>
          </cell>
          <cell r="BA110"/>
          <cell r="BB110"/>
          <cell r="BC110">
            <v>0</v>
          </cell>
          <cell r="BD110"/>
          <cell r="BE110"/>
          <cell r="BF110">
            <v>0</v>
          </cell>
          <cell r="BG110"/>
          <cell r="BH110"/>
          <cell r="BI110">
            <v>0</v>
          </cell>
          <cell r="BJ110"/>
          <cell r="BK110"/>
          <cell r="BL110">
            <v>0</v>
          </cell>
          <cell r="BM110"/>
          <cell r="BN110"/>
          <cell r="BO110">
            <v>0</v>
          </cell>
          <cell r="BP110"/>
          <cell r="BQ110"/>
          <cell r="BR110">
            <v>0</v>
          </cell>
          <cell r="BS110"/>
          <cell r="BT110"/>
          <cell r="BU110">
            <v>0</v>
          </cell>
          <cell r="BV110">
            <v>356000</v>
          </cell>
          <cell r="BW110">
            <v>356000</v>
          </cell>
          <cell r="BX110">
            <v>0</v>
          </cell>
          <cell r="BY110"/>
          <cell r="BZ110"/>
          <cell r="CA110">
            <v>0</v>
          </cell>
          <cell r="CB110">
            <v>356000</v>
          </cell>
          <cell r="CC110">
            <v>356000</v>
          </cell>
          <cell r="CD110">
            <v>0</v>
          </cell>
          <cell r="CE110"/>
          <cell r="CF110"/>
          <cell r="CG110">
            <v>0</v>
          </cell>
          <cell r="CH110"/>
          <cell r="CI110"/>
          <cell r="CJ110">
            <v>0</v>
          </cell>
          <cell r="CK110"/>
          <cell r="CL110"/>
          <cell r="CM110">
            <v>0</v>
          </cell>
          <cell r="CN110"/>
          <cell r="CO110"/>
          <cell r="CP110">
            <v>0</v>
          </cell>
          <cell r="CQ110"/>
          <cell r="CR110"/>
          <cell r="CS110">
            <v>0</v>
          </cell>
          <cell r="CT110"/>
          <cell r="CU110"/>
          <cell r="CV110">
            <v>0</v>
          </cell>
          <cell r="CW110"/>
          <cell r="CX110"/>
          <cell r="CY110">
            <v>0</v>
          </cell>
          <cell r="CZ110"/>
          <cell r="DA110"/>
          <cell r="DB110">
            <v>0</v>
          </cell>
          <cell r="DC110"/>
          <cell r="DD110"/>
          <cell r="DE110">
            <v>0</v>
          </cell>
          <cell r="DF110"/>
          <cell r="DG110"/>
          <cell r="DH110">
            <v>0</v>
          </cell>
          <cell r="DI110"/>
          <cell r="DJ110"/>
          <cell r="DK110">
            <v>0</v>
          </cell>
          <cell r="DL110">
            <v>0</v>
          </cell>
          <cell r="DM110">
            <v>0</v>
          </cell>
          <cell r="DN110">
            <v>0</v>
          </cell>
          <cell r="DO110">
            <v>0</v>
          </cell>
          <cell r="DP110">
            <v>0</v>
          </cell>
          <cell r="DQ110">
            <v>0</v>
          </cell>
          <cell r="DR110">
            <v>0</v>
          </cell>
          <cell r="DS110">
            <v>0</v>
          </cell>
          <cell r="DT110">
            <v>0</v>
          </cell>
        </row>
        <row r="111">
          <cell r="E111" t="str">
            <v>Affected populations receive cash-based transfers or in-kind food assistance in order to meet essential needs, protect livelihoods and preserve their nutrition status.</v>
          </cell>
          <cell r="F111" t="str">
            <v>WFP will assist shock-affected populations with cash-based transfers or food in-kind in response to events necessitating international assistance. This outcome focuses on meeting food, nutrition and other essential needs of shock-affected people</v>
          </cell>
          <cell r="G111" t="str">
            <v>01/01/2022</v>
          </cell>
          <cell r="H111">
            <v>45291</v>
          </cell>
          <cell r="I111" t="str">
            <v>Sarah Bailey</v>
          </cell>
          <cell r="J111"/>
          <cell r="K111"/>
          <cell r="L111"/>
          <cell r="M111"/>
          <cell r="N111"/>
          <cell r="O111"/>
          <cell r="P111"/>
          <cell r="Q111"/>
          <cell r="R111"/>
          <cell r="S111"/>
          <cell r="T111"/>
          <cell r="U111"/>
          <cell r="V111"/>
          <cell r="W111"/>
          <cell r="X111"/>
          <cell r="Y111"/>
          <cell r="Z111"/>
          <cell r="AA111" t="str">
            <v>2.1 By 2030, end hunger and ensure access by all people, in particular the poor and people in vulnerable situations, including infants, to safe, nutritious and sufficient food all year round</v>
          </cell>
          <cell r="AB111"/>
          <cell r="AC111"/>
          <cell r="AD111"/>
          <cell r="AE111"/>
          <cell r="AF111"/>
          <cell r="AG111"/>
          <cell r="AH111"/>
          <cell r="AI111" t="str">
            <v xml:space="preserve">Social Cohesion and Protection </v>
          </cell>
          <cell r="AJ111" t="str">
            <v>Ministry of Social Transformation</v>
          </cell>
          <cell r="AK111" t="str">
            <v>World Food Programme (WFP)</v>
          </cell>
          <cell r="AL111"/>
          <cell r="AM111"/>
          <cell r="AN111"/>
          <cell r="AO111"/>
          <cell r="AP111"/>
          <cell r="AQ111" t="str">
            <v>1. Total value of cash/in kind food transferred to targeted beneficiaries                                                                                                                     2. Number of people receiving food/cash-based transfers/commodity vouchers</v>
          </cell>
          <cell r="AR111"/>
          <cell r="AS111"/>
          <cell r="AT111"/>
          <cell r="AU111">
            <v>0</v>
          </cell>
          <cell r="AV111">
            <v>0</v>
          </cell>
          <cell r="AW111">
            <v>0</v>
          </cell>
          <cell r="AX111">
            <v>0</v>
          </cell>
          <cell r="AY111">
            <v>0</v>
          </cell>
          <cell r="AZ111">
            <v>0</v>
          </cell>
          <cell r="BA111">
            <v>41610.305133303307</v>
          </cell>
          <cell r="BB111">
            <v>41610.305133303307</v>
          </cell>
          <cell r="BC111">
            <v>0</v>
          </cell>
          <cell r="BD111">
            <v>0</v>
          </cell>
          <cell r="BE111">
            <v>0</v>
          </cell>
          <cell r="BF111">
            <v>0</v>
          </cell>
          <cell r="BG111">
            <v>24837.030521271372</v>
          </cell>
          <cell r="BH111">
            <v>24837.030521271372</v>
          </cell>
          <cell r="BI111">
            <v>0</v>
          </cell>
          <cell r="BJ111">
            <v>0</v>
          </cell>
          <cell r="BK111">
            <v>0</v>
          </cell>
          <cell r="BL111">
            <v>0</v>
          </cell>
          <cell r="BM111">
            <v>0</v>
          </cell>
          <cell r="BN111">
            <v>0</v>
          </cell>
          <cell r="BO111">
            <v>0</v>
          </cell>
          <cell r="BP111">
            <v>0</v>
          </cell>
          <cell r="BQ111">
            <v>0</v>
          </cell>
          <cell r="BR111">
            <v>0</v>
          </cell>
          <cell r="BS111">
            <v>10195.601028981899</v>
          </cell>
          <cell r="BT111">
            <v>10195.601028981899</v>
          </cell>
          <cell r="BU111">
            <v>0</v>
          </cell>
          <cell r="BV111">
            <v>331159.57904926763</v>
          </cell>
          <cell r="BW111">
            <v>331159.57904926763</v>
          </cell>
          <cell r="BX111">
            <v>0</v>
          </cell>
          <cell r="BY111">
            <v>6779777.2952186558</v>
          </cell>
          <cell r="BZ111">
            <v>0</v>
          </cell>
          <cell r="CA111">
            <v>6779777.2952186558</v>
          </cell>
          <cell r="CB111">
            <v>7187579.8109514797</v>
          </cell>
          <cell r="CC111">
            <v>407802.51573282422</v>
          </cell>
          <cell r="CD111">
            <v>6779777.2952186558</v>
          </cell>
          <cell r="CE111"/>
          <cell r="CF111"/>
          <cell r="CG111">
            <v>0</v>
          </cell>
          <cell r="CH111"/>
          <cell r="CI111"/>
          <cell r="CJ111">
            <v>0</v>
          </cell>
          <cell r="CK111"/>
          <cell r="CL111"/>
          <cell r="CM111">
            <v>0</v>
          </cell>
          <cell r="CN111"/>
          <cell r="CO111"/>
          <cell r="CP111">
            <v>0</v>
          </cell>
          <cell r="CQ111"/>
          <cell r="CR111"/>
          <cell r="CS111">
            <v>0</v>
          </cell>
          <cell r="CT111"/>
          <cell r="CU111"/>
          <cell r="CV111">
            <v>0</v>
          </cell>
          <cell r="CW111"/>
          <cell r="CX111"/>
          <cell r="CY111">
            <v>0</v>
          </cell>
          <cell r="CZ111"/>
          <cell r="DA111"/>
          <cell r="DB111">
            <v>0</v>
          </cell>
          <cell r="DC111"/>
          <cell r="DD111"/>
          <cell r="DE111">
            <v>0</v>
          </cell>
          <cell r="DF111"/>
          <cell r="DG111"/>
          <cell r="DH111">
            <v>0</v>
          </cell>
          <cell r="DI111"/>
          <cell r="DJ111"/>
          <cell r="DK111">
            <v>0</v>
          </cell>
          <cell r="DL111">
            <v>0</v>
          </cell>
          <cell r="DM111">
            <v>0</v>
          </cell>
          <cell r="DN111">
            <v>0</v>
          </cell>
          <cell r="DO111">
            <v>0</v>
          </cell>
          <cell r="DP111">
            <v>0</v>
          </cell>
          <cell r="DQ111">
            <v>0</v>
          </cell>
          <cell r="DR111">
            <v>0</v>
          </cell>
          <cell r="DS111">
            <v>0</v>
          </cell>
          <cell r="DT111">
            <v>0</v>
          </cell>
        </row>
        <row r="112">
          <cell r="E112" t="str">
            <v>End to end supply chain management and emergency telecommunications related services and coordination support, provided to national disaster management cells, humanitarian agencies and partners in order to timely receive life-saving assistance</v>
          </cell>
          <cell r="F112" t="str">
            <v>Recognizing that gaps and bottlenecks in logistics, telecommunications and coordination hinder the effectiveness of emergency responses, WFP will support government-led responses by leveraging its operational capacities to provide common services to government and humanitarian partners in coordination with CDEMA and national governments.</v>
          </cell>
          <cell r="G112" t="str">
            <v>01/01/2022</v>
          </cell>
          <cell r="H112">
            <v>45291</v>
          </cell>
          <cell r="I112" t="str">
            <v>Frank Cawkwell</v>
          </cell>
          <cell r="J112"/>
          <cell r="K112"/>
          <cell r="L112"/>
          <cell r="M112"/>
          <cell r="N112"/>
          <cell r="O112"/>
          <cell r="P112"/>
          <cell r="Q112"/>
          <cell r="R112"/>
          <cell r="S112"/>
          <cell r="T112"/>
          <cell r="U112"/>
          <cell r="V112"/>
          <cell r="W112"/>
          <cell r="X112"/>
          <cell r="Y112"/>
          <cell r="Z112"/>
          <cell r="AA112" t="str">
            <v>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v>
          </cell>
          <cell r="AB112"/>
          <cell r="AC112"/>
          <cell r="AD112"/>
          <cell r="AE112"/>
          <cell r="AF112"/>
          <cell r="AG112"/>
          <cell r="AH112"/>
          <cell r="AI112" t="str">
            <v xml:space="preserve">Climate Change &amp; Disaster Risk Reduction </v>
          </cell>
          <cell r="AJ112" t="str">
            <v>NODS</v>
          </cell>
          <cell r="AK112" t="str">
            <v>World Food Programme (WFP)</v>
          </cell>
          <cell r="AL112"/>
          <cell r="AM112"/>
          <cell r="AN112"/>
          <cell r="AO112"/>
          <cell r="AP112"/>
          <cell r="AQ112" t="str">
            <v>1. Number of national, regional and international partners that benefit from WFP's logistics, telecomunications, and/ or coordination related services.</v>
          </cell>
          <cell r="AR112"/>
          <cell r="AS112"/>
          <cell r="AT112"/>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450000</v>
          </cell>
          <cell r="BX112">
            <v>-450000</v>
          </cell>
          <cell r="BY112">
            <v>5652344.6433135681</v>
          </cell>
          <cell r="BZ112">
            <v>1996241.9469000003</v>
          </cell>
          <cell r="CA112">
            <v>3656102.6964135678</v>
          </cell>
          <cell r="CB112">
            <v>5652344.6433135681</v>
          </cell>
          <cell r="CC112">
            <v>2446241.9469000003</v>
          </cell>
          <cell r="CD112">
            <v>3206102.6964135678</v>
          </cell>
          <cell r="CE112"/>
          <cell r="CF112"/>
          <cell r="CG112">
            <v>0</v>
          </cell>
          <cell r="CH112"/>
          <cell r="CI112"/>
          <cell r="CJ112">
            <v>0</v>
          </cell>
          <cell r="CK112"/>
          <cell r="CL112"/>
          <cell r="CM112">
            <v>0</v>
          </cell>
          <cell r="CN112"/>
          <cell r="CO112"/>
          <cell r="CP112">
            <v>0</v>
          </cell>
          <cell r="CQ112"/>
          <cell r="CR112"/>
          <cell r="CS112">
            <v>0</v>
          </cell>
          <cell r="CT112"/>
          <cell r="CU112"/>
          <cell r="CV112">
            <v>0</v>
          </cell>
          <cell r="CW112"/>
          <cell r="CX112"/>
          <cell r="CY112">
            <v>0</v>
          </cell>
          <cell r="CZ112"/>
          <cell r="DA112"/>
          <cell r="DB112">
            <v>0</v>
          </cell>
          <cell r="DC112"/>
          <cell r="DD112"/>
          <cell r="DE112">
            <v>0</v>
          </cell>
          <cell r="DF112"/>
          <cell r="DG112"/>
          <cell r="DH112">
            <v>0</v>
          </cell>
          <cell r="DI112"/>
          <cell r="DJ112"/>
          <cell r="DK112">
            <v>0</v>
          </cell>
          <cell r="DL112">
            <v>0</v>
          </cell>
          <cell r="DM112">
            <v>0</v>
          </cell>
          <cell r="DN112">
            <v>0</v>
          </cell>
          <cell r="DO112">
            <v>0</v>
          </cell>
          <cell r="DP112">
            <v>0</v>
          </cell>
          <cell r="DQ112">
            <v>0</v>
          </cell>
          <cell r="DR112">
            <v>0</v>
          </cell>
          <cell r="DS112">
            <v>0</v>
          </cell>
          <cell r="DT112">
            <v>0</v>
          </cell>
        </row>
        <row r="113">
          <cell r="E113" t="str">
            <v>National and regional disaster risk management agents have improved capacities for gender-responsive and risk informed disaster recovery planning and intervention  </v>
          </cell>
          <cell r="F113" t="str">
            <v xml:space="preserve">UNDP will apply its extensive disaster risk management expertise positions in disaster recovery efforts; both short-term through livelihood support and small business continuity, and medium term, through sustainable and resilient reconstruction and rebuilding. </v>
          </cell>
          <cell r="G113">
            <v>44562</v>
          </cell>
          <cell r="H113">
            <v>45261</v>
          </cell>
          <cell r="I113" t="str">
            <v>Sacha Lindo</v>
          </cell>
          <cell r="J113"/>
          <cell r="K113" t="str">
            <v>Sustainable and resilient rehabilation of houess in Barbabua post Hurricane Irma</v>
          </cell>
          <cell r="L113"/>
          <cell r="M113"/>
          <cell r="N113"/>
          <cell r="O113"/>
          <cell r="P113"/>
          <cell r="Q113"/>
          <cell r="R113"/>
          <cell r="S113" t="str">
            <v>Support national authorities in ash and debris waste management</v>
          </cell>
          <cell r="T113"/>
          <cell r="U113" t="str">
            <v>Contribute to gender equality/women’s empowerment in a limited way (1)</v>
          </cell>
          <cell r="V113" t="str">
            <v>Significant contribution to realization of human rights (2)</v>
          </cell>
          <cell r="W113" t="str">
            <v>Contributes to sustaining peace in a limited way  human rights (1)</v>
          </cell>
          <cell r="X113" t="str">
            <v>Capacity Development/Technical Assistance </v>
          </cell>
          <cell r="Y113" t="str">
            <v>People living in remote, poor, rural areas</v>
          </cell>
          <cell r="Z113" t="str">
            <v xml:space="preserve">Humanitarian/ Emergency </v>
          </cell>
          <cell r="AA113" t="str">
            <v>13.1 Strengthen resilience and adaptive capacity to climate-related hazards and natural disasters in all countries</v>
          </cell>
          <cell r="AB113" t="str">
            <v>1.5 By 2030, build the resilience of the poor and those in vulnerable situations and reduce their exposure and vulnerability to climate-related extreme events and other economic, social and environmental shocks and disasters</v>
          </cell>
          <cell r="AC113"/>
          <cell r="AD113"/>
          <cell r="AE113"/>
          <cell r="AF113" t="str">
            <v>Disaster Risk Management</v>
          </cell>
          <cell r="AG113" t="str">
            <v>Disaster Response</v>
          </cell>
          <cell r="AH113" t="str">
            <v>Rehabilitation and Reconstruction</v>
          </cell>
          <cell r="AI113" t="str">
            <v xml:space="preserve">Climate Change &amp; Disaster Risk Reduction </v>
          </cell>
          <cell r="AJ113" t="str">
            <v>Climate Change and Disaster Risk Reduction</v>
          </cell>
          <cell r="AK113" t="str">
            <v>United Nations Development Programme (UNDP)</v>
          </cell>
          <cell r="AL113" t="str">
            <v>European Union; UNDP; Government of Spain</v>
          </cell>
          <cell r="AM113" t="str">
            <v>National Authorisng Officer; Department of Environment; Ministry of Finance; BRAGSA</v>
          </cell>
          <cell r="AN113" t="str">
            <v>Government</v>
          </cell>
          <cell r="AO113" t="str">
            <v>Caribbean Disaster Emergency Management Agency (CDEMA)</v>
          </cell>
          <cell r="AP113" t="str">
            <v>NODS</v>
          </cell>
          <cell r="AQ113" t="str">
            <v>1) Number of persons in key sectors with updated skills to implement recovery strategies, disaggregated by sex; 2) Number of countries with gender responsive recovery stategies developed and submitted for Cabinet approval</v>
          </cell>
          <cell r="AR113" t="str">
            <v>1.5.3 Number of countries that adopt and implement national disaster risk reduction strategies in line with the Sendai Framework for Disaster Risk Reduction 2015–2030</v>
          </cell>
          <cell r="AS113"/>
          <cell r="AT113"/>
          <cell r="AU113">
            <v>90987.144436462957</v>
          </cell>
          <cell r="AV113">
            <v>56156.902652249999</v>
          </cell>
          <cell r="AW113">
            <v>34830.241784212958</v>
          </cell>
          <cell r="AX113">
            <v>1228326.4498922497</v>
          </cell>
          <cell r="AY113">
            <v>758118.18580537487</v>
          </cell>
          <cell r="AZ113">
            <v>470208.26408687478</v>
          </cell>
          <cell r="BA113">
            <v>2918107.9311652123</v>
          </cell>
          <cell r="BB113">
            <v>1820955.3149625042</v>
          </cell>
          <cell r="BC113">
            <v>1097152.6162027081</v>
          </cell>
          <cell r="BD113">
            <v>909871.44436462969</v>
          </cell>
          <cell r="BE113">
            <v>561569.02652249997</v>
          </cell>
          <cell r="BF113">
            <v>348302.41784212971</v>
          </cell>
          <cell r="BG113">
            <v>1941776.3213173114</v>
          </cell>
          <cell r="BH113">
            <v>1210341.2438488391</v>
          </cell>
          <cell r="BI113">
            <v>731435.0774684723</v>
          </cell>
          <cell r="BJ113">
            <v>90987.144436462957</v>
          </cell>
          <cell r="BK113">
            <v>56156.902652249999</v>
          </cell>
          <cell r="BL113">
            <v>34830.241784212958</v>
          </cell>
          <cell r="BM113">
            <v>0</v>
          </cell>
          <cell r="BN113">
            <v>0</v>
          </cell>
          <cell r="BO113">
            <v>0</v>
          </cell>
          <cell r="BP113">
            <v>90987.144436462957</v>
          </cell>
          <cell r="BQ113">
            <v>56156.902652249999</v>
          </cell>
          <cell r="BR113">
            <v>34830.241784212958</v>
          </cell>
          <cell r="BS113">
            <v>1013603.09008732</v>
          </cell>
          <cell r="BT113">
            <v>630470.43046097725</v>
          </cell>
          <cell r="BU113">
            <v>383132.65962634271</v>
          </cell>
          <cell r="BV113">
            <v>2233692.3625408439</v>
          </cell>
          <cell r="BW113">
            <v>1987087.5268565845</v>
          </cell>
          <cell r="BX113">
            <v>246604.83568425942</v>
          </cell>
          <cell r="BY113">
            <v>16310757.728811998</v>
          </cell>
          <cell r="BZ113">
            <v>3344007.6105540004</v>
          </cell>
          <cell r="CA113">
            <v>12966750.118257998</v>
          </cell>
          <cell r="CB113">
            <v>26829096.761488952</v>
          </cell>
          <cell r="CC113">
            <v>10481020.046967529</v>
          </cell>
          <cell r="CD113">
            <v>16348076.714521423</v>
          </cell>
          <cell r="CE113"/>
          <cell r="CF113"/>
          <cell r="CG113">
            <v>0</v>
          </cell>
          <cell r="CH113"/>
          <cell r="CI113"/>
          <cell r="CJ113">
            <v>0</v>
          </cell>
          <cell r="CK113"/>
          <cell r="CL113"/>
          <cell r="CM113">
            <v>0</v>
          </cell>
          <cell r="CN113"/>
          <cell r="CO113"/>
          <cell r="CP113">
            <v>0</v>
          </cell>
          <cell r="CQ113"/>
          <cell r="CR113"/>
          <cell r="CS113">
            <v>0</v>
          </cell>
          <cell r="CT113"/>
          <cell r="CU113"/>
          <cell r="CV113">
            <v>0</v>
          </cell>
          <cell r="CW113"/>
          <cell r="CX113"/>
          <cell r="CY113">
            <v>0</v>
          </cell>
          <cell r="CZ113"/>
          <cell r="DA113"/>
          <cell r="DB113">
            <v>0</v>
          </cell>
          <cell r="DC113"/>
          <cell r="DD113"/>
          <cell r="DE113">
            <v>0</v>
          </cell>
          <cell r="DF113"/>
          <cell r="DG113"/>
          <cell r="DH113">
            <v>0</v>
          </cell>
          <cell r="DI113"/>
          <cell r="DJ113"/>
          <cell r="DK113">
            <v>0</v>
          </cell>
          <cell r="DL113">
            <v>0</v>
          </cell>
          <cell r="DM113">
            <v>0</v>
          </cell>
          <cell r="DN113">
            <v>0</v>
          </cell>
          <cell r="DO113">
            <v>90987.144436462957</v>
          </cell>
          <cell r="DP113">
            <v>56156.902652249999</v>
          </cell>
          <cell r="DQ113">
            <v>34830.241784212958</v>
          </cell>
          <cell r="DR113">
            <v>1228326.4498922497</v>
          </cell>
          <cell r="DS113">
            <v>758118.18580537487</v>
          </cell>
          <cell r="DT113">
            <v>470208.26408687478</v>
          </cell>
        </row>
        <row r="114">
          <cell r="E114" t="str">
            <v>National agencies and community groups have access to enhanced integrated, gender responsive disaster preparedness systems</v>
          </cell>
          <cell r="F114" t="str">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ell>
          <cell r="G114">
            <v>44562</v>
          </cell>
          <cell r="H114">
            <v>45261</v>
          </cell>
          <cell r="I114" t="str">
            <v>Sacha Lindo</v>
          </cell>
          <cell r="J114"/>
          <cell r="K114"/>
          <cell r="L114"/>
          <cell r="M114"/>
          <cell r="N114" t="str">
            <v>Strengthening Sustainable Agriculture Management; Update of the Restoration Strategy for the Kalinago Community; Design of an indigenous gender sensitive tourism strategy; Institutional Strengthening of the Kalinago Council;  Strengthening capacities of target communities and government agencies for effective, gender responsive and timely decision making for disaster preparedness;  Strengthening of community resilience using gender responsive DRR and sustainable livelihood approaches; Facilitate learning and application through South South exchanges; Expansion of social protection programmes</v>
          </cell>
          <cell r="O114"/>
          <cell r="P114"/>
          <cell r="Q114"/>
          <cell r="R114"/>
          <cell r="S114"/>
          <cell r="T114"/>
          <cell r="U114" t="str">
            <v>Gender equality/women’s empowerment is a significant objective (2)</v>
          </cell>
          <cell r="V114" t="str">
            <v>Significant contribution to realization of human rights (2)</v>
          </cell>
          <cell r="W114" t="str">
            <v>Contributes to sustaining peace in a limited way  human rights (1)</v>
          </cell>
          <cell r="X114" t="str">
            <v>Capacity Development/Technical Assistance </v>
          </cell>
          <cell r="Y114" t="str">
            <v>Indigenous Groups</v>
          </cell>
          <cell r="Z114" t="str">
            <v xml:space="preserve">Other </v>
          </cell>
          <cell r="AA114" t="str">
            <v>13.1 Strengthen resilience and adaptive capacity to climate-related hazards and natural disasters in all countries</v>
          </cell>
          <cell r="AB114" t="str">
            <v>1.5 By 2030, build the resilience of the poor and those in vulnerable situations and reduce their exposure and vulnerability to climate-related extreme events and other economic, social and environmental shocks and disasters</v>
          </cell>
          <cell r="AC114"/>
          <cell r="AD114"/>
          <cell r="AE114"/>
          <cell r="AF114" t="str">
            <v>Disaster Risk Management</v>
          </cell>
          <cell r="AG114" t="str">
            <v>Disaster Risk Reduction</v>
          </cell>
          <cell r="AH114" t="str">
            <v>Resilience Building</v>
          </cell>
          <cell r="AI114" t="str">
            <v xml:space="preserve">Climate Change &amp; Disaster Risk Reduction </v>
          </cell>
          <cell r="AJ114" t="str">
            <v>Climate Change and Disaster Risk Reduction</v>
          </cell>
          <cell r="AK114" t="str">
            <v>United Nations Development Programme (UNDP)</v>
          </cell>
          <cell r="AL114" t="str">
            <v>Government of Japan; UN - India Development Fund</v>
          </cell>
          <cell r="AM114" t="str">
            <v xml:space="preserve">Ministry of Environment, Rural Modernisation and Kalinago Upliftment; Ministry of Blue and Green Econony, Agriculture and National Food Security; Kalinago Council; Ministry of Tourism, International Transport and Maritime Initiatives  </v>
          </cell>
          <cell r="AN114" t="str">
            <v>Government</v>
          </cell>
          <cell r="AO114" t="str">
            <v>Caribbean Institute for Meteorology and Hydrology (CIMH)</v>
          </cell>
          <cell r="AP114" t="str">
            <v>NODS</v>
          </cell>
          <cell r="AQ114" t="str">
            <v>1) Number of new and updated national mechanisms to prepare for and recover from disaster events; 2) % of target groups or communities adopting new DRR measures</v>
          </cell>
          <cell r="AR114" t="str">
            <v>8.3.1 Proportion of informal employment in non‑agriculture employment, by sex</v>
          </cell>
          <cell r="AS114"/>
          <cell r="AT114"/>
          <cell r="AU114"/>
          <cell r="AV114"/>
          <cell r="AW114"/>
          <cell r="AX114"/>
          <cell r="AY114"/>
          <cell r="AZ114">
            <v>0</v>
          </cell>
          <cell r="BA114"/>
          <cell r="BB114"/>
          <cell r="BC114">
            <v>0</v>
          </cell>
          <cell r="BD114"/>
          <cell r="BE114"/>
          <cell r="BF114">
            <v>0</v>
          </cell>
          <cell r="BG114">
            <v>1775281</v>
          </cell>
          <cell r="BH114">
            <v>1775281</v>
          </cell>
          <cell r="BI114">
            <v>0</v>
          </cell>
          <cell r="BJ114"/>
          <cell r="BK114"/>
          <cell r="BL114">
            <v>0</v>
          </cell>
          <cell r="BM114"/>
          <cell r="BN114"/>
          <cell r="BO114">
            <v>0</v>
          </cell>
          <cell r="BP114"/>
          <cell r="BQ114"/>
          <cell r="BR114">
            <v>0</v>
          </cell>
          <cell r="BS114"/>
          <cell r="BT114"/>
          <cell r="BU114">
            <v>0</v>
          </cell>
          <cell r="BV114"/>
          <cell r="BW114"/>
          <cell r="BX114">
            <v>0</v>
          </cell>
          <cell r="BY114"/>
          <cell r="BZ114"/>
          <cell r="CA114">
            <v>0</v>
          </cell>
          <cell r="CB114">
            <v>1775281</v>
          </cell>
          <cell r="CC114">
            <v>1775281</v>
          </cell>
          <cell r="CD114">
            <v>0</v>
          </cell>
          <cell r="CE114"/>
          <cell r="CF114"/>
          <cell r="CG114">
            <v>0</v>
          </cell>
          <cell r="CH114"/>
          <cell r="CI114"/>
          <cell r="CJ114">
            <v>0</v>
          </cell>
          <cell r="CK114"/>
          <cell r="CL114"/>
          <cell r="CM114">
            <v>0</v>
          </cell>
          <cell r="CN114"/>
          <cell r="CO114"/>
          <cell r="CP114">
            <v>0</v>
          </cell>
          <cell r="CQ114"/>
          <cell r="CR114"/>
          <cell r="CS114">
            <v>0</v>
          </cell>
          <cell r="CT114"/>
          <cell r="CU114"/>
          <cell r="CV114">
            <v>0</v>
          </cell>
          <cell r="CW114"/>
          <cell r="CX114"/>
          <cell r="CY114">
            <v>0</v>
          </cell>
          <cell r="CZ114"/>
          <cell r="DA114"/>
          <cell r="DB114">
            <v>0</v>
          </cell>
          <cell r="DC114"/>
          <cell r="DD114"/>
          <cell r="DE114">
            <v>0</v>
          </cell>
          <cell r="DF114"/>
          <cell r="DG114"/>
          <cell r="DH114">
            <v>0</v>
          </cell>
          <cell r="DI114"/>
          <cell r="DJ114"/>
          <cell r="DK114">
            <v>0</v>
          </cell>
          <cell r="DL114">
            <v>0</v>
          </cell>
          <cell r="DM114">
            <v>0</v>
          </cell>
          <cell r="DN114">
            <v>0</v>
          </cell>
          <cell r="DO114">
            <v>0</v>
          </cell>
          <cell r="DP114">
            <v>0</v>
          </cell>
          <cell r="DQ114">
            <v>0</v>
          </cell>
          <cell r="DR114">
            <v>0</v>
          </cell>
          <cell r="DS114">
            <v>0</v>
          </cell>
          <cell r="DT114">
            <v>0</v>
          </cell>
        </row>
        <row r="115">
          <cell r="E115"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5"/>
          <cell r="G115"/>
          <cell r="H115"/>
          <cell r="I115"/>
          <cell r="J115"/>
          <cell r="K115"/>
          <cell r="L115"/>
          <cell r="M115"/>
          <cell r="N115"/>
          <cell r="O115"/>
          <cell r="P115"/>
          <cell r="Q115"/>
          <cell r="R115"/>
          <cell r="S115"/>
          <cell r="T115"/>
          <cell r="U115"/>
          <cell r="V115"/>
          <cell r="W115"/>
          <cell r="X115"/>
          <cell r="Y115"/>
          <cell r="Z115"/>
          <cell r="AA115"/>
          <cell r="AB115"/>
          <cell r="AC115"/>
          <cell r="AD115"/>
          <cell r="AE115"/>
          <cell r="AF115"/>
          <cell r="AG115"/>
          <cell r="AH115"/>
          <cell r="AI115" t="str">
            <v xml:space="preserve">Climate Change &amp; Disaster Risk Reduction </v>
          </cell>
          <cell r="AJ115"/>
          <cell r="AK115" t="str">
            <v>United Nations Development Programme (UNDP)</v>
          </cell>
          <cell r="AL115"/>
          <cell r="AM115"/>
          <cell r="AN115"/>
          <cell r="AO115"/>
          <cell r="AP115" t="str">
            <v>NODS
Ministry of Tourism</v>
          </cell>
          <cell r="AQ115"/>
          <cell r="AR115" t="str">
            <v>1.5.3 Number of countries that adopt and implement national disaster risk reduction strategies in line with the Sendai Framework for Disaster Risk Reduction 2015–2030</v>
          </cell>
          <cell r="AS115"/>
          <cell r="AT115"/>
          <cell r="AU115"/>
          <cell r="AV115"/>
          <cell r="AW115"/>
          <cell r="AX115"/>
          <cell r="AY115"/>
          <cell r="AZ115">
            <v>0</v>
          </cell>
          <cell r="BA115"/>
          <cell r="BB115"/>
          <cell r="BC115">
            <v>0</v>
          </cell>
          <cell r="BD115"/>
          <cell r="BE115"/>
          <cell r="BF115">
            <v>0</v>
          </cell>
          <cell r="BG115"/>
          <cell r="BH115"/>
          <cell r="BI115">
            <v>0</v>
          </cell>
          <cell r="BJ115"/>
          <cell r="BK115"/>
          <cell r="BL115">
            <v>0</v>
          </cell>
          <cell r="BM115"/>
          <cell r="BN115"/>
          <cell r="BO115">
            <v>0</v>
          </cell>
          <cell r="BP115"/>
          <cell r="BQ115"/>
          <cell r="BR115">
            <v>0</v>
          </cell>
          <cell r="BS115"/>
          <cell r="BT115"/>
          <cell r="BU115">
            <v>0</v>
          </cell>
          <cell r="BV115"/>
          <cell r="BW115"/>
          <cell r="BX115">
            <v>0</v>
          </cell>
          <cell r="BY115"/>
          <cell r="BZ115"/>
          <cell r="CA115">
            <v>0</v>
          </cell>
          <cell r="CB115">
            <v>0</v>
          </cell>
          <cell r="CC115">
            <v>0</v>
          </cell>
          <cell r="CD115">
            <v>0</v>
          </cell>
          <cell r="CE115"/>
          <cell r="CF115"/>
          <cell r="CG115">
            <v>0</v>
          </cell>
          <cell r="CH115"/>
          <cell r="CI115"/>
          <cell r="CJ115">
            <v>0</v>
          </cell>
          <cell r="CK115"/>
          <cell r="CL115"/>
          <cell r="CM115">
            <v>0</v>
          </cell>
          <cell r="CN115"/>
          <cell r="CO115"/>
          <cell r="CP115">
            <v>0</v>
          </cell>
          <cell r="CQ115"/>
          <cell r="CR115"/>
          <cell r="CS115">
            <v>0</v>
          </cell>
          <cell r="CT115"/>
          <cell r="CU115"/>
          <cell r="CV115">
            <v>0</v>
          </cell>
          <cell r="CW115"/>
          <cell r="CX115"/>
          <cell r="CY115">
            <v>0</v>
          </cell>
          <cell r="CZ115"/>
          <cell r="DA115"/>
          <cell r="DB115">
            <v>0</v>
          </cell>
          <cell r="DC115"/>
          <cell r="DD115"/>
          <cell r="DE115">
            <v>0</v>
          </cell>
          <cell r="DF115"/>
          <cell r="DG115"/>
          <cell r="DH115">
            <v>0</v>
          </cell>
          <cell r="DI115"/>
          <cell r="DJ115"/>
          <cell r="DK115">
            <v>0</v>
          </cell>
          <cell r="DL115">
            <v>0</v>
          </cell>
          <cell r="DM115">
            <v>0</v>
          </cell>
          <cell r="DN115">
            <v>0</v>
          </cell>
          <cell r="DO115">
            <v>0</v>
          </cell>
          <cell r="DP115">
            <v>0</v>
          </cell>
          <cell r="DQ115">
            <v>0</v>
          </cell>
          <cell r="DR115">
            <v>0</v>
          </cell>
          <cell r="DS115">
            <v>0</v>
          </cell>
          <cell r="DT115">
            <v>0</v>
          </cell>
        </row>
        <row r="116">
          <cell r="E116"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6" t="str">
            <v>Project to be implemented "Climate change impacts and adaption assessment for coastal transport infrastructure in OECS" - requested by the OECS Commission in June 2021 - will aim to assess climate-related risks in SIDS, and develop relevant technical and policy solutions.  TA funding for the project, including as part of COVID-19 recovery efforts, still needs to be mobilized.</v>
          </cell>
          <cell r="G116">
            <v>44927</v>
          </cell>
          <cell r="H116"/>
          <cell r="I116" t="str">
            <v>regina.asariotis@unctad.org</v>
          </cell>
          <cell r="J116"/>
          <cell r="K116"/>
          <cell r="L116"/>
          <cell r="M116"/>
          <cell r="N116"/>
          <cell r="O116"/>
          <cell r="P116"/>
          <cell r="Q116"/>
          <cell r="R116"/>
          <cell r="S116"/>
          <cell r="T116" t="str">
            <v>Collaborative activities in coordination with OECS</v>
          </cell>
          <cell r="U116" t="str">
            <v>Contribute to gender equality/women’s empowerment in a limited way (1)</v>
          </cell>
          <cell r="V116" t="str">
            <v>Not expected to contribute to realization of human rights (0)</v>
          </cell>
          <cell r="W116" t="str">
            <v>Not expected to contribute to sustaining peace (0)</v>
          </cell>
          <cell r="X116" t="str">
            <v>Policy Advice and Thought Leadership </v>
          </cell>
          <cell r="Y116"/>
          <cell r="Z116" t="str">
            <v xml:space="preserve">Joint Programmes </v>
          </cell>
          <cell r="AA116" t="str">
            <v>13.1 Strengthen resilience and adaptive capacity to climate-related hazards and natural disasters in all countries</v>
          </cell>
          <cell r="AB116" t="str">
            <v>1.5 By 2030, build the resilience of the poor and those in vulnerable situations and reduce their exposure and vulnerability to climate-related extreme events and other economic, social and environmental shocks and disasters</v>
          </cell>
          <cell r="AC116" t="str">
            <v>9.1 Develop quality, reliable, sustainable and resilient infrastructure, including regional and transborder infrastructure, to support economic development and human well-being, with a focus on affordable and equitable access for all</v>
          </cell>
          <cell r="AD116" t="str">
            <v>11.2 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v>
          </cell>
          <cell r="AE116" t="str">
            <v>13.2 Integrate climate change measures into national policies, strategies and planning</v>
          </cell>
          <cell r="AF116" t="str">
            <v>Climate Change Adaptation and Resilience</v>
          </cell>
          <cell r="AG116" t="str">
            <v>Climate Adaptation</v>
          </cell>
          <cell r="AH116" t="str">
            <v>Capacity Building</v>
          </cell>
          <cell r="AI116" t="str">
            <v xml:space="preserve">Climate Change &amp; Disaster Risk Reduction </v>
          </cell>
          <cell r="AJ116" t="str">
            <v>Climate Change and Disaster Risk Reduction</v>
          </cell>
          <cell r="AK116" t="str">
            <v>United Nations Conference on Trade and Development (UNCTAD)</v>
          </cell>
          <cell r="AL116"/>
          <cell r="AM116" t="str">
            <v>OECS Comm., UWI, ECLAC</v>
          </cell>
          <cell r="AN116" t="str">
            <v>COM (Combination)</v>
          </cell>
          <cell r="AO116" t="str">
            <v>Organisation of Eastern Caribbean States (OECS)</v>
          </cell>
          <cell r="AP116" t="str">
            <v>ECLAC</v>
          </cell>
          <cell r="AQ116"/>
          <cell r="AR116" t="str">
            <v>1.5.3 Number of countries that adopt and implement national disaster risk reduction strategies in line with the Sendai Framework for Disaster Risk Reduction 2015–2030</v>
          </cell>
          <cell r="AS116"/>
          <cell r="AT116"/>
          <cell r="AU116"/>
          <cell r="AV116"/>
          <cell r="AW116"/>
          <cell r="AX116"/>
          <cell r="AY116"/>
          <cell r="AZ116">
            <v>0</v>
          </cell>
          <cell r="BA116"/>
          <cell r="BB116"/>
          <cell r="BC116">
            <v>0</v>
          </cell>
          <cell r="BD116"/>
          <cell r="BE116"/>
          <cell r="BF116">
            <v>0</v>
          </cell>
          <cell r="BG116"/>
          <cell r="BH116"/>
          <cell r="BI116">
            <v>0</v>
          </cell>
          <cell r="BJ116"/>
          <cell r="BK116"/>
          <cell r="BL116">
            <v>0</v>
          </cell>
          <cell r="BM116"/>
          <cell r="BN116"/>
          <cell r="BO116">
            <v>0</v>
          </cell>
          <cell r="BP116"/>
          <cell r="BQ116"/>
          <cell r="BR116">
            <v>0</v>
          </cell>
          <cell r="BS116"/>
          <cell r="BT116"/>
          <cell r="BU116">
            <v>0</v>
          </cell>
          <cell r="BV116"/>
          <cell r="BW116"/>
          <cell r="BX116">
            <v>0</v>
          </cell>
          <cell r="BY116">
            <v>965600</v>
          </cell>
          <cell r="BZ116"/>
          <cell r="CA116">
            <v>965600</v>
          </cell>
          <cell r="CB116">
            <v>965600</v>
          </cell>
          <cell r="CC116">
            <v>0</v>
          </cell>
          <cell r="CD116">
            <v>965600</v>
          </cell>
          <cell r="CE116"/>
          <cell r="CF116"/>
          <cell r="CG116">
            <v>0</v>
          </cell>
          <cell r="CH116"/>
          <cell r="CI116"/>
          <cell r="CJ116">
            <v>0</v>
          </cell>
          <cell r="CK116"/>
          <cell r="CL116"/>
          <cell r="CM116">
            <v>0</v>
          </cell>
          <cell r="CN116"/>
          <cell r="CO116"/>
          <cell r="CP116">
            <v>0</v>
          </cell>
          <cell r="CQ116"/>
          <cell r="CR116"/>
          <cell r="CS116">
            <v>0</v>
          </cell>
          <cell r="CT116"/>
          <cell r="CU116"/>
          <cell r="CV116">
            <v>0</v>
          </cell>
          <cell r="CW116"/>
          <cell r="CX116"/>
          <cell r="CY116">
            <v>0</v>
          </cell>
          <cell r="CZ116"/>
          <cell r="DA116"/>
          <cell r="DB116">
            <v>0</v>
          </cell>
          <cell r="DC116"/>
          <cell r="DD116"/>
          <cell r="DE116">
            <v>0</v>
          </cell>
          <cell r="DF116"/>
          <cell r="DG116"/>
          <cell r="DH116">
            <v>0</v>
          </cell>
          <cell r="DI116"/>
          <cell r="DJ116"/>
          <cell r="DK116">
            <v>0</v>
          </cell>
          <cell r="DL116">
            <v>0</v>
          </cell>
          <cell r="DM116">
            <v>0</v>
          </cell>
          <cell r="DN116">
            <v>0</v>
          </cell>
          <cell r="DO116">
            <v>0</v>
          </cell>
          <cell r="DP116">
            <v>0</v>
          </cell>
          <cell r="DQ116">
            <v>0</v>
          </cell>
          <cell r="DR116">
            <v>0</v>
          </cell>
          <cell r="DS116">
            <v>0</v>
          </cell>
          <cell r="DT116">
            <v>0</v>
          </cell>
        </row>
        <row r="117">
          <cell r="E117" t="str">
            <v>Productive land- and seascapes and fresh water are sustainably managed.</v>
          </cell>
          <cell r="F117" t="str">
            <v>Interventions designed to improve the management of land and water resources to enhance biodiversity.</v>
          </cell>
          <cell r="G117">
            <v>42009</v>
          </cell>
          <cell r="H117" t="str">
            <v>30/03/2022</v>
          </cell>
          <cell r="I117" t="str">
            <v>Christopher Cox</v>
          </cell>
          <cell r="J117"/>
          <cell r="K117"/>
          <cell r="L117"/>
          <cell r="M117"/>
          <cell r="N117"/>
          <cell r="O117"/>
          <cell r="P117"/>
          <cell r="Q117"/>
          <cell r="R117" t="str">
            <v>Output C1.1.1: Ecological considerations integrated into planning policies and regulations for development categories
Output C1.1.2: Land Use Plan for NE Coast/Iyanola, incorporating valuation of ecosystem goods and services
Output C1.1.3: Enhanced capacity of national and local leaders to uptake ecosystem services values considerations in planning  in decision making
Output C2.1.1: Zoning plan for restoration of degraded forest areas NE Coast
Output C2.2.1:  Restoration of degraded priority forest areas nationwide
Output C2.3.1:  Rehabilitation of riparian, ravine, beach and migratory corridors of NE  Coast/ Iyanola forest areas (200 ha)
Output C2.3.2:  At least 1 agreement negotiated  for non government (private) forest areas NE Coast/Iyanola
Output C2.3.3:  Two private concessions established to raise revenue for SFM
Output C2.3.4:  Research and Monitoring programme established for indicator species
Output C3.1.1:  Enhanced management effectiveness of 4 key NE Dry Forest Reserves (200 ha)
Output C3.1.2:  Boundaries set for Grande Anse and Louvet Marine Reserves
Output C3.2.1.:  Management and sustainable financing plan established for Grand Anse Marine Reserves in NE Coast
Output C3.2.2:  Community based management plan for Louvet Mangroves
Output C3.3.1: Develop business plan to promote new tourism and other income generating activities and enhance existing ones
Output C4.1.1:  Market, knowledge and capacity barriers for the community level production of biodiversity friendly goods and services removed
Output C4.2.1:  Assessment of marketing potential for BD friendly goods and services
Output C4.2.2:  Guidelines for 3 BD friendly goods and services produced</v>
          </cell>
          <cell r="S117"/>
          <cell r="T117"/>
          <cell r="U117" t="str">
            <v>Gender equality/women’s empowerment is a significant objective (2)</v>
          </cell>
          <cell r="V117" t="str">
            <v>Not expected to contribute to realization of human rights (0)</v>
          </cell>
          <cell r="W117" t="str">
            <v>Not expected to contribute to sustaining peace (0)</v>
          </cell>
          <cell r="X117" t="str">
            <v>Capacity Development/Technical Assistance </v>
          </cell>
          <cell r="Y117" t="str">
            <v>Women and Girls</v>
          </cell>
          <cell r="Z117"/>
          <cell r="AA117"/>
          <cell r="AB117"/>
          <cell r="AC117"/>
          <cell r="AD117"/>
          <cell r="AE117"/>
          <cell r="AF117" t="str">
            <v>Sustainable Production</v>
          </cell>
          <cell r="AG117" t="str">
            <v>Water Resource Management</v>
          </cell>
          <cell r="AH117" t="str">
            <v xml:space="preserve">Ecosystem management </v>
          </cell>
          <cell r="AI117" t="str">
            <v xml:space="preserve">Climate Change &amp; Disaster Risk Reduction </v>
          </cell>
          <cell r="AJ117" t="str">
            <v>Tailored Policy Support &amp; Technical Assistance</v>
          </cell>
          <cell r="AK117" t="str">
            <v>United Nations Environment Program (UNEP)</v>
          </cell>
          <cell r="AL117"/>
          <cell r="AM117" t="str">
            <v>Ministry of Sustainable Development, Energy, Science and Technology - Sustainable Development and Environment Division</v>
          </cell>
          <cell r="AN117"/>
          <cell r="AO117"/>
          <cell r="AP117"/>
          <cell r="AQ117"/>
          <cell r="AR117" t="str">
            <v>14.5.1 Coverage of protected areas in relation to marine areas</v>
          </cell>
          <cell r="AS117"/>
          <cell r="AT117"/>
          <cell r="AU117"/>
          <cell r="AV117"/>
          <cell r="AW117"/>
          <cell r="AX117"/>
          <cell r="AY117"/>
          <cell r="AZ117">
            <v>0</v>
          </cell>
          <cell r="BA117"/>
          <cell r="BB117"/>
          <cell r="BC117">
            <v>0</v>
          </cell>
          <cell r="BD117"/>
          <cell r="BE117"/>
          <cell r="BF117">
            <v>0</v>
          </cell>
          <cell r="BG117"/>
          <cell r="BH117"/>
          <cell r="BI117">
            <v>0</v>
          </cell>
          <cell r="BJ117"/>
          <cell r="BK117"/>
          <cell r="BL117">
            <v>0</v>
          </cell>
          <cell r="BM117"/>
          <cell r="BN117"/>
          <cell r="BO117">
            <v>0</v>
          </cell>
          <cell r="BP117"/>
          <cell r="BQ117"/>
          <cell r="BR117">
            <v>0</v>
          </cell>
          <cell r="BS117"/>
          <cell r="BT117">
            <v>445370</v>
          </cell>
          <cell r="BU117">
            <v>-445370</v>
          </cell>
          <cell r="BV117"/>
          <cell r="BW117"/>
          <cell r="BX117">
            <v>0</v>
          </cell>
          <cell r="BY117"/>
          <cell r="BZ117"/>
          <cell r="CA117">
            <v>0</v>
          </cell>
          <cell r="CB117">
            <v>0</v>
          </cell>
          <cell r="CC117">
            <v>445370</v>
          </cell>
          <cell r="CD117">
            <v>-445370</v>
          </cell>
          <cell r="CE117"/>
          <cell r="CF117"/>
          <cell r="CG117">
            <v>0</v>
          </cell>
          <cell r="CH117"/>
          <cell r="CI117"/>
          <cell r="CJ117">
            <v>0</v>
          </cell>
          <cell r="CK117"/>
          <cell r="CL117"/>
          <cell r="CM117">
            <v>0</v>
          </cell>
          <cell r="CN117"/>
          <cell r="CO117"/>
          <cell r="CP117">
            <v>0</v>
          </cell>
          <cell r="CQ117"/>
          <cell r="CR117"/>
          <cell r="CS117">
            <v>0</v>
          </cell>
          <cell r="CT117"/>
          <cell r="CU117"/>
          <cell r="CV117">
            <v>0</v>
          </cell>
          <cell r="CW117"/>
          <cell r="CX117"/>
          <cell r="CY117">
            <v>0</v>
          </cell>
          <cell r="CZ117"/>
          <cell r="DA117"/>
          <cell r="DB117">
            <v>0</v>
          </cell>
          <cell r="DC117"/>
          <cell r="DD117">
            <v>445370</v>
          </cell>
          <cell r="DE117">
            <v>-445370</v>
          </cell>
          <cell r="DF117"/>
          <cell r="DG117"/>
          <cell r="DH117">
            <v>0</v>
          </cell>
          <cell r="DI117"/>
          <cell r="DJ117"/>
          <cell r="DK117">
            <v>0</v>
          </cell>
          <cell r="DL117">
            <v>0</v>
          </cell>
          <cell r="DM117">
            <v>445370</v>
          </cell>
          <cell r="DN117">
            <v>-445370</v>
          </cell>
          <cell r="DO117">
            <v>0</v>
          </cell>
          <cell r="DP117">
            <v>0</v>
          </cell>
          <cell r="DQ117">
            <v>0</v>
          </cell>
          <cell r="DR117">
            <v>0</v>
          </cell>
          <cell r="DS117">
            <v>0</v>
          </cell>
          <cell r="DT117">
            <v>0</v>
          </cell>
        </row>
        <row r="118">
          <cell r="E118" t="str">
            <v>A sustainable ocean and coastal economy contributes to prosperity and pollution-free development.</v>
          </cell>
          <cell r="F118" t="str">
            <v>Interventions designed to promote sustainable ecosystem management harmonizing nature protection and social development.</v>
          </cell>
          <cell r="G118"/>
          <cell r="H118"/>
          <cell r="I118"/>
          <cell r="J118"/>
          <cell r="K118"/>
          <cell r="L118"/>
          <cell r="M118"/>
          <cell r="N118"/>
          <cell r="O118"/>
          <cell r="P118"/>
          <cell r="Q118"/>
          <cell r="R118"/>
          <cell r="S118"/>
          <cell r="T118"/>
          <cell r="U118"/>
          <cell r="V118"/>
          <cell r="W118"/>
          <cell r="X118"/>
          <cell r="Y118"/>
          <cell r="Z118"/>
          <cell r="AA118"/>
          <cell r="AB118"/>
          <cell r="AC118"/>
          <cell r="AD118"/>
          <cell r="AE118"/>
          <cell r="AF118" t="str">
            <v>Natural Resource Management</v>
          </cell>
          <cell r="AG118" t="str">
            <v xml:space="preserve">Blue /Green Economy </v>
          </cell>
          <cell r="AH118" t="str">
            <v xml:space="preserve">Ecosystem management </v>
          </cell>
          <cell r="AI118" t="str">
            <v xml:space="preserve">Climate Change &amp; Disaster Risk Reduction </v>
          </cell>
          <cell r="AJ118" t="str">
            <v>Tailored Policy Support &amp; Technical Assistance</v>
          </cell>
          <cell r="AK118" t="str">
            <v>United Nations Environment Program (UNEP)</v>
          </cell>
          <cell r="AL118"/>
          <cell r="AM118" t="str">
            <v>NODS</v>
          </cell>
          <cell r="AN118"/>
          <cell r="AO118"/>
          <cell r="AP118"/>
          <cell r="AQ118"/>
          <cell r="AR118"/>
          <cell r="AS118"/>
          <cell r="AT118"/>
          <cell r="AU118"/>
          <cell r="AV118"/>
          <cell r="AW118"/>
          <cell r="AX118"/>
          <cell r="AY118"/>
          <cell r="AZ118">
            <v>0</v>
          </cell>
          <cell r="BA118"/>
          <cell r="BB118"/>
          <cell r="BC118">
            <v>0</v>
          </cell>
          <cell r="BD118"/>
          <cell r="BE118"/>
          <cell r="BF118">
            <v>0</v>
          </cell>
          <cell r="BG118"/>
          <cell r="BH118"/>
          <cell r="BI118">
            <v>0</v>
          </cell>
          <cell r="BJ118"/>
          <cell r="BK118"/>
          <cell r="BL118">
            <v>0</v>
          </cell>
          <cell r="BM118"/>
          <cell r="BN118"/>
          <cell r="BO118">
            <v>0</v>
          </cell>
          <cell r="BP118"/>
          <cell r="BQ118"/>
          <cell r="BR118">
            <v>0</v>
          </cell>
          <cell r="BS118"/>
          <cell r="BT118"/>
          <cell r="BU118">
            <v>0</v>
          </cell>
          <cell r="BV118"/>
          <cell r="BW118"/>
          <cell r="BX118">
            <v>0</v>
          </cell>
          <cell r="BY118"/>
          <cell r="BZ118"/>
          <cell r="CA118">
            <v>0</v>
          </cell>
          <cell r="CB118">
            <v>0</v>
          </cell>
          <cell r="CC118">
            <v>0</v>
          </cell>
          <cell r="CD118">
            <v>0</v>
          </cell>
          <cell r="CE118"/>
          <cell r="CF118"/>
          <cell r="CG118">
            <v>0</v>
          </cell>
          <cell r="CH118"/>
          <cell r="CI118"/>
          <cell r="CJ118">
            <v>0</v>
          </cell>
          <cell r="CK118"/>
          <cell r="CL118"/>
          <cell r="CM118">
            <v>0</v>
          </cell>
          <cell r="CN118"/>
          <cell r="CO118"/>
          <cell r="CP118">
            <v>0</v>
          </cell>
          <cell r="CQ118"/>
          <cell r="CR118"/>
          <cell r="CS118">
            <v>0</v>
          </cell>
          <cell r="CT118"/>
          <cell r="CU118"/>
          <cell r="CV118">
            <v>0</v>
          </cell>
          <cell r="CW118"/>
          <cell r="CX118"/>
          <cell r="CY118">
            <v>0</v>
          </cell>
          <cell r="CZ118"/>
          <cell r="DA118"/>
          <cell r="DB118">
            <v>0</v>
          </cell>
          <cell r="DC118"/>
          <cell r="DD118"/>
          <cell r="DE118">
            <v>0</v>
          </cell>
          <cell r="DF118"/>
          <cell r="DG118"/>
          <cell r="DH118">
            <v>0</v>
          </cell>
          <cell r="DI118"/>
          <cell r="DJ118"/>
          <cell r="DK118">
            <v>0</v>
          </cell>
          <cell r="DL118">
            <v>0</v>
          </cell>
          <cell r="DM118">
            <v>0</v>
          </cell>
          <cell r="DN118">
            <v>0</v>
          </cell>
          <cell r="DO118">
            <v>0</v>
          </cell>
          <cell r="DP118">
            <v>0</v>
          </cell>
          <cell r="DQ118">
            <v>0</v>
          </cell>
          <cell r="DR118">
            <v>0</v>
          </cell>
          <cell r="DS118">
            <v>0</v>
          </cell>
          <cell r="DT118">
            <v>0</v>
          </cell>
        </row>
        <row r="119">
          <cell r="E119" t="str">
            <v>Food systems support biodiversity and environmental sustainability</v>
          </cell>
          <cell r="F119" t="str">
            <v>Interventions designed to rehabilitate and restore productive landscapes and seascapes, while enhancing biodiversity.</v>
          </cell>
          <cell r="G119"/>
          <cell r="H119"/>
          <cell r="I119"/>
          <cell r="J119"/>
          <cell r="K119"/>
          <cell r="L119"/>
          <cell r="M119"/>
          <cell r="N119"/>
          <cell r="O119"/>
          <cell r="P119"/>
          <cell r="Q119"/>
          <cell r="R119"/>
          <cell r="S119"/>
          <cell r="T119"/>
          <cell r="U119"/>
          <cell r="V119"/>
          <cell r="W119"/>
          <cell r="X119"/>
          <cell r="Y119"/>
          <cell r="Z119"/>
          <cell r="AA119"/>
          <cell r="AB119"/>
          <cell r="AC119"/>
          <cell r="AD119"/>
          <cell r="AE119"/>
          <cell r="AF119" t="str">
            <v xml:space="preserve">Biodiversity </v>
          </cell>
          <cell r="AG119" t="str">
            <v>Biodiversity and Ecosystems  for food and agriculture</v>
          </cell>
          <cell r="AH119" t="str">
            <v>Sustainable food and agriculture</v>
          </cell>
          <cell r="AI119" t="str">
            <v xml:space="preserve">Climate Change &amp; Disaster Risk Reduction </v>
          </cell>
          <cell r="AJ119" t="str">
            <v>Tailored Policy Support &amp; Technical Assistance</v>
          </cell>
          <cell r="AK119" t="str">
            <v>United Nations Environment Program (UNEP)</v>
          </cell>
          <cell r="AL119"/>
          <cell r="AM119" t="str">
            <v>NODS
Ministry of Agriculture</v>
          </cell>
          <cell r="AN119"/>
          <cell r="AO119"/>
          <cell r="AP119"/>
          <cell r="AQ119"/>
          <cell r="AR119"/>
          <cell r="AS119"/>
          <cell r="AT119"/>
          <cell r="AU119"/>
          <cell r="AV119"/>
          <cell r="AW119"/>
          <cell r="AX119"/>
          <cell r="AY119"/>
          <cell r="AZ119">
            <v>0</v>
          </cell>
          <cell r="BA119"/>
          <cell r="BB119"/>
          <cell r="BC119">
            <v>0</v>
          </cell>
          <cell r="BD119"/>
          <cell r="BE119"/>
          <cell r="BF119">
            <v>0</v>
          </cell>
          <cell r="BG119"/>
          <cell r="BH119"/>
          <cell r="BI119">
            <v>0</v>
          </cell>
          <cell r="BJ119"/>
          <cell r="BK119"/>
          <cell r="BL119">
            <v>0</v>
          </cell>
          <cell r="BM119"/>
          <cell r="BN119"/>
          <cell r="BO119">
            <v>0</v>
          </cell>
          <cell r="BP119"/>
          <cell r="BQ119"/>
          <cell r="BR119">
            <v>0</v>
          </cell>
          <cell r="BS119"/>
          <cell r="BT119"/>
          <cell r="BU119">
            <v>0</v>
          </cell>
          <cell r="BV119"/>
          <cell r="BW119"/>
          <cell r="BX119">
            <v>0</v>
          </cell>
          <cell r="BY119"/>
          <cell r="BZ119"/>
          <cell r="CA119">
            <v>0</v>
          </cell>
          <cell r="CB119">
            <v>0</v>
          </cell>
          <cell r="CC119">
            <v>0</v>
          </cell>
          <cell r="CD119">
            <v>0</v>
          </cell>
          <cell r="CE119"/>
          <cell r="CF119"/>
          <cell r="CG119">
            <v>0</v>
          </cell>
          <cell r="CH119"/>
          <cell r="CI119"/>
          <cell r="CJ119">
            <v>0</v>
          </cell>
          <cell r="CK119"/>
          <cell r="CL119"/>
          <cell r="CM119">
            <v>0</v>
          </cell>
          <cell r="CN119"/>
          <cell r="CO119"/>
          <cell r="CP119">
            <v>0</v>
          </cell>
          <cell r="CQ119"/>
          <cell r="CR119"/>
          <cell r="CS119">
            <v>0</v>
          </cell>
          <cell r="CT119"/>
          <cell r="CU119"/>
          <cell r="CV119">
            <v>0</v>
          </cell>
          <cell r="CW119"/>
          <cell r="CX119"/>
          <cell r="CY119">
            <v>0</v>
          </cell>
          <cell r="CZ119"/>
          <cell r="DA119"/>
          <cell r="DB119">
            <v>0</v>
          </cell>
          <cell r="DC119"/>
          <cell r="DD119"/>
          <cell r="DE119">
            <v>0</v>
          </cell>
          <cell r="DF119"/>
          <cell r="DG119"/>
          <cell r="DH119">
            <v>0</v>
          </cell>
          <cell r="DI119"/>
          <cell r="DJ119"/>
          <cell r="DK119">
            <v>0</v>
          </cell>
          <cell r="DL119">
            <v>0</v>
          </cell>
          <cell r="DM119">
            <v>0</v>
          </cell>
          <cell r="DN119">
            <v>0</v>
          </cell>
          <cell r="DO119">
            <v>0</v>
          </cell>
          <cell r="DP119">
            <v>0</v>
          </cell>
          <cell r="DQ119">
            <v>0</v>
          </cell>
          <cell r="DR119">
            <v>0</v>
          </cell>
          <cell r="DS119">
            <v>0</v>
          </cell>
          <cell r="DT119">
            <v>0</v>
          </cell>
        </row>
        <row r="120">
          <cell r="E120" t="str">
            <v>Institutional capacity to adopt and act on national and international commitments is enhanced and accountability frameworks are strengthened</v>
          </cell>
          <cell r="F120" t="str">
            <v>Interventions to strength government capacities to fulfil their biodiversity commitments while improving their accountability mechanisms.</v>
          </cell>
          <cell r="G120">
            <v>42559</v>
          </cell>
          <cell r="H120" t="str">
            <v>31/12/2022</v>
          </cell>
          <cell r="I120" t="str">
            <v>Beatriz Martins Carniero</v>
          </cell>
          <cell r="J120"/>
          <cell r="K120"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L120" t="str">
            <v xml:space="preserve">Barbados then joined PAGE in 2016, to support the implementation of the NSP and other green economy objectives. After initial delays and a change in administration, PAGE officially re-engaged in late 2018 and key themes for PAGE work were confirmed in September 2019. These include green and blue jobs, youth engagement, environmental goods and services, greening/resource efficiency in industry, and strengthening individual and institutional capacity for Inclusive Green Economy (IGE) at the tertiary levels. </v>
          </cell>
          <cell r="M120"/>
          <cell r="N120"/>
          <cell r="O120"/>
          <cell r="P120"/>
          <cell r="Q120"/>
          <cell r="R120"/>
          <cell r="S120"/>
          <cell r="T120"/>
          <cell r="U120" t="str">
            <v>Not expected to contribute to gender equality/women’s empowerment (0)</v>
          </cell>
          <cell r="V120" t="str">
            <v>Not expected to contribute to realization of human rights (0)</v>
          </cell>
          <cell r="W120" t="str">
            <v>Not expected to contribute to sustaining peace (0)</v>
          </cell>
          <cell r="X120" t="str">
            <v>Policy Advice and Thought Leadership </v>
          </cell>
          <cell r="Y120" t="str">
            <v>Youth</v>
          </cell>
          <cell r="Z120" t="str">
            <v xml:space="preserve">Other </v>
          </cell>
          <cell r="AA120" t="str">
            <v>8.2 Achieve higher levels of economic productivity through diversification, technological upgrading and innovation, including through a focus on high-value added and labour-intensive sectors</v>
          </cell>
          <cell r="AB120" t="str">
            <v>12.2 By 2030, achieve the sustainable management and efficient use of natural resources</v>
          </cell>
          <cell r="AC120" t="str">
            <v>13.3 Improve education, awareness-raising and human and institutional capacity on climate change mitigation, adaptation, impact reduction and early warning</v>
          </cell>
          <cell r="AD120" t="str">
            <v>17.14 Enhance policy coherence for sustainable development</v>
          </cell>
          <cell r="AE120"/>
          <cell r="AF120" t="str">
            <v>Capacity Building</v>
          </cell>
          <cell r="AG120" t="str">
            <v xml:space="preserve">Biodiversity </v>
          </cell>
          <cell r="AH120" t="str">
            <v xml:space="preserve">Environmental Governance </v>
          </cell>
          <cell r="AI120" t="str">
            <v xml:space="preserve">Social Cohesion and Protection </v>
          </cell>
          <cell r="AJ120" t="str">
            <v>Tailored Policy Support &amp; Technical Assistance</v>
          </cell>
          <cell r="AK120" t="str">
            <v>United Nations Environment Program (UNEP)</v>
          </cell>
          <cell r="AL120" t="str">
            <v>PAGE Trust Fund</v>
          </cell>
          <cell r="AM120" t="str">
            <v>Ministry of the Presidency</v>
          </cell>
          <cell r="AN120" t="str">
            <v>Government</v>
          </cell>
          <cell r="AO120"/>
          <cell r="AP120"/>
          <cell r="AQ120"/>
          <cell r="AR120" t="str">
            <v>12.8.1 Extent to which (i) global citizenship education and (ii) education for sustainable development (including climate change education) are mainstreamed in (a) national education policies; (b) curricula; (c) teacher education; and (d) student assessment</v>
          </cell>
          <cell r="AS120"/>
          <cell r="AT120"/>
          <cell r="AU120"/>
          <cell r="AV120"/>
          <cell r="AW120"/>
          <cell r="AX120"/>
          <cell r="AY120"/>
          <cell r="AZ120">
            <v>0</v>
          </cell>
          <cell r="BA120"/>
          <cell r="BB120">
            <v>516550</v>
          </cell>
          <cell r="BC120">
            <v>-516550</v>
          </cell>
          <cell r="BD120"/>
          <cell r="BE120"/>
          <cell r="BF120">
            <v>0</v>
          </cell>
          <cell r="BG120"/>
          <cell r="BH120"/>
          <cell r="BI120">
            <v>0</v>
          </cell>
          <cell r="BJ120"/>
          <cell r="BK120"/>
          <cell r="BL120">
            <v>0</v>
          </cell>
          <cell r="BM120"/>
          <cell r="BN120"/>
          <cell r="BO120">
            <v>0</v>
          </cell>
          <cell r="BP120"/>
          <cell r="BQ120"/>
          <cell r="BR120">
            <v>0</v>
          </cell>
          <cell r="BS120"/>
          <cell r="BT120"/>
          <cell r="BU120">
            <v>0</v>
          </cell>
          <cell r="BV120"/>
          <cell r="BW120"/>
          <cell r="BX120">
            <v>0</v>
          </cell>
          <cell r="BY120"/>
          <cell r="BZ120"/>
          <cell r="CA120">
            <v>0</v>
          </cell>
          <cell r="CB120">
            <v>0</v>
          </cell>
          <cell r="CC120">
            <v>516550</v>
          </cell>
          <cell r="CD120">
            <v>-516550</v>
          </cell>
          <cell r="CE120"/>
          <cell r="CF120"/>
          <cell r="CG120">
            <v>0</v>
          </cell>
          <cell r="CH120"/>
          <cell r="CI120"/>
          <cell r="CJ120">
            <v>0</v>
          </cell>
          <cell r="CK120"/>
          <cell r="CL120">
            <v>50000</v>
          </cell>
          <cell r="CM120">
            <v>-50000</v>
          </cell>
          <cell r="CN120"/>
          <cell r="CO120"/>
          <cell r="CP120">
            <v>0</v>
          </cell>
          <cell r="CQ120"/>
          <cell r="CR120"/>
          <cell r="CS120">
            <v>0</v>
          </cell>
          <cell r="CT120"/>
          <cell r="CU120"/>
          <cell r="CV120">
            <v>0</v>
          </cell>
          <cell r="CW120"/>
          <cell r="CX120"/>
          <cell r="CY120">
            <v>0</v>
          </cell>
          <cell r="CZ120"/>
          <cell r="DA120"/>
          <cell r="DB120">
            <v>0</v>
          </cell>
          <cell r="DC120"/>
          <cell r="DD120"/>
          <cell r="DE120">
            <v>0</v>
          </cell>
          <cell r="DF120"/>
          <cell r="DG120"/>
          <cell r="DH120">
            <v>0</v>
          </cell>
          <cell r="DI120"/>
          <cell r="DJ120"/>
          <cell r="DK120">
            <v>0</v>
          </cell>
          <cell r="DL120">
            <v>0</v>
          </cell>
          <cell r="DM120">
            <v>50000</v>
          </cell>
          <cell r="DN120">
            <v>-50000</v>
          </cell>
          <cell r="DO120">
            <v>0</v>
          </cell>
          <cell r="DP120">
            <v>0</v>
          </cell>
          <cell r="DQ120">
            <v>0</v>
          </cell>
          <cell r="DR120">
            <v>0</v>
          </cell>
          <cell r="DS120">
            <v>0</v>
          </cell>
          <cell r="DT120">
            <v>0</v>
          </cell>
        </row>
        <row r="121">
          <cell r="E121" t="str">
            <v xml:space="preserve">Oceans are governed sustainably and holistically at the regional and global levels.
</v>
          </cell>
          <cell r="F121" t="str">
            <v>Interventions designed to improve the management of marine protected areas through the reinforcement of ecosystem-based ocean governance.</v>
          </cell>
          <cell r="G121" t="str">
            <v>19/11/2022</v>
          </cell>
          <cell r="H121"/>
          <cell r="I121" t="str">
            <v>Christopher Cox</v>
          </cell>
          <cell r="J121"/>
          <cell r="K121"/>
          <cell r="L121"/>
          <cell r="M121"/>
          <cell r="N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O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P121"/>
          <cell r="Q121"/>
          <cell r="R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S121"/>
          <cell r="T121"/>
          <cell r="U121" t="str">
            <v>Contribute to gender equality/women’s empowerment in a limited way (1)</v>
          </cell>
          <cell r="V121" t="str">
            <v>Limited contribution to realization of human rights (1)</v>
          </cell>
          <cell r="W121" t="str">
            <v>Not expected to contribute to sustaining peace (0)</v>
          </cell>
          <cell r="X121" t="str">
            <v>Capacity Development/Technical Assistance </v>
          </cell>
          <cell r="Y121" t="str">
            <v>Women and Girls</v>
          </cell>
          <cell r="Z121" t="str">
            <v xml:space="preserve">Other </v>
          </cell>
          <cell r="AA121" t="str">
            <v>14.a Increase scientific knowledge, develop research capacity and transfer marine technology, taking into account the Intergovernmental Oceanographic Commission Criteria and Guidelines on the Transfer of Marine Technology, in order to improve ocean health</v>
          </cell>
          <cell r="AB121" t="str">
            <v>14.5 By 2020, conserve at least 10 per cent of coastal and marine areas, consistent with national and international law and based on the best available scientific information</v>
          </cell>
          <cell r="AC121" t="str">
            <v>15.1 By 2020, ensure the conservation, restoration and sustainable use of terrestrial and inland freshwater ecosystems and their services, in particular forests, wetlands, mountains and drylands, in line with obligations under international agreements</v>
          </cell>
          <cell r="AD121"/>
          <cell r="AE121"/>
          <cell r="AF121" t="str">
            <v>Natural Resource Management</v>
          </cell>
          <cell r="AG121" t="str">
            <v>Regional Cooperation</v>
          </cell>
          <cell r="AH121" t="str">
            <v xml:space="preserve">Environmental Governance </v>
          </cell>
          <cell r="AI121" t="str">
            <v xml:space="preserve">Climate Change &amp; Disaster Risk Reduction </v>
          </cell>
          <cell r="AJ121" t="str">
            <v>Tailored Policy Support &amp; Technical Assistance</v>
          </cell>
          <cell r="AK121" t="str">
            <v>United Nations Environment Program (UNEP)</v>
          </cell>
          <cell r="AL121"/>
          <cell r="AM121" t="str">
            <v>CAM</v>
          </cell>
          <cell r="AN121"/>
          <cell r="AO121"/>
          <cell r="AP121"/>
          <cell r="AQ121"/>
          <cell r="AR121"/>
          <cell r="AS121"/>
          <cell r="AT121"/>
          <cell r="AU121"/>
          <cell r="AV121"/>
          <cell r="AW121"/>
          <cell r="AX121"/>
          <cell r="AY121"/>
          <cell r="AZ121">
            <v>0</v>
          </cell>
          <cell r="BA121"/>
          <cell r="BB121"/>
          <cell r="BC121">
            <v>0</v>
          </cell>
          <cell r="BD121"/>
          <cell r="BE121"/>
          <cell r="BF121">
            <v>0</v>
          </cell>
          <cell r="BG121"/>
          <cell r="BH121"/>
          <cell r="BI121">
            <v>0</v>
          </cell>
          <cell r="BJ121"/>
          <cell r="BK121"/>
          <cell r="BL121">
            <v>0</v>
          </cell>
          <cell r="BM121"/>
          <cell r="BN121"/>
          <cell r="BO121">
            <v>0</v>
          </cell>
          <cell r="BP121"/>
          <cell r="BQ121"/>
          <cell r="BR121">
            <v>0</v>
          </cell>
          <cell r="BS121"/>
          <cell r="BT121"/>
          <cell r="BU121">
            <v>0</v>
          </cell>
          <cell r="BV121"/>
          <cell r="BW121"/>
          <cell r="BX121">
            <v>0</v>
          </cell>
          <cell r="BY121"/>
          <cell r="BZ121">
            <v>709338.5</v>
          </cell>
          <cell r="CA121">
            <v>-709338.5</v>
          </cell>
          <cell r="CB121">
            <v>0</v>
          </cell>
          <cell r="CC121">
            <v>709338.5</v>
          </cell>
          <cell r="CD121">
            <v>-709338.5</v>
          </cell>
          <cell r="CE121"/>
          <cell r="CF121"/>
          <cell r="CG121">
            <v>0</v>
          </cell>
          <cell r="CH121"/>
          <cell r="CI121"/>
          <cell r="CJ121">
            <v>0</v>
          </cell>
          <cell r="CK121"/>
          <cell r="CL121"/>
          <cell r="CM121">
            <v>0</v>
          </cell>
          <cell r="CN121"/>
          <cell r="CO121"/>
          <cell r="CP121">
            <v>0</v>
          </cell>
          <cell r="CQ121"/>
          <cell r="CR121"/>
          <cell r="CS121">
            <v>0</v>
          </cell>
          <cell r="CT121"/>
          <cell r="CU121"/>
          <cell r="CV121">
            <v>0</v>
          </cell>
          <cell r="CW121"/>
          <cell r="CX121"/>
          <cell r="CY121">
            <v>0</v>
          </cell>
          <cell r="CZ121"/>
          <cell r="DA121"/>
          <cell r="DB121">
            <v>0</v>
          </cell>
          <cell r="DC121"/>
          <cell r="DD121"/>
          <cell r="DE121">
            <v>0</v>
          </cell>
          <cell r="DF121"/>
          <cell r="DG121"/>
          <cell r="DH121">
            <v>0</v>
          </cell>
          <cell r="DI121">
            <v>709338.5</v>
          </cell>
          <cell r="DJ121">
            <v>709338.5</v>
          </cell>
          <cell r="DK121">
            <v>0</v>
          </cell>
          <cell r="DL121">
            <v>709338.5</v>
          </cell>
          <cell r="DM121">
            <v>709338.5</v>
          </cell>
          <cell r="DN121">
            <v>0</v>
          </cell>
          <cell r="DO121">
            <v>0</v>
          </cell>
          <cell r="DP121">
            <v>0</v>
          </cell>
          <cell r="DQ121">
            <v>0</v>
          </cell>
          <cell r="DR121">
            <v>0</v>
          </cell>
          <cell r="DS121">
            <v>0</v>
          </cell>
          <cell r="DT121">
            <v>0</v>
          </cell>
        </row>
        <row r="122">
          <cell r="E122" t="str">
            <v>Strengthened national capacity for protection of tangible and intangible heritage for equitable and sustainable development and for climate change mitigation and adaptation</v>
          </cell>
          <cell r="F122"/>
          <cell r="G122"/>
          <cell r="H122"/>
          <cell r="I122"/>
          <cell r="J122"/>
          <cell r="K122"/>
          <cell r="L122"/>
          <cell r="M122"/>
          <cell r="N122"/>
          <cell r="O122"/>
          <cell r="P122"/>
          <cell r="Q122"/>
          <cell r="R122"/>
          <cell r="S122"/>
          <cell r="T122"/>
          <cell r="U122"/>
          <cell r="V122"/>
          <cell r="W122"/>
          <cell r="X122"/>
          <cell r="Y122"/>
          <cell r="Z122"/>
          <cell r="AA122"/>
          <cell r="AB122"/>
          <cell r="AC122"/>
          <cell r="AD122"/>
          <cell r="AE122"/>
          <cell r="AF122" t="str">
            <v>Capacity Building</v>
          </cell>
          <cell r="AG122" t="str">
            <v>Climate Adaptation</v>
          </cell>
          <cell r="AH122"/>
          <cell r="AI122" t="str">
            <v xml:space="preserve">Climate Change &amp; Disaster Risk Reduction </v>
          </cell>
          <cell r="AJ122"/>
          <cell r="AK122" t="str">
            <v>United Nations Educational, Scientific and Cultural Organization (UNESCO)</v>
          </cell>
          <cell r="AL122"/>
          <cell r="AM122" t="str">
            <v>Ministry of Education, Science and Technology
NODS</v>
          </cell>
          <cell r="AN122"/>
          <cell r="AO122"/>
          <cell r="AP122"/>
          <cell r="AQ122"/>
          <cell r="AR122"/>
          <cell r="AS122"/>
          <cell r="AT122"/>
          <cell r="AU122"/>
          <cell r="AV122"/>
          <cell r="AW122"/>
          <cell r="AX122"/>
          <cell r="AY122"/>
          <cell r="AZ122">
            <v>0</v>
          </cell>
          <cell r="BA122"/>
          <cell r="BB122"/>
          <cell r="BC122">
            <v>0</v>
          </cell>
          <cell r="BD122"/>
          <cell r="BE122"/>
          <cell r="BF122">
            <v>0</v>
          </cell>
          <cell r="BG122"/>
          <cell r="BH122"/>
          <cell r="BI122">
            <v>0</v>
          </cell>
          <cell r="BJ122"/>
          <cell r="BK122"/>
          <cell r="BL122">
            <v>0</v>
          </cell>
          <cell r="BM122"/>
          <cell r="BN122"/>
          <cell r="BO122">
            <v>0</v>
          </cell>
          <cell r="BP122"/>
          <cell r="BQ122"/>
          <cell r="BR122">
            <v>0</v>
          </cell>
          <cell r="BS122"/>
          <cell r="BT122"/>
          <cell r="BU122">
            <v>0</v>
          </cell>
          <cell r="BV122"/>
          <cell r="BW122"/>
          <cell r="BX122">
            <v>0</v>
          </cell>
          <cell r="BY122"/>
          <cell r="BZ122"/>
          <cell r="CA122">
            <v>0</v>
          </cell>
          <cell r="CB122">
            <v>0</v>
          </cell>
          <cell r="CC122">
            <v>0</v>
          </cell>
          <cell r="CD122">
            <v>0</v>
          </cell>
          <cell r="CE122"/>
          <cell r="CF122"/>
          <cell r="CG122">
            <v>0</v>
          </cell>
          <cell r="CH122"/>
          <cell r="CI122"/>
          <cell r="CJ122">
            <v>0</v>
          </cell>
          <cell r="CK122"/>
          <cell r="CL122"/>
          <cell r="CM122">
            <v>0</v>
          </cell>
          <cell r="CN122"/>
          <cell r="CO122"/>
          <cell r="CP122">
            <v>0</v>
          </cell>
          <cell r="CQ122"/>
          <cell r="CR122"/>
          <cell r="CS122">
            <v>0</v>
          </cell>
          <cell r="CT122"/>
          <cell r="CU122"/>
          <cell r="CV122">
            <v>0</v>
          </cell>
          <cell r="CW122"/>
          <cell r="CX122"/>
          <cell r="CY122">
            <v>0</v>
          </cell>
          <cell r="CZ122"/>
          <cell r="DA122"/>
          <cell r="DB122">
            <v>0</v>
          </cell>
          <cell r="DC122"/>
          <cell r="DD122"/>
          <cell r="DE122">
            <v>0</v>
          </cell>
          <cell r="DF122"/>
          <cell r="DG122"/>
          <cell r="DH122">
            <v>0</v>
          </cell>
          <cell r="DI122"/>
          <cell r="DJ122"/>
          <cell r="DK122">
            <v>0</v>
          </cell>
          <cell r="DL122">
            <v>0</v>
          </cell>
          <cell r="DM122">
            <v>0</v>
          </cell>
          <cell r="DN122">
            <v>0</v>
          </cell>
          <cell r="DO122">
            <v>0</v>
          </cell>
          <cell r="DP122">
            <v>0</v>
          </cell>
          <cell r="DQ122">
            <v>0</v>
          </cell>
          <cell r="DR122">
            <v>0</v>
          </cell>
          <cell r="DS122">
            <v>0</v>
          </cell>
          <cell r="DT122">
            <v>0</v>
          </cell>
        </row>
        <row r="123">
          <cell r="E123" t="str">
            <v>Government institutions and farmers are equipped with and adopt innovative technologies and geospatial tools to improve soil and land management and adopt harmonized protocols to meet LDN targets</v>
          </cell>
          <cell r="F123"/>
          <cell r="G123"/>
          <cell r="H123"/>
          <cell r="I123"/>
          <cell r="J123"/>
          <cell r="K123"/>
          <cell r="L123" t="str">
            <v>* 3954 - National soil data including soil organic carbon reviewed and capacities built to support the utilization of remote sensing approaches to improve soil and land management, due: 2022-Dec-31
* 3955 - Land use, food and livelihood systems assessed as a basis for identifying alternative options and innovations and setting a baseline for monitoring as a Basis for Developing Resilient Food Production Systems and Alternative Livelihood Options, due: 2023-Dec-31</v>
          </cell>
          <cell r="M123"/>
          <cell r="N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O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P123"/>
          <cell r="Q123"/>
          <cell r="R123"/>
          <cell r="S123"/>
          <cell r="T123"/>
          <cell r="U123"/>
          <cell r="V123"/>
          <cell r="W123"/>
          <cell r="X123"/>
          <cell r="Y123"/>
          <cell r="Z123"/>
          <cell r="AA123"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3" t="str">
            <v>15.3 By 2030, combat desertification, restore degraded land and soil, including land affected by desertification, drought and floods, and strive to achieve a land degradation-neutral world</v>
          </cell>
          <cell r="AC123"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D123"/>
          <cell r="AE123"/>
          <cell r="AF123" t="str">
            <v>Green innovation</v>
          </cell>
          <cell r="AG123"/>
          <cell r="AH123"/>
          <cell r="AI123" t="str">
            <v xml:space="preserve">Climate Change &amp; Disaster Risk Reduction </v>
          </cell>
          <cell r="AJ123" t="str">
            <v>COVID Response  &amp;  Socio-economic Recovery</v>
          </cell>
          <cell r="AK123" t="str">
            <v>Food and Agriculture Organization of the United Nations (FAO)</v>
          </cell>
          <cell r="AL123"/>
          <cell r="AM123" t="str">
            <v>Ministry of Agriculture, Fisheries and Barbuda Affairs</v>
          </cell>
          <cell r="AN123"/>
          <cell r="AO123"/>
          <cell r="AP123"/>
          <cell r="AQ123"/>
          <cell r="AR123"/>
          <cell r="AS123"/>
          <cell r="AT123"/>
          <cell r="AU123"/>
          <cell r="AV123"/>
          <cell r="AW123"/>
          <cell r="AX123"/>
          <cell r="AY123"/>
          <cell r="AZ123">
            <v>0</v>
          </cell>
          <cell r="BA123"/>
          <cell r="BB123"/>
          <cell r="BC123">
            <v>0</v>
          </cell>
          <cell r="BD123"/>
          <cell r="BE123"/>
          <cell r="BF123">
            <v>0</v>
          </cell>
          <cell r="BG123"/>
          <cell r="BH123"/>
          <cell r="BI123">
            <v>0</v>
          </cell>
          <cell r="BJ123"/>
          <cell r="BK123"/>
          <cell r="BL123">
            <v>0</v>
          </cell>
          <cell r="BM123"/>
          <cell r="BN123"/>
          <cell r="BO123">
            <v>0</v>
          </cell>
          <cell r="BP123"/>
          <cell r="BQ123"/>
          <cell r="BR123">
            <v>0</v>
          </cell>
          <cell r="BS123"/>
          <cell r="BT123"/>
          <cell r="BU123">
            <v>0</v>
          </cell>
          <cell r="BV123"/>
          <cell r="BW123"/>
          <cell r="BX123">
            <v>0</v>
          </cell>
          <cell r="BY123"/>
          <cell r="BZ123"/>
          <cell r="CA123">
            <v>0</v>
          </cell>
          <cell r="CB123">
            <v>0</v>
          </cell>
          <cell r="CC123">
            <v>0</v>
          </cell>
          <cell r="CD123">
            <v>0</v>
          </cell>
          <cell r="CE123"/>
          <cell r="CF123"/>
          <cell r="CG123">
            <v>0</v>
          </cell>
          <cell r="CH123"/>
          <cell r="CI123"/>
          <cell r="CJ123">
            <v>0</v>
          </cell>
          <cell r="CK123"/>
          <cell r="CL123"/>
          <cell r="CM123">
            <v>0</v>
          </cell>
          <cell r="CN123"/>
          <cell r="CO123"/>
          <cell r="CP123">
            <v>0</v>
          </cell>
          <cell r="CQ123"/>
          <cell r="CR123"/>
          <cell r="CS123">
            <v>0</v>
          </cell>
          <cell r="CT123"/>
          <cell r="CU123"/>
          <cell r="CV123">
            <v>0</v>
          </cell>
          <cell r="CW123"/>
          <cell r="CX123"/>
          <cell r="CY123">
            <v>0</v>
          </cell>
          <cell r="CZ123"/>
          <cell r="DA123"/>
          <cell r="DB123">
            <v>0</v>
          </cell>
          <cell r="DC123"/>
          <cell r="DD123"/>
          <cell r="DE123">
            <v>0</v>
          </cell>
          <cell r="DF123"/>
          <cell r="DG123"/>
          <cell r="DH123">
            <v>0</v>
          </cell>
          <cell r="DI123"/>
          <cell r="DJ123"/>
          <cell r="DK123">
            <v>0</v>
          </cell>
          <cell r="DL123">
            <v>0</v>
          </cell>
          <cell r="DM123">
            <v>0</v>
          </cell>
          <cell r="DN123">
            <v>0</v>
          </cell>
          <cell r="DO123">
            <v>0</v>
          </cell>
          <cell r="DP123">
            <v>0</v>
          </cell>
          <cell r="DQ123">
            <v>0</v>
          </cell>
          <cell r="DR123">
            <v>0</v>
          </cell>
          <cell r="DS123">
            <v>0</v>
          </cell>
          <cell r="DT123">
            <v>0</v>
          </cell>
        </row>
        <row r="124">
          <cell r="E124" t="str">
            <v>Government institutions and farmers are equipped with and adopt innovative technologies to mainstream biodiversity, improve soil, land and agro-chemical management with harmonized protocols LDN (Land Degradation Neutrality) targets for improved natural resource management over time.</v>
          </cell>
          <cell r="F124"/>
          <cell r="G124"/>
          <cell r="H124"/>
          <cell r="I124"/>
          <cell r="J124"/>
          <cell r="K124"/>
          <cell r="L124"/>
          <cell r="M124"/>
          <cell r="N124"/>
          <cell r="O124"/>
          <cell r="P124"/>
          <cell r="Q124"/>
          <cell r="R124" t="str">
            <v>* 3997 - Analysis of pesticide imports, including illegal imports and HHPs; Training of customs officers in revised protocols, due: 2023-Dec-31
* 3998 - Development of national plant genetic resources for food and agriculture strategic action plan to improve the resilience of production systems to CC and extreme weather events; Capacities built for the assessment of degraded watersheds using a participatory forestry management approach piloted through community-based reforestation of riversbanks  , due: 2023-Dec-31
* 3999 - Land use, food and livelihood systems assessed as a basis for identifying alternative options and innovations and setting a baseline for monitoring as a Basis for Developing Resilient Food Production Systems and Alternative Livelihood Options, due: 2023-Dec-31
* 4000 - National soil data including soil organic carbon reviewed and capacities built to support the utilization of remote sensing approaches to improve soil and land management, due: 2023-Dec-31</v>
          </cell>
          <cell r="S124"/>
          <cell r="T124"/>
          <cell r="U124"/>
          <cell r="V124"/>
          <cell r="W124"/>
          <cell r="X124"/>
          <cell r="Y124"/>
          <cell r="Z124"/>
          <cell r="AA124"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4" t="str">
            <v>15.3 By 2030, combat desertification, restore degraded land and soil, including land affected by desertification, drought and floods, and strive to achieve a land degradation-neutral world</v>
          </cell>
          <cell r="AC124"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D124"/>
          <cell r="AE124"/>
          <cell r="AF124" t="str">
            <v>Biodiversity and ecosystem services for food and agriculture</v>
          </cell>
          <cell r="AG124"/>
          <cell r="AH124"/>
          <cell r="AI124" t="str">
            <v xml:space="preserve">Climate Change &amp; Disaster Risk Reduction </v>
          </cell>
          <cell r="AJ124" t="str">
            <v>Tailored Policy Support &amp; Technical Assistance</v>
          </cell>
          <cell r="AK124" t="str">
            <v>Food and Agriculture Organization of the United Nations (FAO)</v>
          </cell>
          <cell r="AL124"/>
          <cell r="AM124" t="str">
            <v>Ministry of Agriculture, Fisheries and Barbuda Affairs</v>
          </cell>
          <cell r="AN124"/>
          <cell r="AO124"/>
          <cell r="AP124"/>
          <cell r="AQ124"/>
          <cell r="AR124"/>
          <cell r="AS124"/>
          <cell r="AT124"/>
          <cell r="AU124"/>
          <cell r="AV124"/>
          <cell r="AW124"/>
          <cell r="AX124"/>
          <cell r="AY124"/>
          <cell r="AZ124">
            <v>0</v>
          </cell>
          <cell r="BA124"/>
          <cell r="BB124"/>
          <cell r="BC124">
            <v>0</v>
          </cell>
          <cell r="BD124"/>
          <cell r="BE124"/>
          <cell r="BF124">
            <v>0</v>
          </cell>
          <cell r="BG124"/>
          <cell r="BH124"/>
          <cell r="BI124">
            <v>0</v>
          </cell>
          <cell r="BJ124"/>
          <cell r="BK124"/>
          <cell r="BL124">
            <v>0</v>
          </cell>
          <cell r="BM124"/>
          <cell r="BN124"/>
          <cell r="BO124">
            <v>0</v>
          </cell>
          <cell r="BP124"/>
          <cell r="BQ124"/>
          <cell r="BR124">
            <v>0</v>
          </cell>
          <cell r="BS124"/>
          <cell r="BT124"/>
          <cell r="BU124">
            <v>0</v>
          </cell>
          <cell r="BV124"/>
          <cell r="BW124"/>
          <cell r="BX124">
            <v>0</v>
          </cell>
          <cell r="BY124"/>
          <cell r="BZ124"/>
          <cell r="CA124">
            <v>0</v>
          </cell>
          <cell r="CB124">
            <v>0</v>
          </cell>
          <cell r="CC124">
            <v>0</v>
          </cell>
          <cell r="CD124">
            <v>0</v>
          </cell>
          <cell r="CE124"/>
          <cell r="CF124"/>
          <cell r="CG124">
            <v>0</v>
          </cell>
          <cell r="CH124"/>
          <cell r="CI124"/>
          <cell r="CJ124">
            <v>0</v>
          </cell>
          <cell r="CK124"/>
          <cell r="CL124"/>
          <cell r="CM124">
            <v>0</v>
          </cell>
          <cell r="CN124"/>
          <cell r="CO124"/>
          <cell r="CP124">
            <v>0</v>
          </cell>
          <cell r="CQ124"/>
          <cell r="CR124"/>
          <cell r="CS124">
            <v>0</v>
          </cell>
          <cell r="CT124"/>
          <cell r="CU124"/>
          <cell r="CV124">
            <v>0</v>
          </cell>
          <cell r="CW124"/>
          <cell r="CX124"/>
          <cell r="CY124">
            <v>0</v>
          </cell>
          <cell r="CZ124"/>
          <cell r="DA124"/>
          <cell r="DB124">
            <v>0</v>
          </cell>
          <cell r="DC124"/>
          <cell r="DD124"/>
          <cell r="DE124">
            <v>0</v>
          </cell>
          <cell r="DF124"/>
          <cell r="DG124"/>
          <cell r="DH124">
            <v>0</v>
          </cell>
          <cell r="DI124"/>
          <cell r="DJ124"/>
          <cell r="DK124">
            <v>0</v>
          </cell>
          <cell r="DL124">
            <v>0</v>
          </cell>
          <cell r="DM124">
            <v>0</v>
          </cell>
          <cell r="DN124">
            <v>0</v>
          </cell>
          <cell r="DO124">
            <v>0</v>
          </cell>
          <cell r="DP124">
            <v>0</v>
          </cell>
          <cell r="DQ124">
            <v>0</v>
          </cell>
          <cell r="DR124">
            <v>0</v>
          </cell>
          <cell r="DS124">
            <v>0</v>
          </cell>
          <cell r="DT124">
            <v>0</v>
          </cell>
        </row>
        <row r="125">
          <cell r="E125" t="str">
            <v>Government institutions and farmers are equipped with and adopt innovative technologies to improve water management and increase efficiency in the agricultural sector over time.</v>
          </cell>
          <cell r="F125"/>
          <cell r="G125"/>
          <cell r="H125"/>
          <cell r="I125"/>
          <cell r="J125"/>
          <cell r="K125" t="str">
            <v>* 3924 - E-courses are developed, tested and endorsed (by the government) for capacity building of decision makers on selecting appropriate irrigation systems., due: 2023-Dec-31</v>
          </cell>
          <cell r="L125" t="str">
            <v xml:space="preserve">* 3947 - National project proposal for funding under Adaptation Fund submitted with FAO as the implementing agency, due: 2022-Oct-31
* 3948 -  E-courses are developed, tested and endorsed (by the government) for capacity building of decision makers on selecting appropriate irrigation systems, due: 2023-Dec-31
* 3949 - Three best practices on efficient irrigation systems particularly on water and energy efficiency identified and piloted, due: 2023-Aug-31
</v>
          </cell>
          <cell r="M125"/>
          <cell r="N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O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P125"/>
          <cell r="Q125" t="str">
            <v xml:space="preserve">* 4007 - Subregional project proposal for funding under Adaptation Fund submitted with FAO as the implementing agency  , due: 2023-Oct-31
* 4008 - E-courses are developed, tested and endorsed (by the government) for capacity building of decision makers on selecting appropriate irrigation systems , due: 2023-Dec-31
* 4009 -  Three best practices on efficient irrigation systems particularly on water and energy efficiency identified and piloted, due: 2023-Aug-31
</v>
          </cell>
          <cell r="R125"/>
          <cell r="S125"/>
          <cell r="T125"/>
          <cell r="U125"/>
          <cell r="V125"/>
          <cell r="W125"/>
          <cell r="X125"/>
          <cell r="Y125"/>
          <cell r="Z125"/>
          <cell r="AA125" t="str">
            <v>6.4 By 2030, substantially increase water-use efficiency across all sectors and ensure sustainable withdrawals and supply of freshwater to address water scarcity and substantially reduce the number of people suffering from water scarcity</v>
          </cell>
          <cell r="AB125"/>
          <cell r="AC125"/>
          <cell r="AD125"/>
          <cell r="AE125"/>
          <cell r="AF125" t="str">
            <v>Climate change mitigating and adapted agri-food systems</v>
          </cell>
          <cell r="AG125"/>
          <cell r="AH125"/>
          <cell r="AI125" t="str">
            <v xml:space="preserve">Water Resource Management </v>
          </cell>
          <cell r="AJ125" t="str">
            <v>Tailored Policy Support &amp; Technical Assistance</v>
          </cell>
          <cell r="AK125" t="str">
            <v>Food and Agriculture Organization of the United Nations (FAO)</v>
          </cell>
          <cell r="AL125"/>
          <cell r="AM125" t="str">
            <v>Ministry of Agriculture, Fisheries and Barbuda Affairs</v>
          </cell>
          <cell r="AN125"/>
          <cell r="AO125"/>
          <cell r="AP125"/>
          <cell r="AQ125"/>
          <cell r="AR125"/>
          <cell r="AS125"/>
          <cell r="AT125"/>
          <cell r="AU125"/>
          <cell r="AV125"/>
          <cell r="AW125"/>
          <cell r="AX125">
            <v>125000</v>
          </cell>
          <cell r="AY125">
            <v>125000</v>
          </cell>
          <cell r="AZ125">
            <v>0</v>
          </cell>
          <cell r="BA125">
            <v>125000</v>
          </cell>
          <cell r="BB125">
            <v>125000</v>
          </cell>
          <cell r="BC125">
            <v>0</v>
          </cell>
          <cell r="BD125"/>
          <cell r="BE125"/>
          <cell r="BF125">
            <v>0</v>
          </cell>
          <cell r="BG125"/>
          <cell r="BH125"/>
          <cell r="BI125">
            <v>0</v>
          </cell>
          <cell r="BJ125"/>
          <cell r="BK125"/>
          <cell r="BL125">
            <v>0</v>
          </cell>
          <cell r="BM125"/>
          <cell r="BN125"/>
          <cell r="BO125">
            <v>0</v>
          </cell>
          <cell r="BP125">
            <v>62500</v>
          </cell>
          <cell r="BQ125">
            <v>62500</v>
          </cell>
          <cell r="BR125">
            <v>0</v>
          </cell>
          <cell r="BS125"/>
          <cell r="BT125"/>
          <cell r="BU125">
            <v>0</v>
          </cell>
          <cell r="BV125"/>
          <cell r="BW125"/>
          <cell r="BX125">
            <v>0</v>
          </cell>
          <cell r="BY125"/>
          <cell r="BZ125"/>
          <cell r="CA125">
            <v>0</v>
          </cell>
          <cell r="CB125">
            <v>312500</v>
          </cell>
          <cell r="CC125">
            <v>312500</v>
          </cell>
          <cell r="CD125">
            <v>0</v>
          </cell>
          <cell r="CE125"/>
          <cell r="CF125"/>
          <cell r="CG125">
            <v>0</v>
          </cell>
          <cell r="CH125"/>
          <cell r="CI125"/>
          <cell r="CJ125">
            <v>0</v>
          </cell>
          <cell r="CK125"/>
          <cell r="CL125"/>
          <cell r="CM125">
            <v>0</v>
          </cell>
          <cell r="CN125"/>
          <cell r="CO125"/>
          <cell r="CP125">
            <v>0</v>
          </cell>
          <cell r="CQ125"/>
          <cell r="CR125"/>
          <cell r="CS125">
            <v>0</v>
          </cell>
          <cell r="CT125"/>
          <cell r="CU125"/>
          <cell r="CV125">
            <v>0</v>
          </cell>
          <cell r="CW125"/>
          <cell r="CX125"/>
          <cell r="CY125">
            <v>0</v>
          </cell>
          <cell r="CZ125"/>
          <cell r="DA125"/>
          <cell r="DB125">
            <v>0</v>
          </cell>
          <cell r="DC125"/>
          <cell r="DD125"/>
          <cell r="DE125">
            <v>0</v>
          </cell>
          <cell r="DF125"/>
          <cell r="DG125"/>
          <cell r="DH125">
            <v>0</v>
          </cell>
          <cell r="DI125"/>
          <cell r="DJ125"/>
          <cell r="DK125">
            <v>0</v>
          </cell>
          <cell r="DL125">
            <v>0</v>
          </cell>
          <cell r="DM125">
            <v>0</v>
          </cell>
          <cell r="DN125">
            <v>0</v>
          </cell>
          <cell r="DO125">
            <v>0</v>
          </cell>
          <cell r="DP125">
            <v>0</v>
          </cell>
          <cell r="DQ125">
            <v>0</v>
          </cell>
          <cell r="DR125">
            <v>125000</v>
          </cell>
          <cell r="DS125">
            <v>125000</v>
          </cell>
          <cell r="DT125">
            <v>0</v>
          </cell>
        </row>
        <row r="126">
          <cell r="E126" t="str">
            <v>Government institutions are supplied with baseline data that will be used to design and implement climate change adaptation solutions (SASAP) and promote ecosystem-based approaches to sustainable fisheries management and blue economy development</v>
          </cell>
          <cell r="F126"/>
          <cell r="G126"/>
          <cell r="H126"/>
          <cell r="I126"/>
          <cell r="J126"/>
          <cell r="K126" t="str">
            <v>* 3925 - Three best practices on efficient irrigation systems particularly on water and energy efficiency identified and piloted., due: 2023-Aug-31</v>
          </cell>
          <cell r="L126"/>
          <cell r="M126"/>
          <cell r="N126"/>
          <cell r="O126"/>
          <cell r="P126"/>
          <cell r="Q126"/>
          <cell r="R126" t="str">
            <v>* 3992 - Emergency Plan with Early Warning System for the fisheries sector established, due: 2023-May-31
* 3993 - Capacity building programmes for value chain actors in the fisheries sector regarding climate change, expected impacts and adaptation strategies and to facilitate holistic climate change adaptation planning and implementation, developed and implemented, due: 2023-Dec-31</v>
          </cell>
          <cell r="S126"/>
          <cell r="T126"/>
          <cell r="U126"/>
          <cell r="V126"/>
          <cell r="W126"/>
          <cell r="X126"/>
          <cell r="Y126"/>
          <cell r="Z126"/>
          <cell r="AA12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26" t="str">
            <v>14.b Provide access for small-scale artisanal fishers to marine resources and markets</v>
          </cell>
          <cell r="AC126"/>
          <cell r="AD126"/>
          <cell r="AE126"/>
          <cell r="AF126" t="str">
            <v>Blue transformation</v>
          </cell>
          <cell r="AG126"/>
          <cell r="AH126"/>
          <cell r="AI126" t="str">
            <v xml:space="preserve">Climate Change &amp; Disaster Risk Reduction </v>
          </cell>
          <cell r="AJ126" t="str">
            <v>Tailored Policy Support &amp; Technical Assistance</v>
          </cell>
          <cell r="AK126" t="str">
            <v>Food and Agriculture Organization of the United Nations (FAO)</v>
          </cell>
          <cell r="AL126"/>
          <cell r="AM126" t="str">
            <v>Ministry of Agriculture, Fisheries and Barbuda Affairs</v>
          </cell>
          <cell r="AN126"/>
          <cell r="AO126"/>
          <cell r="AP126"/>
          <cell r="AQ126"/>
          <cell r="AR126"/>
          <cell r="AS126"/>
          <cell r="AT126"/>
          <cell r="AU126"/>
          <cell r="AV126"/>
          <cell r="AW126"/>
          <cell r="AX126"/>
          <cell r="AY126"/>
          <cell r="AZ126">
            <v>0</v>
          </cell>
          <cell r="BA126"/>
          <cell r="BB126"/>
          <cell r="BC126">
            <v>0</v>
          </cell>
          <cell r="BD126"/>
          <cell r="BE126"/>
          <cell r="BF126">
            <v>0</v>
          </cell>
          <cell r="BG126"/>
          <cell r="BH126"/>
          <cell r="BI126">
            <v>0</v>
          </cell>
          <cell r="BJ126"/>
          <cell r="BK126"/>
          <cell r="BL126">
            <v>0</v>
          </cell>
          <cell r="BM126"/>
          <cell r="BN126"/>
          <cell r="BO126">
            <v>0</v>
          </cell>
          <cell r="BP126"/>
          <cell r="BQ126"/>
          <cell r="BR126">
            <v>0</v>
          </cell>
          <cell r="BS126">
            <v>100000</v>
          </cell>
          <cell r="BT126">
            <v>100000</v>
          </cell>
          <cell r="BU126">
            <v>0</v>
          </cell>
          <cell r="BV126"/>
          <cell r="BW126"/>
          <cell r="BX126">
            <v>0</v>
          </cell>
          <cell r="BY126"/>
          <cell r="BZ126"/>
          <cell r="CA126">
            <v>0</v>
          </cell>
          <cell r="CB126">
            <v>100000</v>
          </cell>
          <cell r="CC126">
            <v>100000</v>
          </cell>
          <cell r="CD126">
            <v>0</v>
          </cell>
          <cell r="CE126"/>
          <cell r="CF126"/>
          <cell r="CG126">
            <v>0</v>
          </cell>
          <cell r="CH126"/>
          <cell r="CI126"/>
          <cell r="CJ126">
            <v>0</v>
          </cell>
          <cell r="CK126"/>
          <cell r="CL126"/>
          <cell r="CM126">
            <v>0</v>
          </cell>
          <cell r="CN126"/>
          <cell r="CO126"/>
          <cell r="CP126">
            <v>0</v>
          </cell>
          <cell r="CQ126"/>
          <cell r="CR126"/>
          <cell r="CS126">
            <v>0</v>
          </cell>
          <cell r="CT126"/>
          <cell r="CU126"/>
          <cell r="CV126">
            <v>0</v>
          </cell>
          <cell r="CW126"/>
          <cell r="CX126"/>
          <cell r="CY126">
            <v>0</v>
          </cell>
          <cell r="CZ126"/>
          <cell r="DA126"/>
          <cell r="DB126">
            <v>0</v>
          </cell>
          <cell r="DC126"/>
          <cell r="DD126"/>
          <cell r="DE126">
            <v>0</v>
          </cell>
          <cell r="DF126"/>
          <cell r="DG126"/>
          <cell r="DH126">
            <v>0</v>
          </cell>
          <cell r="DI126"/>
          <cell r="DJ126"/>
          <cell r="DK126">
            <v>0</v>
          </cell>
          <cell r="DL126">
            <v>0</v>
          </cell>
          <cell r="DM126">
            <v>0</v>
          </cell>
          <cell r="DN126">
            <v>0</v>
          </cell>
          <cell r="DO126">
            <v>0</v>
          </cell>
          <cell r="DP126">
            <v>0</v>
          </cell>
          <cell r="DQ126">
            <v>0</v>
          </cell>
          <cell r="DR126">
            <v>0</v>
          </cell>
          <cell r="DS126">
            <v>0</v>
          </cell>
          <cell r="DT126">
            <v>0</v>
          </cell>
        </row>
        <row r="127">
          <cell r="E127" t="str">
            <v>Government institutions have improved mechanisms for decision making and are equipped with technologies and platforms to improve early warning, disaster/multi-hazard risk management strategies and climate-resilient practices to strengthen resilient agriculture and agri-foods systems.</v>
          </cell>
          <cell r="F127"/>
          <cell r="G127"/>
          <cell r="H127"/>
          <cell r="I127"/>
          <cell r="J127"/>
          <cell r="K127"/>
          <cell r="L127"/>
          <cell r="M127"/>
          <cell r="N127"/>
          <cell r="O127"/>
          <cell r="P127"/>
          <cell r="Q127"/>
          <cell r="R127"/>
          <cell r="S127" t="str">
            <v>* 4044 -  Improved linkages between agricultural and social protection sectors with enhanced farm/fisher data using GIS for more responsive, adaptive and inclusive risk management practices that are expanded to extension and advisory services, due: 2023-Dec-21</v>
          </cell>
          <cell r="T127"/>
          <cell r="U127"/>
          <cell r="V127"/>
          <cell r="W127"/>
          <cell r="X127"/>
          <cell r="Y127"/>
          <cell r="Z127"/>
          <cell r="AA127" t="str">
            <v>1.5 By 2030, build the resilience of the poor and those in vulnerable situations and reduce their exposure and vulnerability to climate-related extreme events and other economic, social and environmental shocks and disasters</v>
          </cell>
          <cell r="AB127"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27" t="str">
            <v>13.1 Strengthen resilience and adaptive capacity to climate-related hazards and natural disasters in all countries</v>
          </cell>
          <cell r="AD127"/>
          <cell r="AE127"/>
          <cell r="AF127"/>
          <cell r="AG127"/>
          <cell r="AH127"/>
          <cell r="AI127" t="str">
            <v xml:space="preserve">Climate Change &amp; Disaster Risk Reduction </v>
          </cell>
          <cell r="AJ127"/>
          <cell r="AK127" t="str">
            <v>United Nations Development Programme (UNDP)</v>
          </cell>
          <cell r="AL127"/>
          <cell r="AM127"/>
          <cell r="AN127" t="str">
            <v>Government</v>
          </cell>
          <cell r="AO127"/>
          <cell r="AP127" t="str">
            <v>NODS
Ministry of Agriculture</v>
          </cell>
          <cell r="AQ127"/>
          <cell r="AR127"/>
          <cell r="AS127"/>
          <cell r="AT127"/>
          <cell r="AU127"/>
          <cell r="AV127"/>
          <cell r="AW127"/>
          <cell r="AX127"/>
          <cell r="AY127"/>
          <cell r="AZ127">
            <v>0</v>
          </cell>
          <cell r="BA127"/>
          <cell r="BB127"/>
          <cell r="BC127">
            <v>0</v>
          </cell>
          <cell r="BD127"/>
          <cell r="BE127"/>
          <cell r="BF127">
            <v>0</v>
          </cell>
          <cell r="BG127"/>
          <cell r="BH127"/>
          <cell r="BI127">
            <v>0</v>
          </cell>
          <cell r="BJ127"/>
          <cell r="BK127"/>
          <cell r="BL127">
            <v>0</v>
          </cell>
          <cell r="BM127"/>
          <cell r="BN127"/>
          <cell r="BO127">
            <v>0</v>
          </cell>
          <cell r="BP127"/>
          <cell r="BQ127"/>
          <cell r="BR127">
            <v>0</v>
          </cell>
          <cell r="BS127"/>
          <cell r="BT127"/>
          <cell r="BU127">
            <v>0</v>
          </cell>
          <cell r="BV127">
            <v>71221</v>
          </cell>
          <cell r="BW127">
            <v>71221</v>
          </cell>
          <cell r="BX127">
            <v>0</v>
          </cell>
          <cell r="BY127"/>
          <cell r="BZ127"/>
          <cell r="CA127">
            <v>0</v>
          </cell>
          <cell r="CB127">
            <v>71221</v>
          </cell>
          <cell r="CC127">
            <v>71221</v>
          </cell>
          <cell r="CD127">
            <v>0</v>
          </cell>
          <cell r="CE127"/>
          <cell r="CF127"/>
          <cell r="CG127">
            <v>0</v>
          </cell>
          <cell r="CH127"/>
          <cell r="CI127"/>
          <cell r="CJ127">
            <v>0</v>
          </cell>
          <cell r="CK127"/>
          <cell r="CL127"/>
          <cell r="CM127">
            <v>0</v>
          </cell>
          <cell r="CN127"/>
          <cell r="CO127"/>
          <cell r="CP127">
            <v>0</v>
          </cell>
          <cell r="CQ127"/>
          <cell r="CR127"/>
          <cell r="CS127">
            <v>0</v>
          </cell>
          <cell r="CT127"/>
          <cell r="CU127"/>
          <cell r="CV127">
            <v>0</v>
          </cell>
          <cell r="CW127"/>
          <cell r="CX127"/>
          <cell r="CY127">
            <v>0</v>
          </cell>
          <cell r="CZ127"/>
          <cell r="DA127"/>
          <cell r="DB127">
            <v>0</v>
          </cell>
          <cell r="DC127"/>
          <cell r="DD127"/>
          <cell r="DE127">
            <v>0</v>
          </cell>
          <cell r="DF127"/>
          <cell r="DG127"/>
          <cell r="DH127">
            <v>0</v>
          </cell>
          <cell r="DI127"/>
          <cell r="DJ127"/>
          <cell r="DK127">
            <v>0</v>
          </cell>
          <cell r="DL127">
            <v>0</v>
          </cell>
          <cell r="DM127">
            <v>0</v>
          </cell>
          <cell r="DN127">
            <v>0</v>
          </cell>
          <cell r="DO127">
            <v>0</v>
          </cell>
          <cell r="DP127">
            <v>0</v>
          </cell>
          <cell r="DQ127">
            <v>0</v>
          </cell>
          <cell r="DR127">
            <v>0</v>
          </cell>
          <cell r="DS127">
            <v>0</v>
          </cell>
          <cell r="DT127">
            <v>0</v>
          </cell>
        </row>
        <row r="128">
          <cell r="E128" t="str">
            <v xml:space="preserve">Government institutions and stakeholders have enhanced knowledge on food consumption to promote and advocate for healthy diets.  </v>
          </cell>
          <cell r="F128"/>
          <cell r="G128"/>
          <cell r="H128"/>
          <cell r="I128"/>
          <cell r="J128"/>
          <cell r="K128"/>
          <cell r="L128"/>
          <cell r="M128"/>
          <cell r="N128"/>
          <cell r="O128"/>
          <cell r="P128"/>
          <cell r="Q128" t="str">
            <v>* 4019 - Evidence-based promotion and advocacy for healthy diets including a baseline analysis to support the update of the national FBDG, due: 2023-Dec-31
* 4020 - Analysis of individual food consumption data completed, due: 2022-Dec-31</v>
          </cell>
          <cell r="R128"/>
          <cell r="S128"/>
          <cell r="T128"/>
          <cell r="U128"/>
          <cell r="V128"/>
          <cell r="W128"/>
          <cell r="X128"/>
          <cell r="Y128"/>
          <cell r="Z128"/>
          <cell r="AA128" t="str">
            <v>2.1 By 2030, end hunger and ensure access by all people, in particular the poor and people in vulnerable situations, including infants, to safe, nutritious and sufficient food all year round</v>
          </cell>
          <cell r="AB128"/>
          <cell r="AC128"/>
          <cell r="AD128"/>
          <cell r="AE128"/>
          <cell r="AF128"/>
          <cell r="AG128"/>
          <cell r="AH128"/>
          <cell r="AI128" t="str">
            <v xml:space="preserve">Social Cohesion and Protection </v>
          </cell>
          <cell r="AJ128"/>
          <cell r="AK128" t="str">
            <v>United Nations Development Programme (UNDP)</v>
          </cell>
          <cell r="AL128"/>
          <cell r="AM128"/>
          <cell r="AN128" t="str">
            <v>Government</v>
          </cell>
          <cell r="AO128"/>
          <cell r="AP128" t="str">
            <v>Ministry of Health</v>
          </cell>
          <cell r="AQ128"/>
          <cell r="AR128"/>
          <cell r="AS128"/>
          <cell r="AT128"/>
          <cell r="AU128"/>
          <cell r="AV128"/>
          <cell r="AW128"/>
          <cell r="AX128"/>
          <cell r="AY128"/>
          <cell r="AZ128">
            <v>0</v>
          </cell>
          <cell r="BA128"/>
          <cell r="BB128"/>
          <cell r="BC128">
            <v>0</v>
          </cell>
          <cell r="BD128"/>
          <cell r="BE128"/>
          <cell r="BF128">
            <v>0</v>
          </cell>
          <cell r="BG128"/>
          <cell r="BH128"/>
          <cell r="BI128">
            <v>0</v>
          </cell>
          <cell r="BJ128"/>
          <cell r="BK128"/>
          <cell r="BL128">
            <v>0</v>
          </cell>
          <cell r="BM128"/>
          <cell r="BN128"/>
          <cell r="BO128">
            <v>0</v>
          </cell>
          <cell r="BP128"/>
          <cell r="BQ128"/>
          <cell r="BR128">
            <v>0</v>
          </cell>
          <cell r="BS128"/>
          <cell r="BT128"/>
          <cell r="BU128">
            <v>0</v>
          </cell>
          <cell r="BV128"/>
          <cell r="BW128"/>
          <cell r="BX128">
            <v>0</v>
          </cell>
          <cell r="BY128"/>
          <cell r="BZ128"/>
          <cell r="CA128">
            <v>0</v>
          </cell>
          <cell r="CB128">
            <v>0</v>
          </cell>
          <cell r="CC128">
            <v>0</v>
          </cell>
          <cell r="CD128">
            <v>0</v>
          </cell>
          <cell r="CE128"/>
          <cell r="CF128"/>
          <cell r="CG128">
            <v>0</v>
          </cell>
          <cell r="CH128"/>
          <cell r="CI128"/>
          <cell r="CJ128">
            <v>0</v>
          </cell>
          <cell r="CK128"/>
          <cell r="CL128"/>
          <cell r="CM128">
            <v>0</v>
          </cell>
          <cell r="CN128"/>
          <cell r="CO128"/>
          <cell r="CP128">
            <v>0</v>
          </cell>
          <cell r="CQ128"/>
          <cell r="CR128"/>
          <cell r="CS128">
            <v>0</v>
          </cell>
          <cell r="CT128"/>
          <cell r="CU128"/>
          <cell r="CV128">
            <v>0</v>
          </cell>
          <cell r="CW128"/>
          <cell r="CX128"/>
          <cell r="CY128">
            <v>0</v>
          </cell>
          <cell r="CZ128"/>
          <cell r="DA128"/>
          <cell r="DB128">
            <v>0</v>
          </cell>
          <cell r="DC128"/>
          <cell r="DD128"/>
          <cell r="DE128">
            <v>0</v>
          </cell>
          <cell r="DF128"/>
          <cell r="DG128"/>
          <cell r="DH128">
            <v>0</v>
          </cell>
          <cell r="DI128"/>
          <cell r="DJ128"/>
          <cell r="DK128">
            <v>0</v>
          </cell>
          <cell r="DL128">
            <v>0</v>
          </cell>
          <cell r="DM128">
            <v>0</v>
          </cell>
          <cell r="DN128">
            <v>0</v>
          </cell>
          <cell r="DO128">
            <v>0</v>
          </cell>
          <cell r="DP128">
            <v>0</v>
          </cell>
          <cell r="DQ128">
            <v>0</v>
          </cell>
          <cell r="DR128">
            <v>0</v>
          </cell>
          <cell r="DS128">
            <v>0</v>
          </cell>
          <cell r="DT128">
            <v>0</v>
          </cell>
        </row>
        <row r="129">
          <cell r="E129" t="str">
            <v>Populations, including the most vulnerable, have enhanced access to affordable, reliable, and sustainable energy </v>
          </cell>
          <cell r="F129" t="str">
            <v xml:space="preserve">The Programme will assist in closing the energy gap by working with agencies such as the International Renewable Energy Agency (IRENA) and other partners to support increased renewable energy ambition in the region as part of the low carbon energy transition and COVID-19 green recovery actions. </v>
          </cell>
          <cell r="G129">
            <v>44562</v>
          </cell>
          <cell r="H129">
            <v>45261</v>
          </cell>
          <cell r="I129" t="str">
            <v>Sacha Lindo</v>
          </cell>
          <cell r="J129"/>
          <cell r="K129"/>
          <cell r="L129" t="str">
            <v>Development of a 1MW biomass to energy plan as a pilot, with a new view to facilitate replication toward providing 20-40MW of decentralized baseload power to the grid over the next 5-10 years</v>
          </cell>
          <cell r="M129"/>
          <cell r="N129"/>
          <cell r="O129"/>
          <cell r="P129"/>
          <cell r="Q129"/>
          <cell r="R129"/>
          <cell r="S129"/>
          <cell r="T129"/>
          <cell r="U129" t="str">
            <v>Contribute to gender equality/women’s empowerment in a limited way (1)</v>
          </cell>
          <cell r="V129" t="str">
            <v>Limited contribution to realization of human rights (1)</v>
          </cell>
          <cell r="W129" t="str">
            <v>Contributes to sustaining peace in a limited way  human rights (1)</v>
          </cell>
          <cell r="X129" t="str">
            <v>Direct Support/ Service Delivery </v>
          </cell>
          <cell r="Y129" t="str">
            <v>People living in remote, poor, rural areas</v>
          </cell>
          <cell r="Z129" t="str">
            <v xml:space="preserve">Joint Programming </v>
          </cell>
          <cell r="AA129" t="str">
            <v>7.1 By 2030, ensure universal access to affordable, reliable and modern energy services</v>
          </cell>
          <cell r="AB129" t="str">
            <v>7.2 By 2030, increase substantially the share of renewable energy in the global energy mix</v>
          </cell>
          <cell r="AC129" t="str">
            <v>7.3 By 2030, double the global rate of improvement in energy efficiency</v>
          </cell>
          <cell r="AD129"/>
          <cell r="AE129"/>
          <cell r="AF129" t="str">
            <v>Sustainable and Clean Energy</v>
          </cell>
          <cell r="AG129" t="str">
            <v>Climate Smart</v>
          </cell>
          <cell r="AH129"/>
          <cell r="AI129" t="str">
            <v xml:space="preserve">Climate Change &amp; Disaster Risk Reduction </v>
          </cell>
          <cell r="AJ129" t="str">
            <v>Climate Change and Disaster Risk Reduction</v>
          </cell>
          <cell r="AK129" t="str">
            <v>United Nations Development Programme (UNDP)</v>
          </cell>
          <cell r="AL129" t="str">
            <v>GEF</v>
          </cell>
          <cell r="AM129" t="str">
            <v>Ministry of Finance, Economic Planning and Information Technology; Department of Environment ; Ministry of. Climate Resilience, The Environment, Forestry, Fisheries &amp; Disaster Management; Ministry of Environment, Rural Modernisation and Kalinago Upliftment</v>
          </cell>
          <cell r="AN129" t="str">
            <v>Government</v>
          </cell>
          <cell r="AO129"/>
          <cell r="AP129" t="str">
            <v>NODS
Energy Department</v>
          </cell>
          <cell r="AQ129" t="str">
            <v>Number of Megawatts generated from new solar photovoltaic, bionergy or other renewable energy system installations.</v>
          </cell>
          <cell r="AR129" t="str">
            <v>7.2.1 Renewable energy share in the total final energy consumption</v>
          </cell>
          <cell r="AS129"/>
          <cell r="AT129"/>
          <cell r="AU129"/>
          <cell r="AV129"/>
          <cell r="AW129"/>
          <cell r="AX129"/>
          <cell r="AY129"/>
          <cell r="AZ129">
            <v>0</v>
          </cell>
          <cell r="BA129">
            <v>398459</v>
          </cell>
          <cell r="BB129">
            <v>398459</v>
          </cell>
          <cell r="BC129">
            <v>0</v>
          </cell>
          <cell r="BD129"/>
          <cell r="BE129"/>
          <cell r="BF129">
            <v>0</v>
          </cell>
          <cell r="BG129"/>
          <cell r="BH129"/>
          <cell r="BI129">
            <v>0</v>
          </cell>
          <cell r="BJ129"/>
          <cell r="BK129"/>
          <cell r="BL129">
            <v>0</v>
          </cell>
          <cell r="BM129"/>
          <cell r="BN129"/>
          <cell r="BO129">
            <v>0</v>
          </cell>
          <cell r="BP129"/>
          <cell r="BQ129"/>
          <cell r="BR129">
            <v>0</v>
          </cell>
          <cell r="BS129"/>
          <cell r="BT129"/>
          <cell r="BU129">
            <v>0</v>
          </cell>
          <cell r="BV129"/>
          <cell r="BW129"/>
          <cell r="BX129">
            <v>0</v>
          </cell>
          <cell r="BY129"/>
          <cell r="BZ129"/>
          <cell r="CA129">
            <v>0</v>
          </cell>
          <cell r="CB129">
            <v>398459</v>
          </cell>
          <cell r="CC129">
            <v>398459</v>
          </cell>
          <cell r="CD129">
            <v>0</v>
          </cell>
          <cell r="CE129"/>
          <cell r="CF129"/>
          <cell r="CG129">
            <v>0</v>
          </cell>
          <cell r="CH129"/>
          <cell r="CI129"/>
          <cell r="CJ129">
            <v>0</v>
          </cell>
          <cell r="CK129"/>
          <cell r="CL129"/>
          <cell r="CM129">
            <v>0</v>
          </cell>
          <cell r="CN129"/>
          <cell r="CO129"/>
          <cell r="CP129">
            <v>0</v>
          </cell>
          <cell r="CQ129"/>
          <cell r="CR129"/>
          <cell r="CS129">
            <v>0</v>
          </cell>
          <cell r="CT129"/>
          <cell r="CU129"/>
          <cell r="CV129">
            <v>0</v>
          </cell>
          <cell r="CW129"/>
          <cell r="CX129"/>
          <cell r="CY129">
            <v>0</v>
          </cell>
          <cell r="CZ129"/>
          <cell r="DA129"/>
          <cell r="DB129">
            <v>0</v>
          </cell>
          <cell r="DC129"/>
          <cell r="DD129"/>
          <cell r="DE129">
            <v>0</v>
          </cell>
          <cell r="DF129"/>
          <cell r="DG129"/>
          <cell r="DH129">
            <v>0</v>
          </cell>
          <cell r="DI129"/>
          <cell r="DJ129"/>
          <cell r="DK129">
            <v>0</v>
          </cell>
          <cell r="DL129">
            <v>0</v>
          </cell>
          <cell r="DM129">
            <v>0</v>
          </cell>
          <cell r="DN129">
            <v>0</v>
          </cell>
          <cell r="DO129">
            <v>0</v>
          </cell>
          <cell r="DP129">
            <v>0</v>
          </cell>
          <cell r="DQ129">
            <v>0</v>
          </cell>
          <cell r="DR129">
            <v>0</v>
          </cell>
          <cell r="DS129">
            <v>0</v>
          </cell>
          <cell r="DT129">
            <v>0</v>
          </cell>
        </row>
        <row r="130">
          <cell r="E130" t="str">
            <v>National agencies and community organisations have strengthened capacities for natural resource planning, data collection, analysis and management </v>
          </cell>
          <cell r="F130" t="str">
            <v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v>
          </cell>
          <cell r="G130">
            <v>44562</v>
          </cell>
          <cell r="H130">
            <v>45261</v>
          </cell>
          <cell r="I130" t="str">
            <v>Sacha Lindo</v>
          </cell>
          <cell r="J130"/>
          <cell r="K130" t="str">
            <v>Agriculture risk assessment, socio-economic impact assessment on the Nationally Determined Contributions</v>
          </cell>
          <cell r="L130" t="str">
            <v> </v>
          </cell>
          <cell r="M130" t="str">
            <v> </v>
          </cell>
          <cell r="N130" t="str">
            <v>Review progress toward NDC targets, including existing or emerging relevant policies.</v>
          </cell>
          <cell r="O130" t="str">
            <v>Ensure NDC targets are fully risk-informed in support of gender-responsive and inclusive resilient development pathways</v>
          </cell>
          <cell r="P130" t="str">
            <v> </v>
          </cell>
          <cell r="Q130" t="str">
            <v> </v>
          </cell>
          <cell r="R130" t="str">
            <v> </v>
          </cell>
          <cell r="S130" t="str">
            <v>Review and/or update elements of the NDC</v>
          </cell>
          <cell r="T130"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0" t="str">
            <v>Gender equality/women’s empowerment is a significant objective (2)</v>
          </cell>
          <cell r="V130" t="str">
            <v>Limited contribution to realization of human rights (1)</v>
          </cell>
          <cell r="W130" t="str">
            <v>Contributes to sustaining peace in a limited way  human rights (1)</v>
          </cell>
          <cell r="X130" t="str">
            <v>Policy Advice and Thought Leadership </v>
          </cell>
          <cell r="Y130" t="str">
            <v>People living in remote, poor, rural areas</v>
          </cell>
          <cell r="Z130" t="str">
            <v xml:space="preserve">Joint Programming </v>
          </cell>
          <cell r="AA130" t="str">
            <v>13.2 Integrate climate change measures into national policies, strategies and planning</v>
          </cell>
          <cell r="AB130" t="str">
            <v>13.3 Improve education, awareness-raising and human and institutional capacity on climate change mitigation, adaptation, impact reduction and early warning</v>
          </cell>
          <cell r="AC130"/>
          <cell r="AD130"/>
          <cell r="AE130"/>
          <cell r="AF130" t="str">
            <v xml:space="preserve">Ecosystem management </v>
          </cell>
          <cell r="AG130" t="str">
            <v xml:space="preserve">Biodiversity </v>
          </cell>
          <cell r="AH130" t="str">
            <v>Data collection and analysis</v>
          </cell>
          <cell r="AI130" t="str">
            <v xml:space="preserve">Climate Change &amp; Disaster Risk Reduction </v>
          </cell>
          <cell r="AJ130" t="str">
            <v>Climate Change and Disaster Risk Reduction</v>
          </cell>
          <cell r="AK130" t="str">
            <v>United Nations Development Programme (UNDP)</v>
          </cell>
          <cell r="AL130" t="str">
            <v>Govermments of Germany, Sweden, Spain and the European Union</v>
          </cell>
          <cell r="AM130" t="str">
            <v>Ministry of Finance, Economic Planning and Information Technology; Department of Environment ; Ministry of. Climate Resilience, The Environment, Forestry, Fisheries &amp; Disaster Management; Ministry of Environment, Rural Modernisation and Kalinago Upliftment</v>
          </cell>
          <cell r="AN130"/>
          <cell r="AO130"/>
          <cell r="AP130" t="str">
            <v>NODS</v>
          </cell>
          <cell r="AQ130" t="str">
            <v>1: Number of NDCs, integrated natural resource management policies, legal and regulatory frameworks developed or revised to meet international standards and accompanied by national implementation plans.</v>
          </cell>
          <cell r="AR130" t="str">
            <v>13.3.1 Number of countries that have integrated mitigation, adaptation, impact reduction and early warning into primary, secondary and tertiary curricula</v>
          </cell>
          <cell r="AS130"/>
          <cell r="AT130"/>
          <cell r="AU130"/>
          <cell r="AV130"/>
          <cell r="AW130"/>
          <cell r="AX130">
            <v>27000</v>
          </cell>
          <cell r="AY130">
            <v>27000</v>
          </cell>
          <cell r="AZ130">
            <v>0</v>
          </cell>
          <cell r="BA130"/>
          <cell r="BB130"/>
          <cell r="BC130">
            <v>0</v>
          </cell>
          <cell r="BD130"/>
          <cell r="BE130"/>
          <cell r="BF130">
            <v>0</v>
          </cell>
          <cell r="BG130">
            <v>60600</v>
          </cell>
          <cell r="BH130">
            <v>60600</v>
          </cell>
          <cell r="BI130">
            <v>0</v>
          </cell>
          <cell r="BJ130">
            <v>122300</v>
          </cell>
          <cell r="BK130">
            <v>122300</v>
          </cell>
          <cell r="BL130">
            <v>0</v>
          </cell>
          <cell r="BM130"/>
          <cell r="BN130"/>
          <cell r="BO130">
            <v>0</v>
          </cell>
          <cell r="BP130"/>
          <cell r="BQ130"/>
          <cell r="BR130">
            <v>0</v>
          </cell>
          <cell r="BS130"/>
          <cell r="BT130"/>
          <cell r="BU130">
            <v>0</v>
          </cell>
          <cell r="BV130">
            <v>54200</v>
          </cell>
          <cell r="BW130">
            <v>54200</v>
          </cell>
          <cell r="BX130">
            <v>0</v>
          </cell>
          <cell r="BY130"/>
          <cell r="BZ130"/>
          <cell r="CA130">
            <v>0</v>
          </cell>
          <cell r="CB130">
            <v>264100</v>
          </cell>
          <cell r="CC130">
            <v>264100</v>
          </cell>
          <cell r="CD130">
            <v>0</v>
          </cell>
          <cell r="CE130"/>
          <cell r="CF130"/>
          <cell r="CG130">
            <v>0</v>
          </cell>
          <cell r="CH130"/>
          <cell r="CI130"/>
          <cell r="CJ130">
            <v>0</v>
          </cell>
          <cell r="CK130">
            <v>54200</v>
          </cell>
          <cell r="CL130">
            <v>0</v>
          </cell>
          <cell r="CM130">
            <v>54200</v>
          </cell>
          <cell r="CN130"/>
          <cell r="CO130"/>
          <cell r="CP130">
            <v>0</v>
          </cell>
          <cell r="CQ130"/>
          <cell r="CR130"/>
          <cell r="CS130">
            <v>0</v>
          </cell>
          <cell r="CT130"/>
          <cell r="CU130"/>
          <cell r="CV130">
            <v>0</v>
          </cell>
          <cell r="CW130"/>
          <cell r="CX130"/>
          <cell r="CY130">
            <v>0</v>
          </cell>
          <cell r="CZ130"/>
          <cell r="DA130"/>
          <cell r="DB130">
            <v>0</v>
          </cell>
          <cell r="DC130"/>
          <cell r="DD130"/>
          <cell r="DE130">
            <v>0</v>
          </cell>
          <cell r="DF130"/>
          <cell r="DG130"/>
          <cell r="DH130">
            <v>0</v>
          </cell>
          <cell r="DI130"/>
          <cell r="DJ130"/>
          <cell r="DK130">
            <v>0</v>
          </cell>
          <cell r="DL130">
            <v>54200</v>
          </cell>
          <cell r="DM130">
            <v>0</v>
          </cell>
          <cell r="DN130">
            <v>54200</v>
          </cell>
          <cell r="DO130">
            <v>0</v>
          </cell>
          <cell r="DP130">
            <v>0</v>
          </cell>
          <cell r="DQ130">
            <v>0</v>
          </cell>
          <cell r="DR130">
            <v>27000</v>
          </cell>
          <cell r="DS130">
            <v>27000</v>
          </cell>
          <cell r="DT130">
            <v>0</v>
          </cell>
        </row>
        <row r="131">
          <cell r="E131" t="str">
            <v>Governments and communities have increased capacities to adapt to and mitigate the impacts of climate change  </v>
          </cell>
          <cell r="F131" t="str">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ell>
          <cell r="G131">
            <v>44562</v>
          </cell>
          <cell r="H131">
            <v>45261</v>
          </cell>
          <cell r="I131" t="str">
            <v>Sacha Lindo</v>
          </cell>
          <cell r="J131"/>
          <cell r="K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L131"/>
          <cell r="M131"/>
          <cell r="N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O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P131"/>
          <cell r="Q131"/>
          <cell r="R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S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T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1" t="str">
            <v>Gender equality/women’s empowerment is a significant objective (2)</v>
          </cell>
          <cell r="V131" t="str">
            <v>Limited contribution to realization of human rights (1)</v>
          </cell>
          <cell r="W131" t="str">
            <v>Contributes to sustaining peace in a limited way  human rights (1)</v>
          </cell>
          <cell r="X131" t="str">
            <v>Policy Advice and Thought Leadership </v>
          </cell>
          <cell r="Y131" t="str">
            <v>Women and Girls</v>
          </cell>
          <cell r="Z131" t="str">
            <v xml:space="preserve">Joint Programming </v>
          </cell>
          <cell r="AA131" t="str">
            <v>13.2 Integrate climate change measures into national policies, strategies and planning</v>
          </cell>
          <cell r="AB131" t="str">
            <v>13.3 Improve education, awareness-raising and human and institutional capacity on climate change mitigation, adaptation, impact reduction and early warning</v>
          </cell>
          <cell r="AC131" t="str">
            <v>1.b Create sound policy frameworks at the national, regional and international levels, based on pro-poor and gender-sensitive development strategies, to support accelerated investment in poverty eradication actions</v>
          </cell>
          <cell r="AD131" t="str">
            <v>5.c Adopt and strengthen sound policies and enforceable legislation for the promotion of gender equality and the empowerment of all women and girls at all levels</v>
          </cell>
          <cell r="AE131"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31" t="str">
            <v>Climate Change Adaptation and Resilience</v>
          </cell>
          <cell r="AG131" t="str">
            <v>Support to Institutions</v>
          </cell>
          <cell r="AH131" t="str">
            <v>Capacity Building</v>
          </cell>
          <cell r="AI131" t="str">
            <v xml:space="preserve">Climate Change &amp; Disaster Risk Reduction </v>
          </cell>
          <cell r="AJ131" t="str">
            <v>Climate Change and Disaster Risk Reduction</v>
          </cell>
          <cell r="AK131" t="str">
            <v>United Nations Development Programme (UNDP)</v>
          </cell>
          <cell r="AL131" t="str">
            <v>Govermments of Canada</v>
          </cell>
          <cell r="AM131" t="str">
            <v>CDEMA, Ministry of Finance, Economic Planning and Information Technology; Department of Environment ; Ministry of. Climate Resilience, The Environment, Forestry, Fisheries &amp; Disaster Management; Ministry of Environment, Rural Modernisation and Kalinago Upliftment</v>
          </cell>
          <cell r="AN131" t="str">
            <v>COM (Government, RGO, IGO)</v>
          </cell>
          <cell r="AO131"/>
          <cell r="AP131" t="str">
            <v>NODS</v>
          </cell>
          <cell r="AQ131" t="str">
            <v xml:space="preserve">Number of risk-informed gender responsive climate change adaptation actions implemented in sectors identified in the National </v>
          </cell>
          <cell r="AR131" t="str">
            <v>13.3.2 Number of countries that have communicated the strengthening of institutional, systemic and individual capacity-building to implement adaptation, mitigation and technology transfer, and development actions</v>
          </cell>
          <cell r="AS131"/>
          <cell r="AT131"/>
          <cell r="AU131"/>
          <cell r="AV131"/>
          <cell r="AW131"/>
          <cell r="AX131">
            <v>303995.11</v>
          </cell>
          <cell r="AY131">
            <v>303995.11</v>
          </cell>
          <cell r="AZ131">
            <v>0</v>
          </cell>
          <cell r="BA131"/>
          <cell r="BB131"/>
          <cell r="BC131">
            <v>0</v>
          </cell>
          <cell r="BD131"/>
          <cell r="BE131"/>
          <cell r="BF131">
            <v>0</v>
          </cell>
          <cell r="BG131">
            <v>308995.11</v>
          </cell>
          <cell r="BH131">
            <v>308995.11</v>
          </cell>
          <cell r="BI131">
            <v>0</v>
          </cell>
          <cell r="BJ131">
            <v>339025.11</v>
          </cell>
          <cell r="BK131">
            <v>339025.11</v>
          </cell>
          <cell r="BL131">
            <v>0</v>
          </cell>
          <cell r="BM131"/>
          <cell r="BN131"/>
          <cell r="BO131">
            <v>0</v>
          </cell>
          <cell r="BP131"/>
          <cell r="BQ131"/>
          <cell r="BR131">
            <v>0</v>
          </cell>
          <cell r="BS131">
            <v>319025.11</v>
          </cell>
          <cell r="BT131">
            <v>319025.11</v>
          </cell>
          <cell r="BU131">
            <v>0</v>
          </cell>
          <cell r="BV131">
            <v>297995.11</v>
          </cell>
          <cell r="BW131">
            <v>297995.11</v>
          </cell>
          <cell r="BX131">
            <v>0</v>
          </cell>
          <cell r="BY131"/>
          <cell r="BZ131"/>
          <cell r="CA131">
            <v>0</v>
          </cell>
          <cell r="CB131">
            <v>1569035.5499999998</v>
          </cell>
          <cell r="CC131">
            <v>1569035.5499999998</v>
          </cell>
          <cell r="CD131">
            <v>0</v>
          </cell>
          <cell r="CE131"/>
          <cell r="CF131"/>
          <cell r="CG131">
            <v>0</v>
          </cell>
          <cell r="CH131"/>
          <cell r="CI131"/>
          <cell r="CJ131">
            <v>0</v>
          </cell>
          <cell r="CK131"/>
          <cell r="CL131"/>
          <cell r="CM131">
            <v>0</v>
          </cell>
          <cell r="CN131"/>
          <cell r="CO131"/>
          <cell r="CP131">
            <v>0</v>
          </cell>
          <cell r="CQ131"/>
          <cell r="CR131"/>
          <cell r="CS131">
            <v>0</v>
          </cell>
          <cell r="CT131"/>
          <cell r="CU131"/>
          <cell r="CV131">
            <v>0</v>
          </cell>
          <cell r="CW131"/>
          <cell r="CX131"/>
          <cell r="CY131">
            <v>0</v>
          </cell>
          <cell r="CZ131"/>
          <cell r="DA131"/>
          <cell r="DB131">
            <v>0</v>
          </cell>
          <cell r="DC131"/>
          <cell r="DD131"/>
          <cell r="DE131">
            <v>0</v>
          </cell>
          <cell r="DF131"/>
          <cell r="DG131"/>
          <cell r="DH131">
            <v>0</v>
          </cell>
          <cell r="DI131"/>
          <cell r="DJ131"/>
          <cell r="DK131">
            <v>0</v>
          </cell>
          <cell r="DL131">
            <v>0</v>
          </cell>
          <cell r="DM131">
            <v>0</v>
          </cell>
          <cell r="DN131">
            <v>0</v>
          </cell>
          <cell r="DO131">
            <v>0</v>
          </cell>
          <cell r="DP131">
            <v>0</v>
          </cell>
          <cell r="DQ131">
            <v>0</v>
          </cell>
          <cell r="DR131">
            <v>303995.11</v>
          </cell>
          <cell r="DS131">
            <v>303995.11</v>
          </cell>
          <cell r="DT131">
            <v>0</v>
          </cell>
        </row>
        <row r="132">
          <cell r="E132" t="str">
            <v xml:space="preserve">Increasing the Resilience of the Education System to Climate Change Impacts in the Eastern Caribbean </v>
          </cell>
          <cell r="F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G132"/>
          <cell r="H132"/>
          <cell r="I132"/>
          <cell r="J132"/>
          <cell r="K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L132"/>
          <cell r="M132"/>
          <cell r="N132"/>
          <cell r="O132"/>
          <cell r="P132"/>
          <cell r="Q132"/>
          <cell r="R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S132"/>
          <cell r="T132"/>
          <cell r="U132"/>
          <cell r="V132"/>
          <cell r="W132"/>
          <cell r="X132"/>
          <cell r="Y132"/>
          <cell r="Z132"/>
          <cell r="AA132"/>
          <cell r="AB132"/>
          <cell r="AC132"/>
          <cell r="AD132"/>
          <cell r="AE132"/>
          <cell r="AF132"/>
          <cell r="AG132"/>
          <cell r="AH132"/>
          <cell r="AI132" t="str">
            <v xml:space="preserve">Climate Change &amp; Disaster Risk Reduction </v>
          </cell>
          <cell r="AJ132" t="str">
            <v>Climate Change and Disaster Risk Reduction</v>
          </cell>
          <cell r="AK132" t="str">
            <v>United Nations Human Settlements Programme (UN-Habitat)</v>
          </cell>
          <cell r="AL132"/>
          <cell r="AM132" t="str">
            <v xml:space="preserve">SLU: Ministry of Education, Innovation, Gender
Relations and Sustainable Development
AB : Department of Environment </v>
          </cell>
          <cell r="AN132" t="str">
            <v>Government</v>
          </cell>
          <cell r="AO132" t="str">
            <v>Organisation of Eastern Caribbean States (OECS)</v>
          </cell>
          <cell r="AP132" t="str">
            <v>Caribbean Disaster Emergency Management Agency (CDEMA)</v>
          </cell>
          <cell r="AQ132" t="str">
            <v xml:space="preserve">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v>
          </cell>
          <cell r="AR132"/>
          <cell r="AS132"/>
          <cell r="AT132"/>
          <cell r="AU132"/>
          <cell r="AV132"/>
          <cell r="AW132"/>
          <cell r="AX132">
            <v>2559500</v>
          </cell>
          <cell r="AY132"/>
          <cell r="AZ132">
            <v>2559500</v>
          </cell>
          <cell r="BA132"/>
          <cell r="BB132"/>
          <cell r="BC132"/>
          <cell r="BD132"/>
          <cell r="BE132"/>
          <cell r="BF132"/>
          <cell r="BG132"/>
          <cell r="BH132"/>
          <cell r="BI132"/>
          <cell r="BJ132"/>
          <cell r="BK132"/>
          <cell r="BL132"/>
          <cell r="BM132"/>
          <cell r="BN132"/>
          <cell r="BO132"/>
          <cell r="BP132"/>
          <cell r="BQ132"/>
          <cell r="BR132"/>
          <cell r="BS132">
            <v>3277775</v>
          </cell>
          <cell r="BT132"/>
          <cell r="BU132">
            <v>3277775</v>
          </cell>
          <cell r="BV132"/>
          <cell r="BW132"/>
          <cell r="BX132"/>
          <cell r="BY132">
            <v>190000</v>
          </cell>
          <cell r="BZ132">
            <v>0</v>
          </cell>
          <cell r="CA132">
            <v>190000</v>
          </cell>
          <cell r="CB132">
            <v>6027275</v>
          </cell>
          <cell r="CC132">
            <v>0</v>
          </cell>
          <cell r="CD132">
            <v>6027275</v>
          </cell>
          <cell r="CE132"/>
          <cell r="CF132"/>
          <cell r="CG132"/>
          <cell r="CH132">
            <v>2559500</v>
          </cell>
          <cell r="CI132"/>
          <cell r="CJ132">
            <v>2559500</v>
          </cell>
          <cell r="CK132"/>
          <cell r="CL132"/>
          <cell r="CM132"/>
          <cell r="CN132"/>
          <cell r="CO132"/>
          <cell r="CP132"/>
          <cell r="CQ132"/>
          <cell r="CR132"/>
          <cell r="CS132"/>
          <cell r="CT132"/>
          <cell r="CU132"/>
          <cell r="CV132"/>
          <cell r="CW132"/>
          <cell r="CX132"/>
          <cell r="CY132"/>
          <cell r="CZ132"/>
          <cell r="DA132"/>
          <cell r="DB132"/>
          <cell r="DC132">
            <v>3277775</v>
          </cell>
          <cell r="DD132">
            <v>0</v>
          </cell>
          <cell r="DE132">
            <v>3277775</v>
          </cell>
          <cell r="DF132"/>
          <cell r="DG132"/>
          <cell r="DH132"/>
          <cell r="DI132">
            <v>190000</v>
          </cell>
          <cell r="DJ132">
            <v>0</v>
          </cell>
          <cell r="DK132">
            <v>190000</v>
          </cell>
          <cell r="DL132">
            <v>6027275</v>
          </cell>
          <cell r="DM132">
            <v>0</v>
          </cell>
          <cell r="DN132">
            <v>6027275</v>
          </cell>
          <cell r="DO132">
            <v>0</v>
          </cell>
          <cell r="DP132">
            <v>0</v>
          </cell>
          <cell r="DQ132">
            <v>0</v>
          </cell>
          <cell r="DR132">
            <v>5119000</v>
          </cell>
          <cell r="DS132">
            <v>0</v>
          </cell>
          <cell r="DT132">
            <v>5119000</v>
          </cell>
        </row>
        <row r="133">
          <cell r="E133" t="str">
            <v xml:space="preserve">Governmental institutions are better equipped to identify impacts and opportunities for resilient recovery </v>
          </cell>
          <cell r="F133" t="str">
            <v xml:space="preserve">The urban sector is a key contributor to economic growth, as cities and towns are hubs for jobs, educational and health facilities and transportation. Recognising the need for a coordinated approach to faciliate urban development and provision of afordable housing,  the Caribbean Development Bank (CDB), has developed its Urban and Housing Sector Policies for its BMS to guide future investment in these sectors. Through technical asstiance from UN- Habitat  technical and financing from  CDB, UN-Habittat will work with CDB for developing Caribbean  urban planning guidelines and capital investments plans, and supporting implementation pilots in (SKN &amp; SLU) </v>
          </cell>
          <cell r="G133"/>
          <cell r="H133"/>
          <cell r="I133"/>
          <cell r="J133"/>
          <cell r="K133"/>
          <cell r="L133"/>
          <cell r="M133"/>
          <cell r="N133"/>
          <cell r="O133"/>
          <cell r="P133"/>
          <cell r="Q133"/>
          <cell r="R133"/>
          <cell r="S133"/>
          <cell r="T133"/>
          <cell r="U133"/>
          <cell r="V133"/>
          <cell r="W133"/>
          <cell r="X133"/>
          <cell r="Y133"/>
          <cell r="Z133"/>
          <cell r="AA133"/>
          <cell r="AB133"/>
          <cell r="AC133"/>
          <cell r="AD133"/>
          <cell r="AE133"/>
          <cell r="AF133"/>
          <cell r="AG133"/>
          <cell r="AH133"/>
          <cell r="AI133" t="str">
            <v xml:space="preserve">Climate Change &amp; Disaster Risk Reduction </v>
          </cell>
          <cell r="AJ133" t="str">
            <v>Climate Change and Disaster Risk Reduction</v>
          </cell>
          <cell r="AK133" t="str">
            <v>United Nations Human Settlements Programme (UN-Habitat)</v>
          </cell>
          <cell r="AL133"/>
          <cell r="AM133" t="str">
            <v>Ministry of Housing and Urban Development</v>
          </cell>
          <cell r="AN133"/>
          <cell r="AO133"/>
          <cell r="AP133"/>
          <cell r="AQ133"/>
          <cell r="AR133"/>
          <cell r="AS133"/>
          <cell r="AT133"/>
          <cell r="AU133"/>
          <cell r="AV133"/>
          <cell r="AW133"/>
          <cell r="AX133"/>
          <cell r="AY133"/>
          <cell r="AZ133"/>
          <cell r="BA133"/>
          <cell r="BB133"/>
          <cell r="BC133"/>
          <cell r="BD133"/>
          <cell r="BE133"/>
          <cell r="BF133"/>
          <cell r="BG133"/>
          <cell r="BH133"/>
          <cell r="BI133"/>
          <cell r="BJ133"/>
          <cell r="BK133"/>
          <cell r="BL133"/>
          <cell r="BM133"/>
          <cell r="BN133"/>
          <cell r="BO133"/>
          <cell r="BP133"/>
          <cell r="BQ133"/>
          <cell r="BR133"/>
          <cell r="BS133"/>
          <cell r="BT133"/>
          <cell r="BU133"/>
          <cell r="BV133"/>
          <cell r="BW133"/>
          <cell r="BX133"/>
          <cell r="BY133">
            <v>375000</v>
          </cell>
          <cell r="BZ133">
            <v>375000</v>
          </cell>
          <cell r="CA133"/>
          <cell r="CB133">
            <v>375000</v>
          </cell>
          <cell r="CC133">
            <v>375000</v>
          </cell>
          <cell r="CD133">
            <v>0</v>
          </cell>
          <cell r="CE133"/>
          <cell r="CF133"/>
          <cell r="CG133"/>
          <cell r="CH133"/>
          <cell r="CI133"/>
          <cell r="CJ133"/>
          <cell r="CK133"/>
          <cell r="CL133"/>
          <cell r="CM133"/>
          <cell r="CN133"/>
          <cell r="CO133"/>
          <cell r="CP133"/>
          <cell r="CQ133"/>
          <cell r="CR133"/>
          <cell r="CS133"/>
          <cell r="CT133"/>
          <cell r="CU133"/>
          <cell r="CV133"/>
          <cell r="CW133"/>
          <cell r="CX133"/>
          <cell r="CY133"/>
          <cell r="CZ133"/>
          <cell r="DA133"/>
          <cell r="DB133"/>
          <cell r="DC133"/>
          <cell r="DD133"/>
          <cell r="DE133"/>
          <cell r="DF133"/>
          <cell r="DG133"/>
          <cell r="DH133"/>
          <cell r="DI133">
            <v>375000</v>
          </cell>
          <cell r="DJ133">
            <v>375000</v>
          </cell>
          <cell r="DK133">
            <v>0</v>
          </cell>
          <cell r="DL133">
            <v>375000</v>
          </cell>
          <cell r="DM133">
            <v>375000</v>
          </cell>
          <cell r="DN133">
            <v>0</v>
          </cell>
          <cell r="DO133">
            <v>0</v>
          </cell>
          <cell r="DP133">
            <v>0</v>
          </cell>
          <cell r="DQ133">
            <v>0</v>
          </cell>
          <cell r="DR133">
            <v>0</v>
          </cell>
          <cell r="DS133">
            <v>0</v>
          </cell>
          <cell r="DT133">
            <v>0</v>
          </cell>
        </row>
        <row r="134">
          <cell r="E134" t="str">
            <v xml:space="preserve">Governmental institutions are better equipped to identify impacts and opportunities for resilient recovery </v>
          </cell>
          <cell r="F134" t="str">
            <v xml:space="preserve">The main objective of the project is to accelerate green, resilient and pro-poor pandemic recovery towards sustainable urban development in African, Caribbean and Pacific SIDS. The project expects to accomplish the following outcomes: 
• Selected city/national governments in SIDS in Africa, the Caribbean and the Pacific have the capacity to articulate and action citywide fundable green, resilient, and pro-poor climate change and pandemic recovery plans. (ANB, SLU) 
• Global and intraregional exchange between SIDS regions in Africa, Caribbean and the Pacific is improved and has triggered south-south, north-south and triangular learning and partnership building  (ANB, SLU) </v>
          </cell>
          <cell r="G134"/>
          <cell r="H134"/>
          <cell r="I134"/>
          <cell r="J134"/>
          <cell r="K134"/>
          <cell r="L134"/>
          <cell r="M134"/>
          <cell r="N134"/>
          <cell r="O134"/>
          <cell r="P134"/>
          <cell r="Q134"/>
          <cell r="R134"/>
          <cell r="S134"/>
          <cell r="T134"/>
          <cell r="U134"/>
          <cell r="V134"/>
          <cell r="W134"/>
          <cell r="X134"/>
          <cell r="Y134"/>
          <cell r="Z134"/>
          <cell r="AA134"/>
          <cell r="AB134"/>
          <cell r="AC134"/>
          <cell r="AD134"/>
          <cell r="AE134"/>
          <cell r="AF134"/>
          <cell r="AG134"/>
          <cell r="AH134"/>
          <cell r="AI134" t="str">
            <v xml:space="preserve">Climate Change &amp; Disaster Risk Reduction </v>
          </cell>
          <cell r="AJ134" t="str">
            <v>Climate Change and Disaster Risk Reduction</v>
          </cell>
          <cell r="AK134" t="str">
            <v>United Nations Human Settlements Programme (UN-Habitat)</v>
          </cell>
          <cell r="AL134"/>
          <cell r="AM134" t="str">
            <v>Ministry of Housing and Urban Development</v>
          </cell>
          <cell r="AN134"/>
          <cell r="AO134"/>
          <cell r="AP134"/>
          <cell r="AQ134"/>
          <cell r="AR134"/>
          <cell r="AS134"/>
          <cell r="AT134"/>
          <cell r="AU134"/>
          <cell r="AV134"/>
          <cell r="AW134"/>
          <cell r="AX134">
            <v>75000</v>
          </cell>
          <cell r="AY134">
            <v>75000</v>
          </cell>
          <cell r="AZ134"/>
          <cell r="BA134"/>
          <cell r="BB134"/>
          <cell r="BC134"/>
          <cell r="BD134"/>
          <cell r="BE134"/>
          <cell r="BF134"/>
          <cell r="BG134"/>
          <cell r="BH134"/>
          <cell r="BI134"/>
          <cell r="BJ134"/>
          <cell r="BK134"/>
          <cell r="BL134"/>
          <cell r="BM134"/>
          <cell r="BN134"/>
          <cell r="BO134"/>
          <cell r="BP134"/>
          <cell r="BQ134"/>
          <cell r="BR134"/>
          <cell r="BS134">
            <v>75000</v>
          </cell>
          <cell r="BT134">
            <v>75000</v>
          </cell>
          <cell r="BU134"/>
          <cell r="BV134"/>
          <cell r="BW134"/>
          <cell r="BX134"/>
          <cell r="BY134"/>
          <cell r="BZ134"/>
          <cell r="CA134"/>
          <cell r="CB134">
            <v>150000</v>
          </cell>
          <cell r="CC134">
            <v>150000</v>
          </cell>
          <cell r="CD134">
            <v>0</v>
          </cell>
          <cell r="CE134"/>
          <cell r="CF134"/>
          <cell r="CG134"/>
          <cell r="CH134"/>
          <cell r="CI134"/>
          <cell r="CJ134"/>
          <cell r="CK134"/>
          <cell r="CL134"/>
          <cell r="CM134"/>
          <cell r="CN134"/>
          <cell r="CO134"/>
          <cell r="CP134"/>
          <cell r="CQ134"/>
          <cell r="CR134"/>
          <cell r="CS134"/>
          <cell r="CT134"/>
          <cell r="CU134"/>
          <cell r="CV134"/>
          <cell r="CW134"/>
          <cell r="CX134"/>
          <cell r="CY134"/>
          <cell r="CZ134"/>
          <cell r="DA134"/>
          <cell r="DB134"/>
          <cell r="DC134"/>
          <cell r="DD134"/>
          <cell r="DE134"/>
          <cell r="DF134"/>
          <cell r="DG134"/>
          <cell r="DH134"/>
          <cell r="DI134"/>
          <cell r="DJ134"/>
          <cell r="DK134"/>
          <cell r="DL134">
            <v>0</v>
          </cell>
          <cell r="DM134">
            <v>0</v>
          </cell>
          <cell r="DN134">
            <v>0</v>
          </cell>
          <cell r="DO134">
            <v>0</v>
          </cell>
          <cell r="DP134">
            <v>0</v>
          </cell>
          <cell r="DQ134">
            <v>0</v>
          </cell>
          <cell r="DR134">
            <v>75000</v>
          </cell>
          <cell r="DS134">
            <v>75000</v>
          </cell>
          <cell r="DT134">
            <v>0</v>
          </cell>
        </row>
        <row r="135">
          <cell r="E135" t="str">
            <v xml:space="preserve">Resilient informal settlements upgrading and prevention strategy for St Lucia </v>
          </cell>
          <cell r="F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G135"/>
          <cell r="H135"/>
          <cell r="I135"/>
          <cell r="J135"/>
          <cell r="K135"/>
          <cell r="L135"/>
          <cell r="M135"/>
          <cell r="N135"/>
          <cell r="O135"/>
          <cell r="P135"/>
          <cell r="Q135"/>
          <cell r="R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S135"/>
          <cell r="T135"/>
          <cell r="U135"/>
          <cell r="V135"/>
          <cell r="W135"/>
          <cell r="X135"/>
          <cell r="Y135"/>
          <cell r="Z135"/>
          <cell r="AA135"/>
          <cell r="AB135"/>
          <cell r="AC135"/>
          <cell r="AD135"/>
          <cell r="AE135"/>
          <cell r="AF135"/>
          <cell r="AG135"/>
          <cell r="AH135"/>
          <cell r="AI135"/>
          <cell r="AJ135" t="str">
            <v>Climate Change and Disaster Risk Reduction</v>
          </cell>
          <cell r="AK135" t="str">
            <v>United Nations Human Settlements Programme (UN-Habitat)</v>
          </cell>
          <cell r="AL135"/>
          <cell r="AM135" t="str">
            <v>Department of Housing and Local Government</v>
          </cell>
          <cell r="AN135"/>
          <cell r="AO135"/>
          <cell r="AP135"/>
          <cell r="AQ135" t="str">
            <v xml:space="preserve">Number of or percentage of population living in informal settlements where the access to basic services is limited and lack of adequate and affordable housing and tenure security posing additional risk and vulnerabilities </v>
          </cell>
          <cell r="AR135"/>
          <cell r="AS135"/>
          <cell r="AT135"/>
          <cell r="AU135"/>
          <cell r="AV135"/>
          <cell r="AW135"/>
          <cell r="AX135"/>
          <cell r="AY135"/>
          <cell r="AZ135"/>
          <cell r="BA135"/>
          <cell r="BB135"/>
          <cell r="BC135"/>
          <cell r="BD135"/>
          <cell r="BE135"/>
          <cell r="BF135"/>
          <cell r="BG135"/>
          <cell r="BH135"/>
          <cell r="BI135"/>
          <cell r="BJ135"/>
          <cell r="BK135"/>
          <cell r="BL135"/>
          <cell r="BM135"/>
          <cell r="BN135"/>
          <cell r="BO135"/>
          <cell r="BP135"/>
          <cell r="BQ135"/>
          <cell r="BR135"/>
          <cell r="BS135">
            <v>62400</v>
          </cell>
          <cell r="BT135">
            <v>62400</v>
          </cell>
          <cell r="BU135"/>
          <cell r="BV135"/>
          <cell r="BW135"/>
          <cell r="BX135"/>
          <cell r="BY135"/>
          <cell r="BZ135"/>
          <cell r="CA135"/>
          <cell r="CB135">
            <v>62400</v>
          </cell>
          <cell r="CC135">
            <v>62400</v>
          </cell>
          <cell r="CD135">
            <v>0</v>
          </cell>
          <cell r="CE135"/>
          <cell r="CF135"/>
          <cell r="CG135"/>
          <cell r="CH135"/>
          <cell r="CI135"/>
          <cell r="CJ135"/>
          <cell r="CK135"/>
          <cell r="CL135"/>
          <cell r="CM135"/>
          <cell r="CN135"/>
          <cell r="CO135"/>
          <cell r="CP135"/>
          <cell r="CQ135"/>
          <cell r="CR135"/>
          <cell r="CS135"/>
          <cell r="CT135"/>
          <cell r="CU135"/>
          <cell r="CV135"/>
          <cell r="CW135"/>
          <cell r="CX135"/>
          <cell r="CY135"/>
          <cell r="CZ135"/>
          <cell r="DA135"/>
          <cell r="DB135"/>
          <cell r="DC135"/>
          <cell r="DD135"/>
          <cell r="DE135"/>
          <cell r="DF135"/>
          <cell r="DG135"/>
          <cell r="DH135"/>
          <cell r="DI135"/>
          <cell r="DJ135"/>
          <cell r="DK135"/>
          <cell r="DL135">
            <v>0</v>
          </cell>
          <cell r="DM135">
            <v>0</v>
          </cell>
          <cell r="DN135">
            <v>0</v>
          </cell>
          <cell r="DO135">
            <v>0</v>
          </cell>
          <cell r="DP135">
            <v>0</v>
          </cell>
          <cell r="DQ135">
            <v>0</v>
          </cell>
          <cell r="DR135">
            <v>0</v>
          </cell>
          <cell r="DS135">
            <v>0</v>
          </cell>
          <cell r="DT135">
            <v>0</v>
          </cell>
        </row>
        <row r="136">
          <cell r="E136" t="str">
            <v xml:space="preserve"> OECS IOM Working Group established and functioning effectively to share information </v>
          </cell>
          <cell r="F136" t="str">
            <v>Working group supports OECS in monitoring migration related activities with the United Nations</v>
          </cell>
          <cell r="G136"/>
          <cell r="H136"/>
          <cell r="I136"/>
          <cell r="J136"/>
          <cell r="K136"/>
          <cell r="L136"/>
          <cell r="M136"/>
          <cell r="N136"/>
          <cell r="O136"/>
          <cell r="P136"/>
          <cell r="Q136"/>
          <cell r="R136"/>
          <cell r="S136"/>
          <cell r="T136"/>
          <cell r="U136"/>
          <cell r="V136"/>
          <cell r="W136"/>
          <cell r="X136"/>
          <cell r="Y136"/>
          <cell r="Z136"/>
          <cell r="AA136"/>
          <cell r="AB136"/>
          <cell r="AC136"/>
          <cell r="AD136"/>
          <cell r="AE136"/>
          <cell r="AF136" t="str">
            <v>Regional Cooperation</v>
          </cell>
          <cell r="AG136" t="str">
            <v>Support to Institutions</v>
          </cell>
          <cell r="AH136"/>
          <cell r="AI136"/>
          <cell r="AJ136" t="str">
            <v>Tailored Policy Support &amp; Technical Assistance</v>
          </cell>
          <cell r="AK136" t="str">
            <v>International Organization for Migration (IOM)</v>
          </cell>
          <cell r="AL136"/>
          <cell r="AM136" t="str">
            <v>Department of Immigration
Labour Department</v>
          </cell>
          <cell r="AN136"/>
          <cell r="AO136" t="str">
            <v>Organisation of Eastern Caribbean States (OECS)</v>
          </cell>
          <cell r="AP136"/>
          <cell r="AQ136"/>
          <cell r="AR136"/>
          <cell r="AS136"/>
          <cell r="AT136"/>
          <cell r="AU136"/>
          <cell r="AV136"/>
          <cell r="AW136"/>
          <cell r="AX136"/>
          <cell r="AY136"/>
          <cell r="AZ136">
            <v>0</v>
          </cell>
          <cell r="BA136">
            <v>103000</v>
          </cell>
          <cell r="BB136">
            <v>103000</v>
          </cell>
          <cell r="BC136">
            <v>0</v>
          </cell>
          <cell r="BD136"/>
          <cell r="BE136"/>
          <cell r="BF136">
            <v>0</v>
          </cell>
          <cell r="BG136"/>
          <cell r="BH136"/>
          <cell r="BI136">
            <v>0</v>
          </cell>
          <cell r="BJ136">
            <v>50000</v>
          </cell>
          <cell r="BK136">
            <v>50000</v>
          </cell>
          <cell r="BL136">
            <v>0</v>
          </cell>
          <cell r="BM136"/>
          <cell r="BN136"/>
          <cell r="BO136">
            <v>0</v>
          </cell>
          <cell r="BP136"/>
          <cell r="BQ136"/>
          <cell r="BR136">
            <v>0</v>
          </cell>
          <cell r="BS136">
            <v>35000</v>
          </cell>
          <cell r="BT136">
            <v>35000</v>
          </cell>
          <cell r="BU136">
            <v>0</v>
          </cell>
          <cell r="BV136">
            <v>78000</v>
          </cell>
          <cell r="BW136">
            <v>78000</v>
          </cell>
          <cell r="BX136">
            <v>0</v>
          </cell>
          <cell r="BY136"/>
          <cell r="BZ136"/>
          <cell r="CA136">
            <v>0</v>
          </cell>
          <cell r="CB136">
            <v>266000</v>
          </cell>
          <cell r="CC136">
            <v>266000</v>
          </cell>
          <cell r="CD136">
            <v>0</v>
          </cell>
          <cell r="CE136"/>
          <cell r="CF136"/>
          <cell r="CG136">
            <v>0</v>
          </cell>
          <cell r="CH136"/>
          <cell r="CI136"/>
          <cell r="CJ136">
            <v>0</v>
          </cell>
          <cell r="CK136"/>
          <cell r="CL136"/>
          <cell r="CM136">
            <v>0</v>
          </cell>
          <cell r="CN136"/>
          <cell r="CO136"/>
          <cell r="CP136">
            <v>0</v>
          </cell>
          <cell r="CQ136"/>
          <cell r="CR136"/>
          <cell r="CS136">
            <v>0</v>
          </cell>
          <cell r="CT136"/>
          <cell r="CU136"/>
          <cell r="CV136">
            <v>0</v>
          </cell>
          <cell r="CW136"/>
          <cell r="CX136"/>
          <cell r="CY136">
            <v>0</v>
          </cell>
          <cell r="CZ136"/>
          <cell r="DA136"/>
          <cell r="DB136">
            <v>0</v>
          </cell>
          <cell r="DC136"/>
          <cell r="DD136"/>
          <cell r="DE136">
            <v>0</v>
          </cell>
          <cell r="DF136"/>
          <cell r="DG136"/>
          <cell r="DH136">
            <v>0</v>
          </cell>
          <cell r="DI136"/>
          <cell r="DJ136"/>
          <cell r="DK136">
            <v>0</v>
          </cell>
          <cell r="DL136">
            <v>0</v>
          </cell>
          <cell r="DM136">
            <v>0</v>
          </cell>
          <cell r="DN136">
            <v>0</v>
          </cell>
          <cell r="DO136">
            <v>0</v>
          </cell>
          <cell r="DP136">
            <v>0</v>
          </cell>
          <cell r="DQ136">
            <v>0</v>
          </cell>
          <cell r="DR136">
            <v>0</v>
          </cell>
          <cell r="DS136">
            <v>0</v>
          </cell>
          <cell r="DT136">
            <v>0</v>
          </cell>
        </row>
        <row r="137">
          <cell r="E137" t="str">
            <v>Capacity building workshop and advocacy for the advancement of legislation on countering the illicit smuggling of migrants.</v>
          </cell>
          <cell r="F137"/>
          <cell r="G137"/>
          <cell r="H137"/>
          <cell r="I137"/>
          <cell r="J137"/>
          <cell r="K137"/>
          <cell r="L137"/>
          <cell r="M137"/>
          <cell r="N137"/>
          <cell r="O137"/>
          <cell r="P137"/>
          <cell r="Q137"/>
          <cell r="R137"/>
          <cell r="S137"/>
          <cell r="T137"/>
          <cell r="U137"/>
          <cell r="V137"/>
          <cell r="W137"/>
          <cell r="X137"/>
          <cell r="Y137"/>
          <cell r="Z137"/>
          <cell r="AA137"/>
          <cell r="AB137"/>
          <cell r="AC137"/>
          <cell r="AD137"/>
          <cell r="AE137"/>
          <cell r="AF137" t="str">
            <v>Capacity Building</v>
          </cell>
          <cell r="AG137" t="str">
            <v xml:space="preserve">Citizens Security Policy Strengthening </v>
          </cell>
          <cell r="AH137" t="str">
            <v>Crime and Security</v>
          </cell>
          <cell r="AI137" t="str">
            <v xml:space="preserve">Social Cohesion and Protection </v>
          </cell>
          <cell r="AJ137" t="str">
            <v>Tailored Policy Support &amp; Technical Assistance</v>
          </cell>
          <cell r="AK137" t="str">
            <v>International Organization for Migration (IOM)</v>
          </cell>
          <cell r="AL137"/>
          <cell r="AM137" t="str">
            <v>Department of Immigration
Labour Department</v>
          </cell>
          <cell r="AN137"/>
          <cell r="AO137" t="str">
            <v>Caricom Implementing Agency for Crime and Security (Caricom- IMPACS)</v>
          </cell>
          <cell r="AP137"/>
          <cell r="AQ137"/>
          <cell r="AR137"/>
          <cell r="AS137"/>
          <cell r="AT137"/>
          <cell r="AU137"/>
          <cell r="AV137"/>
          <cell r="AW137"/>
          <cell r="AX137"/>
          <cell r="AY137"/>
          <cell r="AZ137">
            <v>0</v>
          </cell>
          <cell r="BA137"/>
          <cell r="BB137"/>
          <cell r="BC137">
            <v>0</v>
          </cell>
          <cell r="BD137"/>
          <cell r="BE137"/>
          <cell r="BF137">
            <v>0</v>
          </cell>
          <cell r="BG137"/>
          <cell r="BH137"/>
          <cell r="BI137">
            <v>0</v>
          </cell>
          <cell r="BJ137"/>
          <cell r="BK137"/>
          <cell r="BL137">
            <v>0</v>
          </cell>
          <cell r="BM137"/>
          <cell r="BN137"/>
          <cell r="BO137">
            <v>0</v>
          </cell>
          <cell r="BP137"/>
          <cell r="BQ137"/>
          <cell r="BR137">
            <v>0</v>
          </cell>
          <cell r="BS137"/>
          <cell r="BT137"/>
          <cell r="BU137">
            <v>0</v>
          </cell>
          <cell r="BV137"/>
          <cell r="BW137"/>
          <cell r="BX137">
            <v>0</v>
          </cell>
          <cell r="BY137"/>
          <cell r="BZ137"/>
          <cell r="CA137">
            <v>0</v>
          </cell>
          <cell r="CB137">
            <v>0</v>
          </cell>
          <cell r="CC137">
            <v>0</v>
          </cell>
          <cell r="CD137">
            <v>0</v>
          </cell>
          <cell r="CE137"/>
          <cell r="CF137"/>
          <cell r="CG137">
            <v>0</v>
          </cell>
          <cell r="CH137"/>
          <cell r="CI137"/>
          <cell r="CJ137">
            <v>0</v>
          </cell>
          <cell r="CK137"/>
          <cell r="CL137"/>
          <cell r="CM137">
            <v>0</v>
          </cell>
          <cell r="CN137"/>
          <cell r="CO137"/>
          <cell r="CP137">
            <v>0</v>
          </cell>
          <cell r="CQ137"/>
          <cell r="CR137"/>
          <cell r="CS137">
            <v>0</v>
          </cell>
          <cell r="CT137"/>
          <cell r="CU137"/>
          <cell r="CV137">
            <v>0</v>
          </cell>
          <cell r="CW137"/>
          <cell r="CX137"/>
          <cell r="CY137">
            <v>0</v>
          </cell>
          <cell r="CZ137"/>
          <cell r="DA137"/>
          <cell r="DB137">
            <v>0</v>
          </cell>
          <cell r="DC137"/>
          <cell r="DD137"/>
          <cell r="DE137">
            <v>0</v>
          </cell>
          <cell r="DF137"/>
          <cell r="DG137"/>
          <cell r="DH137">
            <v>0</v>
          </cell>
          <cell r="DI137"/>
          <cell r="DJ137"/>
          <cell r="DK137">
            <v>0</v>
          </cell>
          <cell r="DL137">
            <v>0</v>
          </cell>
          <cell r="DM137">
            <v>0</v>
          </cell>
          <cell r="DN137">
            <v>0</v>
          </cell>
          <cell r="DO137">
            <v>0</v>
          </cell>
          <cell r="DP137">
            <v>0</v>
          </cell>
          <cell r="DQ137">
            <v>0</v>
          </cell>
          <cell r="DR137">
            <v>0</v>
          </cell>
          <cell r="DS137">
            <v>0</v>
          </cell>
          <cell r="DT137">
            <v>0</v>
          </cell>
        </row>
        <row r="138">
          <cell r="E138" t="str">
            <v>Regional engagements provide CARICOM Institutions and Member States the information and good practices needed to negotiate a regional migration strategy.</v>
          </cell>
          <cell r="F138" t="str">
            <v>IOM will engage with CARICOM to determine its supporting role in the formation and negotiation of a regional migration strategy</v>
          </cell>
          <cell r="G138"/>
          <cell r="H138"/>
          <cell r="I138"/>
          <cell r="J138"/>
          <cell r="K138"/>
          <cell r="L138"/>
          <cell r="M138"/>
          <cell r="N138"/>
          <cell r="O138"/>
          <cell r="P138"/>
          <cell r="Q138"/>
          <cell r="R138"/>
          <cell r="S138"/>
          <cell r="T138"/>
          <cell r="U138"/>
          <cell r="V138"/>
          <cell r="W138"/>
          <cell r="X138"/>
          <cell r="Y138"/>
          <cell r="Z138"/>
          <cell r="AA138"/>
          <cell r="AB138"/>
          <cell r="AC138"/>
          <cell r="AD138"/>
          <cell r="AE138"/>
          <cell r="AF138" t="str">
            <v>Capacity Building</v>
          </cell>
          <cell r="AG138" t="str">
            <v>Regional Cooperation</v>
          </cell>
          <cell r="AH138"/>
          <cell r="AI138" t="str">
            <v xml:space="preserve">Social Cohesion and Protection </v>
          </cell>
          <cell r="AJ138" t="str">
            <v>Tailored Policy Support &amp; Technical Assistance</v>
          </cell>
          <cell r="AK138" t="str">
            <v>International Organization for Migration (IOM)</v>
          </cell>
          <cell r="AL138"/>
          <cell r="AM138" t="str">
            <v>Department of Immigration
Labour Department</v>
          </cell>
          <cell r="AN138"/>
          <cell r="AO138" t="str">
            <v>Caribbean Community Secretariat (CARICOM)</v>
          </cell>
          <cell r="AP138"/>
          <cell r="AQ138"/>
          <cell r="AR138"/>
          <cell r="AS138"/>
          <cell r="AT138"/>
          <cell r="AU138"/>
          <cell r="AV138"/>
          <cell r="AW138"/>
          <cell r="AX138"/>
          <cell r="AY138"/>
          <cell r="AZ138">
            <v>0</v>
          </cell>
          <cell r="BA138"/>
          <cell r="BB138"/>
          <cell r="BC138">
            <v>0</v>
          </cell>
          <cell r="BD138"/>
          <cell r="BE138"/>
          <cell r="BF138">
            <v>0</v>
          </cell>
          <cell r="BG138"/>
          <cell r="BH138"/>
          <cell r="BI138">
            <v>0</v>
          </cell>
          <cell r="BJ138"/>
          <cell r="BK138"/>
          <cell r="BL138">
            <v>0</v>
          </cell>
          <cell r="BM138"/>
          <cell r="BN138"/>
          <cell r="BO138">
            <v>0</v>
          </cell>
          <cell r="BP138"/>
          <cell r="BQ138"/>
          <cell r="BR138">
            <v>0</v>
          </cell>
          <cell r="BS138"/>
          <cell r="BT138"/>
          <cell r="BU138">
            <v>0</v>
          </cell>
          <cell r="BV138"/>
          <cell r="BW138"/>
          <cell r="BX138">
            <v>0</v>
          </cell>
          <cell r="BY138"/>
          <cell r="BZ138"/>
          <cell r="CA138">
            <v>0</v>
          </cell>
          <cell r="CB138">
            <v>0</v>
          </cell>
          <cell r="CC138">
            <v>0</v>
          </cell>
          <cell r="CD138">
            <v>0</v>
          </cell>
          <cell r="CE138"/>
          <cell r="CF138"/>
          <cell r="CG138">
            <v>0</v>
          </cell>
          <cell r="CH138"/>
          <cell r="CI138"/>
          <cell r="CJ138">
            <v>0</v>
          </cell>
          <cell r="CK138"/>
          <cell r="CL138"/>
          <cell r="CM138">
            <v>0</v>
          </cell>
          <cell r="CN138"/>
          <cell r="CO138"/>
          <cell r="CP138">
            <v>0</v>
          </cell>
          <cell r="CQ138"/>
          <cell r="CR138"/>
          <cell r="CS138">
            <v>0</v>
          </cell>
          <cell r="CT138"/>
          <cell r="CU138"/>
          <cell r="CV138">
            <v>0</v>
          </cell>
          <cell r="CW138"/>
          <cell r="CX138"/>
          <cell r="CY138">
            <v>0</v>
          </cell>
          <cell r="CZ138"/>
          <cell r="DA138"/>
          <cell r="DB138">
            <v>0</v>
          </cell>
          <cell r="DC138"/>
          <cell r="DD138"/>
          <cell r="DE138">
            <v>0</v>
          </cell>
          <cell r="DF138"/>
          <cell r="DG138"/>
          <cell r="DH138">
            <v>0</v>
          </cell>
          <cell r="DI138"/>
          <cell r="DJ138"/>
          <cell r="DK138">
            <v>0</v>
          </cell>
          <cell r="DL138">
            <v>0</v>
          </cell>
          <cell r="DM138">
            <v>0</v>
          </cell>
          <cell r="DN138">
            <v>0</v>
          </cell>
          <cell r="DO138">
            <v>0</v>
          </cell>
          <cell r="DP138">
            <v>0</v>
          </cell>
          <cell r="DQ138">
            <v>0</v>
          </cell>
          <cell r="DR138">
            <v>0</v>
          </cell>
          <cell r="DS138">
            <v>0</v>
          </cell>
          <cell r="DT138">
            <v>0</v>
          </cell>
        </row>
        <row r="139">
          <cell r="E139" t="str">
            <v>Increased capacity of Member States to engage in a forward-looking international labour standards policy (Output 2.3)</v>
          </cell>
          <cell r="F139" t="str">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ell>
          <cell r="G139"/>
          <cell r="H139"/>
          <cell r="I139"/>
          <cell r="J139"/>
          <cell r="K139"/>
          <cell r="L139"/>
          <cell r="M139"/>
          <cell r="N139"/>
          <cell r="O139"/>
          <cell r="P139"/>
          <cell r="Q139"/>
          <cell r="R139"/>
          <cell r="S139"/>
          <cell r="T139"/>
          <cell r="U139"/>
          <cell r="V139"/>
          <cell r="W139"/>
          <cell r="X139"/>
          <cell r="Y139"/>
          <cell r="Z139"/>
          <cell r="AA139"/>
          <cell r="AB139"/>
          <cell r="AC139"/>
          <cell r="AD139"/>
          <cell r="AE139"/>
          <cell r="AF139" t="str">
            <v>Support to Institutions</v>
          </cell>
          <cell r="AG139"/>
          <cell r="AH139"/>
          <cell r="AI139" t="str">
            <v xml:space="preserve">Social Cohesion and Protection </v>
          </cell>
          <cell r="AJ139" t="str">
            <v>Tailored Policy Support &amp; Technical Assistance</v>
          </cell>
          <cell r="AK139" t="str">
            <v>International Labour Organization (ILO)</v>
          </cell>
          <cell r="AL139"/>
          <cell r="AM139" t="str">
            <v>Labour Department</v>
          </cell>
          <cell r="AN139"/>
          <cell r="AO139"/>
          <cell r="AP139"/>
          <cell r="AQ139"/>
          <cell r="AR139"/>
          <cell r="AS139"/>
          <cell r="AT139"/>
          <cell r="AU139"/>
          <cell r="AV139"/>
          <cell r="AW139"/>
          <cell r="AX139"/>
          <cell r="AY139"/>
          <cell r="AZ139">
            <v>0</v>
          </cell>
          <cell r="BA139"/>
          <cell r="BB139"/>
          <cell r="BC139">
            <v>0</v>
          </cell>
          <cell r="BD139"/>
          <cell r="BE139"/>
          <cell r="BF139">
            <v>0</v>
          </cell>
          <cell r="BG139"/>
          <cell r="BH139"/>
          <cell r="BI139">
            <v>0</v>
          </cell>
          <cell r="BJ139"/>
          <cell r="BK139"/>
          <cell r="BL139">
            <v>0</v>
          </cell>
          <cell r="BM139"/>
          <cell r="BN139"/>
          <cell r="BO139">
            <v>0</v>
          </cell>
          <cell r="BP139"/>
          <cell r="BQ139"/>
          <cell r="BR139">
            <v>0</v>
          </cell>
          <cell r="BS139"/>
          <cell r="BT139"/>
          <cell r="BU139">
            <v>0</v>
          </cell>
          <cell r="BV139"/>
          <cell r="BW139"/>
          <cell r="BX139">
            <v>0</v>
          </cell>
          <cell r="BY139"/>
          <cell r="BZ139"/>
          <cell r="CA139">
            <v>0</v>
          </cell>
          <cell r="CB139">
            <v>0</v>
          </cell>
          <cell r="CC139">
            <v>0</v>
          </cell>
          <cell r="CD139">
            <v>0</v>
          </cell>
          <cell r="CE139"/>
          <cell r="CF139"/>
          <cell r="CG139">
            <v>0</v>
          </cell>
          <cell r="CH139"/>
          <cell r="CI139"/>
          <cell r="CJ139">
            <v>0</v>
          </cell>
          <cell r="CK139"/>
          <cell r="CL139"/>
          <cell r="CM139">
            <v>0</v>
          </cell>
          <cell r="CN139"/>
          <cell r="CO139"/>
          <cell r="CP139">
            <v>0</v>
          </cell>
          <cell r="CQ139"/>
          <cell r="CR139"/>
          <cell r="CS139">
            <v>0</v>
          </cell>
          <cell r="CT139"/>
          <cell r="CU139"/>
          <cell r="CV139">
            <v>0</v>
          </cell>
          <cell r="CW139"/>
          <cell r="CX139"/>
          <cell r="CY139">
            <v>0</v>
          </cell>
          <cell r="CZ139"/>
          <cell r="DA139"/>
          <cell r="DB139">
            <v>0</v>
          </cell>
          <cell r="DC139"/>
          <cell r="DD139"/>
          <cell r="DE139">
            <v>0</v>
          </cell>
          <cell r="DF139"/>
          <cell r="DG139"/>
          <cell r="DH139">
            <v>0</v>
          </cell>
          <cell r="DI139"/>
          <cell r="DJ139"/>
          <cell r="DK139">
            <v>0</v>
          </cell>
          <cell r="DL139">
            <v>0</v>
          </cell>
          <cell r="DM139">
            <v>0</v>
          </cell>
          <cell r="DN139">
            <v>0</v>
          </cell>
          <cell r="DO139">
            <v>0</v>
          </cell>
          <cell r="DP139">
            <v>0</v>
          </cell>
          <cell r="DQ139">
            <v>0</v>
          </cell>
          <cell r="DR139">
            <v>0</v>
          </cell>
          <cell r="DS139">
            <v>0</v>
          </cell>
          <cell r="DT139">
            <v>0</v>
          </cell>
        </row>
        <row r="140">
          <cell r="E140" t="str">
            <v>Teacher capacities are strengthened to promote peace education and conflict prevention</v>
          </cell>
          <cell r="F140"/>
          <cell r="G140"/>
          <cell r="H140"/>
          <cell r="I140"/>
          <cell r="J140"/>
          <cell r="K140"/>
          <cell r="L140"/>
          <cell r="M140"/>
          <cell r="N140"/>
          <cell r="O140"/>
          <cell r="P140"/>
          <cell r="Q140"/>
          <cell r="R140"/>
          <cell r="S140"/>
          <cell r="T140"/>
          <cell r="U140"/>
          <cell r="V140"/>
          <cell r="W140"/>
          <cell r="X140"/>
          <cell r="Y140"/>
          <cell r="Z140"/>
          <cell r="AA140"/>
          <cell r="AB140"/>
          <cell r="AC140"/>
          <cell r="AD140"/>
          <cell r="AE140"/>
          <cell r="AF140" t="str">
            <v>Education Capacity Building</v>
          </cell>
          <cell r="AG140"/>
          <cell r="AH140"/>
          <cell r="AI140" t="str">
            <v xml:space="preserve">Social Cohesion and Protection </v>
          </cell>
          <cell r="AJ140" t="str">
            <v>Tailored Policy Support &amp; Technical Assistance</v>
          </cell>
          <cell r="AK140" t="str">
            <v>United Nations Educational, Scientific and Cultural Organization (UNESCO)</v>
          </cell>
          <cell r="AL140"/>
          <cell r="AM140" t="str">
            <v>Ministry of Education, Science and Technology</v>
          </cell>
          <cell r="AN140"/>
          <cell r="AO140"/>
          <cell r="AP140"/>
          <cell r="AQ140"/>
          <cell r="AR140"/>
          <cell r="AS140"/>
          <cell r="AT140"/>
          <cell r="AU140"/>
          <cell r="AV140"/>
          <cell r="AW140"/>
          <cell r="AX140"/>
          <cell r="AY140"/>
          <cell r="AZ140">
            <v>0</v>
          </cell>
          <cell r="BA140"/>
          <cell r="BB140"/>
          <cell r="BC140">
            <v>0</v>
          </cell>
          <cell r="BD140"/>
          <cell r="BE140"/>
          <cell r="BF140">
            <v>0</v>
          </cell>
          <cell r="BG140"/>
          <cell r="BH140"/>
          <cell r="BI140">
            <v>0</v>
          </cell>
          <cell r="BJ140"/>
          <cell r="BK140"/>
          <cell r="BL140">
            <v>0</v>
          </cell>
          <cell r="BM140"/>
          <cell r="BN140"/>
          <cell r="BO140">
            <v>0</v>
          </cell>
          <cell r="BP140"/>
          <cell r="BQ140"/>
          <cell r="BR140">
            <v>0</v>
          </cell>
          <cell r="BS140"/>
          <cell r="BT140"/>
          <cell r="BU140">
            <v>0</v>
          </cell>
          <cell r="BV140"/>
          <cell r="BW140"/>
          <cell r="BX140">
            <v>0</v>
          </cell>
          <cell r="BY140"/>
          <cell r="BZ140"/>
          <cell r="CA140">
            <v>0</v>
          </cell>
          <cell r="CB140">
            <v>0</v>
          </cell>
          <cell r="CC140">
            <v>0</v>
          </cell>
          <cell r="CD140">
            <v>0</v>
          </cell>
          <cell r="CE140"/>
          <cell r="CF140"/>
          <cell r="CG140">
            <v>0</v>
          </cell>
          <cell r="CH140"/>
          <cell r="CI140"/>
          <cell r="CJ140">
            <v>0</v>
          </cell>
          <cell r="CK140"/>
          <cell r="CL140"/>
          <cell r="CM140">
            <v>0</v>
          </cell>
          <cell r="CN140"/>
          <cell r="CO140"/>
          <cell r="CP140">
            <v>0</v>
          </cell>
          <cell r="CQ140"/>
          <cell r="CR140"/>
          <cell r="CS140">
            <v>0</v>
          </cell>
          <cell r="CT140"/>
          <cell r="CU140"/>
          <cell r="CV140">
            <v>0</v>
          </cell>
          <cell r="CW140"/>
          <cell r="CX140"/>
          <cell r="CY140">
            <v>0</v>
          </cell>
          <cell r="CZ140"/>
          <cell r="DA140"/>
          <cell r="DB140">
            <v>0</v>
          </cell>
          <cell r="DC140"/>
          <cell r="DD140"/>
          <cell r="DE140">
            <v>0</v>
          </cell>
          <cell r="DF140"/>
          <cell r="DG140"/>
          <cell r="DH140">
            <v>0</v>
          </cell>
          <cell r="DI140"/>
          <cell r="DJ140"/>
          <cell r="DK140">
            <v>0</v>
          </cell>
          <cell r="DL140">
            <v>0</v>
          </cell>
          <cell r="DM140">
            <v>0</v>
          </cell>
          <cell r="DN140">
            <v>0</v>
          </cell>
          <cell r="DO140">
            <v>0</v>
          </cell>
          <cell r="DP140">
            <v>0</v>
          </cell>
          <cell r="DQ140">
            <v>0</v>
          </cell>
          <cell r="DR140">
            <v>0</v>
          </cell>
          <cell r="DS140">
            <v>0</v>
          </cell>
          <cell r="DT140">
            <v>0</v>
          </cell>
        </row>
        <row r="141">
          <cell r="E141" t="str">
            <v xml:space="preserve">
Ministries of education with improved capacity to execute peace education and conflict prevention programmes in schools</v>
          </cell>
          <cell r="F141"/>
          <cell r="G141"/>
          <cell r="H141"/>
          <cell r="I141"/>
          <cell r="J141"/>
          <cell r="K141"/>
          <cell r="L141"/>
          <cell r="M141"/>
          <cell r="N141"/>
          <cell r="O141"/>
          <cell r="P141"/>
          <cell r="Q141"/>
          <cell r="R141"/>
          <cell r="S141"/>
          <cell r="T141"/>
          <cell r="U141"/>
          <cell r="V141"/>
          <cell r="W141"/>
          <cell r="X141"/>
          <cell r="Y141"/>
          <cell r="Z141"/>
          <cell r="AA141"/>
          <cell r="AB141"/>
          <cell r="AC141"/>
          <cell r="AD141"/>
          <cell r="AE141"/>
          <cell r="AF141" t="str">
            <v>Youth Capacity Building</v>
          </cell>
          <cell r="AG141" t="str">
            <v>Education Capacity Building</v>
          </cell>
          <cell r="AH141"/>
          <cell r="AI141" t="str">
            <v xml:space="preserve">Social Cohesion and Protection </v>
          </cell>
          <cell r="AJ141" t="str">
            <v>Tailored Policy Support &amp; Technical Assistance</v>
          </cell>
          <cell r="AK141" t="str">
            <v>United Nations Educational, Scientific and Cultural Organization (UNESCO)</v>
          </cell>
          <cell r="AL141"/>
          <cell r="AM141" t="str">
            <v>Ministry of Education, Science and Technology</v>
          </cell>
          <cell r="AN141"/>
          <cell r="AO141"/>
          <cell r="AP141"/>
          <cell r="AQ141"/>
          <cell r="AR141"/>
          <cell r="AS141"/>
          <cell r="AT141"/>
          <cell r="AU141"/>
          <cell r="AV141"/>
          <cell r="AW141"/>
          <cell r="AX141"/>
          <cell r="AY141"/>
          <cell r="AZ141">
            <v>0</v>
          </cell>
          <cell r="BA141"/>
          <cell r="BB141"/>
          <cell r="BC141">
            <v>0</v>
          </cell>
          <cell r="BD141"/>
          <cell r="BE141"/>
          <cell r="BF141">
            <v>0</v>
          </cell>
          <cell r="BG141"/>
          <cell r="BH141"/>
          <cell r="BI141">
            <v>0</v>
          </cell>
          <cell r="BJ141"/>
          <cell r="BK141"/>
          <cell r="BL141">
            <v>0</v>
          </cell>
          <cell r="BM141"/>
          <cell r="BN141"/>
          <cell r="BO141">
            <v>0</v>
          </cell>
          <cell r="BP141"/>
          <cell r="BQ141"/>
          <cell r="BR141">
            <v>0</v>
          </cell>
          <cell r="BS141"/>
          <cell r="BT141"/>
          <cell r="BU141">
            <v>0</v>
          </cell>
          <cell r="BV141"/>
          <cell r="BW141"/>
          <cell r="BX141">
            <v>0</v>
          </cell>
          <cell r="BY141"/>
          <cell r="BZ141"/>
          <cell r="CA141">
            <v>0</v>
          </cell>
          <cell r="CB141">
            <v>0</v>
          </cell>
          <cell r="CC141">
            <v>0</v>
          </cell>
          <cell r="CD141">
            <v>0</v>
          </cell>
          <cell r="CE141"/>
          <cell r="CF141"/>
          <cell r="CG141">
            <v>0</v>
          </cell>
          <cell r="CH141"/>
          <cell r="CI141"/>
          <cell r="CJ141">
            <v>0</v>
          </cell>
          <cell r="CK141"/>
          <cell r="CL141"/>
          <cell r="CM141">
            <v>0</v>
          </cell>
          <cell r="CN141"/>
          <cell r="CO141"/>
          <cell r="CP141">
            <v>0</v>
          </cell>
          <cell r="CQ141"/>
          <cell r="CR141"/>
          <cell r="CS141">
            <v>0</v>
          </cell>
          <cell r="CT141"/>
          <cell r="CU141"/>
          <cell r="CV141">
            <v>0</v>
          </cell>
          <cell r="CW141"/>
          <cell r="CX141"/>
          <cell r="CY141">
            <v>0</v>
          </cell>
          <cell r="CZ141"/>
          <cell r="DA141"/>
          <cell r="DB141">
            <v>0</v>
          </cell>
          <cell r="DC141"/>
          <cell r="DD141"/>
          <cell r="DE141">
            <v>0</v>
          </cell>
          <cell r="DF141"/>
          <cell r="DG141"/>
          <cell r="DH141">
            <v>0</v>
          </cell>
          <cell r="DI141"/>
          <cell r="DJ141"/>
          <cell r="DK141">
            <v>0</v>
          </cell>
          <cell r="DL141">
            <v>0</v>
          </cell>
          <cell r="DM141">
            <v>0</v>
          </cell>
          <cell r="DN141">
            <v>0</v>
          </cell>
          <cell r="DO141">
            <v>0</v>
          </cell>
          <cell r="DP141">
            <v>0</v>
          </cell>
          <cell r="DQ141">
            <v>0</v>
          </cell>
          <cell r="DR141">
            <v>0</v>
          </cell>
          <cell r="DS141">
            <v>0</v>
          </cell>
          <cell r="DT141">
            <v>0</v>
          </cell>
        </row>
        <row r="142">
          <cell r="E142" t="str">
            <v>Improved capacity of decision makers to leverage ethical artificial intelligence systems in their national decision-making policies and plans to advance safety, social cohesion and benefits across the society</v>
          </cell>
          <cell r="F142"/>
          <cell r="G142"/>
          <cell r="H142"/>
          <cell r="I142"/>
          <cell r="J142"/>
          <cell r="K142"/>
          <cell r="L142"/>
          <cell r="M142"/>
          <cell r="N142"/>
          <cell r="O142"/>
          <cell r="P142"/>
          <cell r="Q142"/>
          <cell r="R142"/>
          <cell r="S142"/>
          <cell r="T142"/>
          <cell r="U142"/>
          <cell r="V142"/>
          <cell r="W142"/>
          <cell r="X142"/>
          <cell r="Y142"/>
          <cell r="Z142"/>
          <cell r="AA142"/>
          <cell r="AB142"/>
          <cell r="AC142"/>
          <cell r="AD142"/>
          <cell r="AE142"/>
          <cell r="AF142" t="str">
            <v>Support to Institutions</v>
          </cell>
          <cell r="AG142" t="str">
            <v>ICTs</v>
          </cell>
          <cell r="AH142"/>
          <cell r="AI142" t="str">
            <v xml:space="preserve">Social Cohesion and Protection </v>
          </cell>
          <cell r="AJ142" t="str">
            <v xml:space="preserve">Digitization </v>
          </cell>
          <cell r="AK142" t="str">
            <v>United Nations Educational, Scientific and Cultural Organization (UNESCO)</v>
          </cell>
          <cell r="AL142"/>
          <cell r="AM142" t="str">
            <v>Ministry of Education, Science and Technology</v>
          </cell>
          <cell r="AN142"/>
          <cell r="AO142"/>
          <cell r="AP142"/>
          <cell r="AQ142"/>
          <cell r="AR142"/>
          <cell r="AS142"/>
          <cell r="AT142"/>
          <cell r="AU142"/>
          <cell r="AV142"/>
          <cell r="AW142"/>
          <cell r="AX142"/>
          <cell r="AY142"/>
          <cell r="AZ142">
            <v>0</v>
          </cell>
          <cell r="BA142"/>
          <cell r="BB142"/>
          <cell r="BC142">
            <v>0</v>
          </cell>
          <cell r="BD142"/>
          <cell r="BE142"/>
          <cell r="BF142">
            <v>0</v>
          </cell>
          <cell r="BG142"/>
          <cell r="BH142"/>
          <cell r="BI142">
            <v>0</v>
          </cell>
          <cell r="BJ142"/>
          <cell r="BK142"/>
          <cell r="BL142">
            <v>0</v>
          </cell>
          <cell r="BM142"/>
          <cell r="BN142"/>
          <cell r="BO142">
            <v>0</v>
          </cell>
          <cell r="BP142"/>
          <cell r="BQ142"/>
          <cell r="BR142">
            <v>0</v>
          </cell>
          <cell r="BS142"/>
          <cell r="BT142"/>
          <cell r="BU142">
            <v>0</v>
          </cell>
          <cell r="BV142"/>
          <cell r="BW142"/>
          <cell r="BX142">
            <v>0</v>
          </cell>
          <cell r="BY142"/>
          <cell r="BZ142"/>
          <cell r="CA142">
            <v>0</v>
          </cell>
          <cell r="CB142">
            <v>0</v>
          </cell>
          <cell r="CC142">
            <v>0</v>
          </cell>
          <cell r="CD142">
            <v>0</v>
          </cell>
          <cell r="CE142"/>
          <cell r="CF142"/>
          <cell r="CG142">
            <v>0</v>
          </cell>
          <cell r="CH142"/>
          <cell r="CI142"/>
          <cell r="CJ142">
            <v>0</v>
          </cell>
          <cell r="CK142"/>
          <cell r="CL142"/>
          <cell r="CM142">
            <v>0</v>
          </cell>
          <cell r="CN142"/>
          <cell r="CO142"/>
          <cell r="CP142">
            <v>0</v>
          </cell>
          <cell r="CQ142"/>
          <cell r="CR142"/>
          <cell r="CS142">
            <v>0</v>
          </cell>
          <cell r="CT142"/>
          <cell r="CU142"/>
          <cell r="CV142">
            <v>0</v>
          </cell>
          <cell r="CW142"/>
          <cell r="CX142"/>
          <cell r="CY142">
            <v>0</v>
          </cell>
          <cell r="CZ142"/>
          <cell r="DA142"/>
          <cell r="DB142">
            <v>0</v>
          </cell>
          <cell r="DC142"/>
          <cell r="DD142"/>
          <cell r="DE142">
            <v>0</v>
          </cell>
          <cell r="DF142"/>
          <cell r="DG142"/>
          <cell r="DH142">
            <v>0</v>
          </cell>
          <cell r="DI142"/>
          <cell r="DJ142"/>
          <cell r="DK142">
            <v>0</v>
          </cell>
          <cell r="DL142">
            <v>0</v>
          </cell>
          <cell r="DM142">
            <v>0</v>
          </cell>
          <cell r="DN142">
            <v>0</v>
          </cell>
          <cell r="DO142">
            <v>0</v>
          </cell>
          <cell r="DP142">
            <v>0</v>
          </cell>
          <cell r="DQ142">
            <v>0</v>
          </cell>
          <cell r="DR142">
            <v>0</v>
          </cell>
          <cell r="DS142">
            <v>0</v>
          </cell>
          <cell r="DT142">
            <v>0</v>
          </cell>
        </row>
        <row r="143">
          <cell r="E143" t="str">
            <v>National and regional actors have enhanced capacity for improve governance, crime data management, crime response management and coordination</v>
          </cell>
          <cell r="F143" t="str">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ell>
          <cell r="G143">
            <v>44562</v>
          </cell>
          <cell r="H143">
            <v>45261</v>
          </cell>
          <cell r="I143" t="str">
            <v>Sacha Lindo</v>
          </cell>
          <cell r="J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K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L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M143"/>
          <cell r="N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O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P143"/>
          <cell r="Q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R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S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T143"/>
          <cell r="U143" t="str">
            <v>Gender equality/women’s empowerment is a significant objective (2)</v>
          </cell>
          <cell r="V143" t="str">
            <v>Significant contribution to realization of human rights (2)</v>
          </cell>
          <cell r="W143" t="str">
            <v>Sustaining Peace is a significant objective  (2)</v>
          </cell>
          <cell r="X143" t="str">
            <v>Data Collection and Analysis </v>
          </cell>
          <cell r="Y143" t="str">
            <v>Youth</v>
          </cell>
          <cell r="Z143"/>
          <cell r="AA143" t="str">
            <v>16.3 Promote the rule of law at the national and international levels and ensure equal access to justice for all</v>
          </cell>
          <cell r="AB143"/>
          <cell r="AC143"/>
          <cell r="AD143"/>
          <cell r="AE143"/>
          <cell r="AF143" t="str">
            <v>Gender-Based Violence Prevention</v>
          </cell>
          <cell r="AG143" t="str">
            <v>Access to Justice</v>
          </cell>
          <cell r="AH143" t="str">
            <v>Arbitration and Mediation</v>
          </cell>
          <cell r="AI143" t="str">
            <v xml:space="preserve">Social Cohesion and Protection </v>
          </cell>
          <cell r="AJ143" t="str">
            <v xml:space="preserve">Digitization </v>
          </cell>
          <cell r="AK143" t="str">
            <v>United Nations Development Programme (UNDP)</v>
          </cell>
          <cell r="AL143" t="str">
            <v>USAID
EU</v>
          </cell>
          <cell r="AM143"/>
          <cell r="AN143"/>
          <cell r="AO143" t="str">
            <v>Eastern Caribbean Supreme Court</v>
          </cell>
          <cell r="AP143" t="str">
            <v>CARICOM IMPACS</v>
          </cell>
          <cell r="AQ143" t="str">
            <v xml:space="preserve">Number of risk-informed gender responsive climate change adaptation actions implemented in sectors identified in the National </v>
          </cell>
          <cell r="AR143" t="str">
            <v>16.3.2 Unsentenced detainees as a proportion of overall prison population</v>
          </cell>
          <cell r="AS143"/>
          <cell r="AT143"/>
          <cell r="AU143"/>
          <cell r="AV143"/>
          <cell r="AW143"/>
          <cell r="AX143"/>
          <cell r="AY143"/>
          <cell r="AZ143">
            <v>0</v>
          </cell>
          <cell r="BA143">
            <v>103000</v>
          </cell>
          <cell r="BB143">
            <v>103000</v>
          </cell>
          <cell r="BC143">
            <v>0</v>
          </cell>
          <cell r="BD143"/>
          <cell r="BE143"/>
          <cell r="BF143">
            <v>0</v>
          </cell>
          <cell r="BG143"/>
          <cell r="BH143"/>
          <cell r="BI143">
            <v>0</v>
          </cell>
          <cell r="BJ143">
            <v>50000</v>
          </cell>
          <cell r="BK143">
            <v>50000</v>
          </cell>
          <cell r="BL143">
            <v>0</v>
          </cell>
          <cell r="BM143"/>
          <cell r="BN143"/>
          <cell r="BO143">
            <v>0</v>
          </cell>
          <cell r="BP143"/>
          <cell r="BQ143"/>
          <cell r="BR143">
            <v>0</v>
          </cell>
          <cell r="BS143">
            <v>35000</v>
          </cell>
          <cell r="BT143">
            <v>35000</v>
          </cell>
          <cell r="BU143">
            <v>0</v>
          </cell>
          <cell r="BV143">
            <v>78000</v>
          </cell>
          <cell r="BW143">
            <v>78000</v>
          </cell>
          <cell r="BX143">
            <v>0</v>
          </cell>
          <cell r="BY143"/>
          <cell r="BZ143"/>
          <cell r="CA143">
            <v>0</v>
          </cell>
          <cell r="CB143">
            <v>266000</v>
          </cell>
          <cell r="CC143">
            <v>266000</v>
          </cell>
          <cell r="CD143">
            <v>0</v>
          </cell>
          <cell r="CE143"/>
          <cell r="CF143"/>
          <cell r="CG143">
            <v>0</v>
          </cell>
          <cell r="CH143">
            <v>374058</v>
          </cell>
          <cell r="CI143">
            <v>374058</v>
          </cell>
          <cell r="CJ143">
            <v>0</v>
          </cell>
          <cell r="CK143">
            <v>386547.375</v>
          </cell>
          <cell r="CL143">
            <v>386547.375</v>
          </cell>
          <cell r="CM143">
            <v>0</v>
          </cell>
          <cell r="CN143"/>
          <cell r="CO143"/>
          <cell r="CP143">
            <v>0</v>
          </cell>
          <cell r="CQ143">
            <v>470114.125</v>
          </cell>
          <cell r="CR143">
            <v>470114.125</v>
          </cell>
          <cell r="CS143">
            <v>0</v>
          </cell>
          <cell r="CT143"/>
          <cell r="CU143"/>
          <cell r="CV143">
            <v>0</v>
          </cell>
          <cell r="CW143"/>
          <cell r="CX143"/>
          <cell r="CY143">
            <v>0</v>
          </cell>
          <cell r="CZ143">
            <v>352782</v>
          </cell>
          <cell r="DA143">
            <v>352782</v>
          </cell>
          <cell r="DB143">
            <v>0</v>
          </cell>
          <cell r="DC143">
            <v>465089.75</v>
          </cell>
          <cell r="DD143">
            <v>465089.75</v>
          </cell>
          <cell r="DE143">
            <v>0</v>
          </cell>
          <cell r="DF143"/>
          <cell r="DG143"/>
          <cell r="DH143">
            <v>0</v>
          </cell>
          <cell r="DI143"/>
          <cell r="DJ143"/>
          <cell r="DK143">
            <v>0</v>
          </cell>
          <cell r="DL143">
            <v>2048591.25</v>
          </cell>
          <cell r="DM143">
            <v>2048591.25</v>
          </cell>
          <cell r="DN143">
            <v>0</v>
          </cell>
          <cell r="DO143">
            <v>0</v>
          </cell>
          <cell r="DP143">
            <v>0</v>
          </cell>
          <cell r="DQ143">
            <v>0</v>
          </cell>
          <cell r="DR143">
            <v>374058</v>
          </cell>
          <cell r="DS143">
            <v>374058</v>
          </cell>
          <cell r="DT143">
            <v>0</v>
          </cell>
        </row>
        <row r="144">
          <cell r="E144" t="str">
            <v>Increased capacity among duty bearers (justice, CSOs) to manage GBV (sexual abuse, IPV and Trafficking) cases [including cybercrimes] and promote women’s empowerment.  </v>
          </cell>
          <cell r="F144" t="str">
            <v>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v>
          </cell>
          <cell r="G144"/>
          <cell r="H144"/>
          <cell r="I144"/>
          <cell r="J144"/>
          <cell r="K144" t="str">
            <v>Training of trainers on sexual offences manual for police</v>
          </cell>
          <cell r="L144" t="str">
            <v>Training of trainers on sexual offences manual for police</v>
          </cell>
          <cell r="M144"/>
          <cell r="N144"/>
          <cell r="O144"/>
          <cell r="P144"/>
          <cell r="Q144"/>
          <cell r="R144"/>
          <cell r="S144"/>
          <cell r="T144"/>
          <cell r="U144" t="str">
            <v>Gender equality/women’s empowerment is the principle objective (3)</v>
          </cell>
          <cell r="V144" t="str">
            <v>Principal Contribution is to the realization of human rights (3)</v>
          </cell>
          <cell r="W144" t="str">
            <v>Contributes to sustaining peace in a limited way  human rights (1)</v>
          </cell>
          <cell r="X144" t="str">
            <v>Capacity Development/Technical Assistance </v>
          </cell>
          <cell r="Y144" t="str">
            <v>Women and Girls</v>
          </cell>
          <cell r="Z144" t="str">
            <v xml:space="preserve">Other </v>
          </cell>
          <cell r="AA144" t="str">
            <v>5.2 Eliminate all forms of violence against all women and girls in the public and private spheres, including trafficking and sexual and other types of exploitation</v>
          </cell>
          <cell r="AB144"/>
          <cell r="AC144"/>
          <cell r="AD144"/>
          <cell r="AE144"/>
          <cell r="AF144" t="str">
            <v>Gender-Based Violence Prevention</v>
          </cell>
          <cell r="AG144" t="str">
            <v>Capacity Building</v>
          </cell>
          <cell r="AH144" t="str">
            <v>Access to Justice</v>
          </cell>
          <cell r="AI144" t="str">
            <v xml:space="preserve">Social Cohesion and Protection </v>
          </cell>
          <cell r="AJ144" t="str">
            <v>COVID Response  &amp;  Socio-economic Recovery</v>
          </cell>
          <cell r="AK144" t="str">
            <v>United Nations Entity for Gender Equality and the Empowerment of Women (UN Women)</v>
          </cell>
          <cell r="AL144" t="str">
            <v>ACCP</v>
          </cell>
          <cell r="AM144" t="str">
            <v>Ministry of Social Transformation
Directorate of Gender Affairs</v>
          </cell>
          <cell r="AN144" t="str">
            <v>Government</v>
          </cell>
          <cell r="AO144" t="str">
            <v>CARICOM Implementing Agency for Crime and Security (CARICOM- IMPACS)</v>
          </cell>
          <cell r="AP144"/>
          <cell r="AQ144" t="str">
            <v>Number of partners that have increased capacities to advance gender equality and women’s empowerment through national and/or local (multi)sectoral strategies, policies and/or action plan</v>
          </cell>
          <cell r="AR144" t="str">
            <v>5.2.2 Proportion of women and girls aged 15 years and older subjected to sexual violence by persons other than an intimate partner in the previous 12 months, by age and place of occurrence</v>
          </cell>
          <cell r="AS144"/>
          <cell r="AT144"/>
          <cell r="AU144"/>
          <cell r="AV144"/>
          <cell r="AW144"/>
          <cell r="AX144"/>
          <cell r="AY144"/>
          <cell r="AZ144">
            <v>0</v>
          </cell>
          <cell r="BA144"/>
          <cell r="BB144"/>
          <cell r="BC144">
            <v>0</v>
          </cell>
          <cell r="BD144"/>
          <cell r="BE144"/>
          <cell r="BF144">
            <v>0</v>
          </cell>
          <cell r="BG144"/>
          <cell r="BH144"/>
          <cell r="BI144">
            <v>0</v>
          </cell>
          <cell r="BJ144"/>
          <cell r="BK144"/>
          <cell r="BL144">
            <v>0</v>
          </cell>
          <cell r="BM144"/>
          <cell r="BN144"/>
          <cell r="BO144">
            <v>0</v>
          </cell>
          <cell r="BP144"/>
          <cell r="BQ144"/>
          <cell r="BR144">
            <v>0</v>
          </cell>
          <cell r="BS144"/>
          <cell r="BT144"/>
          <cell r="BU144">
            <v>0</v>
          </cell>
          <cell r="BV144"/>
          <cell r="BW144"/>
          <cell r="BX144">
            <v>0</v>
          </cell>
          <cell r="BY144"/>
          <cell r="BZ144"/>
          <cell r="CA144">
            <v>0</v>
          </cell>
          <cell r="CB144">
            <v>0</v>
          </cell>
          <cell r="CC144">
            <v>0</v>
          </cell>
          <cell r="CD144">
            <v>0</v>
          </cell>
          <cell r="CE144"/>
          <cell r="CF144"/>
          <cell r="CG144">
            <v>0</v>
          </cell>
          <cell r="CH144">
            <v>10000</v>
          </cell>
          <cell r="CI144"/>
          <cell r="CJ144">
            <v>10000</v>
          </cell>
          <cell r="CK144">
            <v>10000</v>
          </cell>
          <cell r="CL144"/>
          <cell r="CM144">
            <v>10000</v>
          </cell>
          <cell r="CN144"/>
          <cell r="CO144"/>
          <cell r="CP144">
            <v>0</v>
          </cell>
          <cell r="CQ144"/>
          <cell r="CR144"/>
          <cell r="CS144">
            <v>0</v>
          </cell>
          <cell r="CT144"/>
          <cell r="CU144"/>
          <cell r="CV144">
            <v>0</v>
          </cell>
          <cell r="CW144"/>
          <cell r="CX144"/>
          <cell r="CY144">
            <v>0</v>
          </cell>
          <cell r="CZ144"/>
          <cell r="DA144"/>
          <cell r="DB144">
            <v>0</v>
          </cell>
          <cell r="DC144"/>
          <cell r="DD144"/>
          <cell r="DE144">
            <v>0</v>
          </cell>
          <cell r="DF144"/>
          <cell r="DG144"/>
          <cell r="DH144">
            <v>0</v>
          </cell>
          <cell r="DI144"/>
          <cell r="DJ144"/>
          <cell r="DK144">
            <v>0</v>
          </cell>
          <cell r="DL144">
            <v>20000</v>
          </cell>
          <cell r="DM144">
            <v>0</v>
          </cell>
          <cell r="DN144">
            <v>20000</v>
          </cell>
          <cell r="DO144">
            <v>0</v>
          </cell>
          <cell r="DP144">
            <v>0</v>
          </cell>
          <cell r="DQ144">
            <v>0</v>
          </cell>
          <cell r="DR144">
            <v>10000</v>
          </cell>
          <cell r="DS144">
            <v>0</v>
          </cell>
          <cell r="DT144">
            <v>10000</v>
          </cell>
        </row>
        <row r="145">
          <cell r="E145" t="str">
            <v xml:space="preserve">Strengthened skills among policymakers to develop GBV legislation and policy in line with international standards. </v>
          </cell>
          <cell r="F145"/>
          <cell r="G145"/>
          <cell r="H145"/>
          <cell r="I145"/>
          <cell r="J145"/>
          <cell r="K145" t="str">
            <v>Quality, disaggregated and globally comparable data on different forms of violence against women and girls and harmful practices, collected, analysed and used in line with international standards to inform laws, policies and programmes</v>
          </cell>
          <cell r="L145" t="str">
            <v>Quality disaggregated and globally comparable data on different forms of violence against women and girls and harmful practices collected, analysed and used in line with international standards to inform laws, policies and programmes</v>
          </cell>
          <cell r="M145"/>
          <cell r="N145"/>
          <cell r="O145"/>
          <cell r="P145"/>
          <cell r="Q145"/>
          <cell r="R145" t="str">
            <v>Quality, disaggregated and globally comparable data on different forms of violence against women and girls and harmful practices, collected, analysed and used in line with international standards to inform laws, policies and programmes</v>
          </cell>
          <cell r="S145" t="str">
            <v>Quality, disaggregated and globally comparable data on different forms of violence against women and girls and harmful practices, collected, analysed and used in line with international standards to inform laws, policies and programmes</v>
          </cell>
          <cell r="T145"/>
          <cell r="U145" t="str">
            <v>Gender equality/women’s empowerment is the principle objective (3)</v>
          </cell>
          <cell r="V145" t="str">
            <v>Principal Contribution is to the realization of human rights (3)</v>
          </cell>
          <cell r="W145" t="str">
            <v>Contributes to sustaining peace in a limited way  human rights (1)</v>
          </cell>
          <cell r="X145" t="str">
            <v>Data Collection and Analysis </v>
          </cell>
          <cell r="Y145" t="str">
            <v>Women and Girls</v>
          </cell>
          <cell r="Z145" t="str">
            <v xml:space="preserve">Joint Programming </v>
          </cell>
          <cell r="AA145" t="str">
            <v>5.2 Eliminate all forms of violence against all women and girls in the public and private spheres, including trafficking and sexual and other types of exploitation</v>
          </cell>
          <cell r="AB145" t="str">
            <v>5.c Adopt and strengthen sound policies and enforceable legislation for the promotion of gender equality and the empowerment of all women and girls at all levels</v>
          </cell>
          <cell r="AC145"/>
          <cell r="AD145"/>
          <cell r="AE145"/>
          <cell r="AF145" t="str">
            <v>Gender-Based Violence Prevention</v>
          </cell>
          <cell r="AG145" t="str">
            <v>Access to Justice</v>
          </cell>
          <cell r="AH145" t="str">
            <v>Support to Institutions</v>
          </cell>
          <cell r="AI145" t="str">
            <v xml:space="preserve">Social Cohesion and Protection </v>
          </cell>
          <cell r="AJ145" t="str">
            <v>Tailored Policy Support &amp; Technical Assistance</v>
          </cell>
          <cell r="AK145" t="str">
            <v>United Nations Entity for Gender Equality and the Empowerment of Women (UN Women)</v>
          </cell>
          <cell r="AL145"/>
          <cell r="AM145" t="str">
            <v>Ministry of Social Transformation
Directorate of Gender Affairs</v>
          </cell>
          <cell r="AN145"/>
          <cell r="AO145"/>
          <cell r="AP145"/>
          <cell r="AQ145" t="str">
            <v>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v>
          </cell>
          <cell r="AR145" t="str">
            <v>5.2.1 Proportion of ever-partnered women and girls aged 15 years and older subjected to physical, sexual or psychological violence by a current or former intimate partner in the previous 12 months, by form of violence and by age</v>
          </cell>
          <cell r="AS145"/>
          <cell r="AT145"/>
          <cell r="AU145"/>
          <cell r="AV145"/>
          <cell r="AW145"/>
          <cell r="AX145">
            <v>50000</v>
          </cell>
          <cell r="AY145"/>
          <cell r="AZ145">
            <v>50000</v>
          </cell>
          <cell r="BA145"/>
          <cell r="BB145"/>
          <cell r="BC145">
            <v>0</v>
          </cell>
          <cell r="BD145"/>
          <cell r="BE145"/>
          <cell r="BF145">
            <v>0</v>
          </cell>
          <cell r="BG145"/>
          <cell r="BH145"/>
          <cell r="BI145">
            <v>0</v>
          </cell>
          <cell r="BJ145"/>
          <cell r="BK145"/>
          <cell r="BL145">
            <v>0</v>
          </cell>
          <cell r="BM145"/>
          <cell r="BN145"/>
          <cell r="BO145">
            <v>0</v>
          </cell>
          <cell r="BP145"/>
          <cell r="BQ145"/>
          <cell r="BR145">
            <v>0</v>
          </cell>
          <cell r="BS145"/>
          <cell r="BT145"/>
          <cell r="BU145">
            <v>0</v>
          </cell>
          <cell r="BV145"/>
          <cell r="BW145"/>
          <cell r="BX145">
            <v>0</v>
          </cell>
          <cell r="BY145"/>
          <cell r="BZ145"/>
          <cell r="CA145">
            <v>0</v>
          </cell>
          <cell r="CB145">
            <v>50000</v>
          </cell>
          <cell r="CC145">
            <v>0</v>
          </cell>
          <cell r="CD145">
            <v>50000</v>
          </cell>
          <cell r="CE145"/>
          <cell r="CF145"/>
          <cell r="CG145">
            <v>0</v>
          </cell>
          <cell r="CH145"/>
          <cell r="CI145"/>
          <cell r="CJ145">
            <v>0</v>
          </cell>
          <cell r="CK145"/>
          <cell r="CL145"/>
          <cell r="CM145">
            <v>0</v>
          </cell>
          <cell r="CN145"/>
          <cell r="CO145"/>
          <cell r="CP145">
            <v>0</v>
          </cell>
          <cell r="CQ145"/>
          <cell r="CR145"/>
          <cell r="CS145">
            <v>0</v>
          </cell>
          <cell r="CT145"/>
          <cell r="CU145"/>
          <cell r="CV145">
            <v>0</v>
          </cell>
          <cell r="CW145"/>
          <cell r="CX145"/>
          <cell r="CY145">
            <v>0</v>
          </cell>
          <cell r="CZ145"/>
          <cell r="DA145"/>
          <cell r="DB145">
            <v>0</v>
          </cell>
          <cell r="DC145">
            <v>50000</v>
          </cell>
          <cell r="DD145"/>
          <cell r="DE145">
            <v>50000</v>
          </cell>
          <cell r="DF145">
            <v>50000</v>
          </cell>
          <cell r="DG145"/>
          <cell r="DH145">
            <v>50000</v>
          </cell>
          <cell r="DI145"/>
          <cell r="DJ145"/>
          <cell r="DK145">
            <v>0</v>
          </cell>
          <cell r="DL145">
            <v>100000</v>
          </cell>
          <cell r="DM145">
            <v>0</v>
          </cell>
          <cell r="DN145">
            <v>100000</v>
          </cell>
          <cell r="DO145">
            <v>0</v>
          </cell>
          <cell r="DP145">
            <v>0</v>
          </cell>
          <cell r="DQ145">
            <v>0</v>
          </cell>
          <cell r="DR145">
            <v>50000</v>
          </cell>
          <cell r="DS145">
            <v>0</v>
          </cell>
          <cell r="DT145">
            <v>50000</v>
          </cell>
        </row>
        <row r="146">
          <cell r="E146" t="str">
            <v>Increased efficiency of the VAW referral pathways in CARICOM countries</v>
          </cell>
          <cell r="F146"/>
          <cell r="G146"/>
          <cell r="H146"/>
          <cell r="I146"/>
          <cell r="J146"/>
          <cell r="K146" t="str">
            <v>Increased efficiency of the VAW referral pathways in CARICOM countries</v>
          </cell>
          <cell r="L146" t="str">
            <v>Increased efficiency of the VAW refferal pathways in CARICOM countries</v>
          </cell>
          <cell r="M146"/>
          <cell r="N146"/>
          <cell r="O146" t="str">
            <v>Increased efficiency of the VAW refferal pathways in CARICOM countries</v>
          </cell>
          <cell r="P146"/>
          <cell r="Q146"/>
          <cell r="R146" t="str">
            <v>Increased efficiency of the VAW referral pathways in CARICOM countries</v>
          </cell>
          <cell r="S146"/>
          <cell r="T146"/>
          <cell r="U146" t="str">
            <v>Gender equality/women’s empowerment is the principle objective (3)</v>
          </cell>
          <cell r="V146" t="str">
            <v>Significant contribution to realization of human rights (2)</v>
          </cell>
          <cell r="W146" t="str">
            <v>Contributes to sustaining peace in a limited way  human rights (1)</v>
          </cell>
          <cell r="X146" t="str">
            <v>Capacity Development/Technical Assistance </v>
          </cell>
          <cell r="Y146" t="str">
            <v>Women and Girls</v>
          </cell>
          <cell r="Z146" t="str">
            <v xml:space="preserve">Other </v>
          </cell>
          <cell r="AA146" t="str">
            <v>5.2 Eliminate all forms of violence against all women and girls in the public and private spheres, including trafficking and sexual and other types of exploitation</v>
          </cell>
          <cell r="AB146"/>
          <cell r="AC146"/>
          <cell r="AD146"/>
          <cell r="AE146"/>
          <cell r="AF146" t="str">
            <v>Gender-Based Violence Prevention</v>
          </cell>
          <cell r="AG146" t="str">
            <v>Access to Justice</v>
          </cell>
          <cell r="AH146" t="str">
            <v>Capacity Building</v>
          </cell>
          <cell r="AI146" t="str">
            <v xml:space="preserve">Social Cohesion and Protection </v>
          </cell>
          <cell r="AJ146" t="str">
            <v>Tailored Policy Support &amp; Technical Assistance</v>
          </cell>
          <cell r="AK146" t="str">
            <v>United Nations Entity for Gender Equality and the Empowerment of Women (UN Women)</v>
          </cell>
          <cell r="AL146"/>
          <cell r="AM146" t="str">
            <v>Ministry of Social Transformation
Directorate of Gender Affairs</v>
          </cell>
          <cell r="AN146" t="str">
            <v>CSO/NGO</v>
          </cell>
          <cell r="AO146"/>
          <cell r="AP146"/>
          <cell r="AQ146" t="str">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ell>
          <cell r="AR146" t="str">
            <v>5.2.1 Proportion of ever-partnered women and girls aged 15 years and older subjected to physical, sexual or psychological violence by a current or former intimate partner in the previous 12 months, by form of violence and by age</v>
          </cell>
          <cell r="AS146"/>
          <cell r="AT146"/>
          <cell r="AU146"/>
          <cell r="AV146"/>
          <cell r="AW146"/>
          <cell r="AX146"/>
          <cell r="AY146"/>
          <cell r="AZ146">
            <v>0</v>
          </cell>
          <cell r="BA146"/>
          <cell r="BB146"/>
          <cell r="BC146">
            <v>0</v>
          </cell>
          <cell r="BD146"/>
          <cell r="BE146"/>
          <cell r="BF146">
            <v>0</v>
          </cell>
          <cell r="BG146"/>
          <cell r="BH146"/>
          <cell r="BI146">
            <v>0</v>
          </cell>
          <cell r="BJ146"/>
          <cell r="BK146"/>
          <cell r="BL146">
            <v>0</v>
          </cell>
          <cell r="BM146"/>
          <cell r="BN146"/>
          <cell r="BO146">
            <v>0</v>
          </cell>
          <cell r="BP146"/>
          <cell r="BQ146"/>
          <cell r="BR146">
            <v>0</v>
          </cell>
          <cell r="BS146">
            <v>25000</v>
          </cell>
          <cell r="BT146">
            <v>25000</v>
          </cell>
          <cell r="BU146">
            <v>0</v>
          </cell>
          <cell r="BV146"/>
          <cell r="BW146"/>
          <cell r="BX146">
            <v>0</v>
          </cell>
          <cell r="BY146"/>
          <cell r="BZ146"/>
          <cell r="CA146">
            <v>0</v>
          </cell>
          <cell r="CB146">
            <v>25000</v>
          </cell>
          <cell r="CC146">
            <v>25000</v>
          </cell>
          <cell r="CD146">
            <v>0</v>
          </cell>
          <cell r="CE146"/>
          <cell r="CF146"/>
          <cell r="CG146">
            <v>0</v>
          </cell>
          <cell r="CH146">
            <v>45000</v>
          </cell>
          <cell r="CI146"/>
          <cell r="CJ146">
            <v>45000</v>
          </cell>
          <cell r="CK146">
            <v>20000</v>
          </cell>
          <cell r="CL146"/>
          <cell r="CM146">
            <v>20000</v>
          </cell>
          <cell r="CN146"/>
          <cell r="CO146"/>
          <cell r="CP146">
            <v>0</v>
          </cell>
          <cell r="CQ146"/>
          <cell r="CR146"/>
          <cell r="CS146">
            <v>0</v>
          </cell>
          <cell r="CT146">
            <v>45000</v>
          </cell>
          <cell r="CU146"/>
          <cell r="CV146">
            <v>45000</v>
          </cell>
          <cell r="CW146"/>
          <cell r="CX146"/>
          <cell r="CY146">
            <v>0</v>
          </cell>
          <cell r="CZ146"/>
          <cell r="DA146"/>
          <cell r="DB146">
            <v>0</v>
          </cell>
          <cell r="DC146">
            <v>45000</v>
          </cell>
          <cell r="DD146"/>
          <cell r="DE146">
            <v>45000</v>
          </cell>
          <cell r="DF146"/>
          <cell r="DG146"/>
          <cell r="DH146">
            <v>0</v>
          </cell>
          <cell r="DI146"/>
          <cell r="DJ146"/>
          <cell r="DK146">
            <v>0</v>
          </cell>
          <cell r="DL146">
            <v>155000</v>
          </cell>
          <cell r="DM146">
            <v>0</v>
          </cell>
          <cell r="DN146">
            <v>155000</v>
          </cell>
          <cell r="DO146">
            <v>0</v>
          </cell>
          <cell r="DP146">
            <v>0</v>
          </cell>
          <cell r="DQ146">
            <v>0</v>
          </cell>
          <cell r="DR146">
            <v>45000</v>
          </cell>
          <cell r="DS146">
            <v>0</v>
          </cell>
          <cell r="DT146">
            <v>45000</v>
          </cell>
        </row>
        <row r="147">
          <cell r="E147" t="str">
            <v>Improved accessibility and safety of public spaces for women and girls</v>
          </cell>
          <cell r="F147" t="str">
            <v>Resilient, Inclusive, Smart and Safe SIDS -programme approach</v>
          </cell>
          <cell r="G147"/>
          <cell r="H147"/>
          <cell r="I147"/>
          <cell r="J147"/>
          <cell r="K147"/>
          <cell r="L147" t="str">
            <v>reserach sexual harrassment in public spaces</v>
          </cell>
          <cell r="M147"/>
          <cell r="N147"/>
          <cell r="O147"/>
          <cell r="P147"/>
          <cell r="Q147"/>
          <cell r="R147"/>
          <cell r="S147"/>
          <cell r="T147"/>
          <cell r="U147" t="str">
            <v>Gender equality/women’s empowerment is the principle objective (3)</v>
          </cell>
          <cell r="V147" t="str">
            <v>Significant contribution to realization of human rights (2)</v>
          </cell>
          <cell r="W147" t="str">
            <v>Contributes to sustaining peace in a limited way  human rights (1)</v>
          </cell>
          <cell r="X147" t="str">
            <v>Capacity Development/Technical Assistance </v>
          </cell>
          <cell r="Y147" t="str">
            <v>Women and Girls</v>
          </cell>
          <cell r="Z147" t="str">
            <v xml:space="preserve">Joint Programming </v>
          </cell>
          <cell r="AA147" t="str">
            <v>5.1 End all forms of discrimination against all women and girls everywhere</v>
          </cell>
          <cell r="AB147" t="str">
            <v>5.5 Ensure women’s full and effective participation and equal opportunities for leadership at all levels of decision-making in political, economic and public life</v>
          </cell>
          <cell r="AC147" t="str">
            <v>13.1 Strengthen resilience and adaptive capacity to climate-related hazards and natural disasters in all countries</v>
          </cell>
          <cell r="AD147"/>
          <cell r="AE147"/>
          <cell r="AF147" t="str">
            <v>Gender-Based Violence Prevention</v>
          </cell>
          <cell r="AG147" t="str">
            <v>Climate Change Adaptation and Resilience</v>
          </cell>
          <cell r="AH147" t="str">
            <v xml:space="preserve">Inclusive rural Transformation </v>
          </cell>
          <cell r="AI147" t="str">
            <v xml:space="preserve">Social Cohesion and Protection </v>
          </cell>
          <cell r="AJ147" t="str">
            <v>Climate Change and Disaster Risk Reduction</v>
          </cell>
          <cell r="AK147" t="str">
            <v>United Nations Entity for Gender Equality and the Empowerment of Women (UN Women)</v>
          </cell>
          <cell r="AL147"/>
          <cell r="AM147" t="str">
            <v>Ministry of Social Transformation
Directorate of Gender Affairs</v>
          </cell>
          <cell r="AN147"/>
          <cell r="AO147"/>
          <cell r="AP147"/>
          <cell r="AQ147" t="str">
            <v>Increased lighting in at least 2 SIDS communities; % of community reporting improved environment and reduced incidence of sexual harassment</v>
          </cell>
          <cell r="AR147" t="str">
            <v>5.2.2 Proportion of women and girls aged 15 years and older subjected to sexual violence by persons other than an intimate partner in the previous 12 months, by age and place of occurrence</v>
          </cell>
          <cell r="AS147"/>
          <cell r="AT147"/>
          <cell r="AU147"/>
          <cell r="AV147"/>
          <cell r="AW147"/>
          <cell r="AX147"/>
          <cell r="AY147"/>
          <cell r="AZ147">
            <v>0</v>
          </cell>
          <cell r="BA147">
            <v>20000</v>
          </cell>
          <cell r="BB147"/>
          <cell r="BC147">
            <v>20000</v>
          </cell>
          <cell r="BD147"/>
          <cell r="BE147"/>
          <cell r="BF147">
            <v>0</v>
          </cell>
          <cell r="BG147"/>
          <cell r="BH147"/>
          <cell r="BI147">
            <v>0</v>
          </cell>
          <cell r="BJ147"/>
          <cell r="BK147"/>
          <cell r="BL147">
            <v>0</v>
          </cell>
          <cell r="BM147"/>
          <cell r="BN147"/>
          <cell r="BO147">
            <v>0</v>
          </cell>
          <cell r="BP147"/>
          <cell r="BQ147"/>
          <cell r="BR147">
            <v>0</v>
          </cell>
          <cell r="BS147"/>
          <cell r="BT147"/>
          <cell r="BU147">
            <v>0</v>
          </cell>
          <cell r="BV147"/>
          <cell r="BW147"/>
          <cell r="BX147">
            <v>0</v>
          </cell>
          <cell r="BY147"/>
          <cell r="BZ147"/>
          <cell r="CA147">
            <v>0</v>
          </cell>
          <cell r="CB147">
            <v>20000</v>
          </cell>
          <cell r="CC147">
            <v>0</v>
          </cell>
          <cell r="CD147">
            <v>20000</v>
          </cell>
          <cell r="CE147"/>
          <cell r="CF147"/>
          <cell r="CG147">
            <v>0</v>
          </cell>
          <cell r="CH147"/>
          <cell r="CI147"/>
          <cell r="CJ147">
            <v>0</v>
          </cell>
          <cell r="CK147"/>
          <cell r="CL147"/>
          <cell r="CM147">
            <v>0</v>
          </cell>
          <cell r="CN147"/>
          <cell r="CO147"/>
          <cell r="CP147">
            <v>0</v>
          </cell>
          <cell r="CQ147"/>
          <cell r="CR147"/>
          <cell r="CS147">
            <v>0</v>
          </cell>
          <cell r="CT147"/>
          <cell r="CU147"/>
          <cell r="CV147">
            <v>0</v>
          </cell>
          <cell r="CW147"/>
          <cell r="CX147"/>
          <cell r="CY147">
            <v>0</v>
          </cell>
          <cell r="CZ147"/>
          <cell r="DA147"/>
          <cell r="DB147">
            <v>0</v>
          </cell>
          <cell r="DC147"/>
          <cell r="DD147"/>
          <cell r="DE147">
            <v>0</v>
          </cell>
          <cell r="DF147"/>
          <cell r="DG147"/>
          <cell r="DH147">
            <v>0</v>
          </cell>
          <cell r="DI147"/>
          <cell r="DJ147"/>
          <cell r="DK147">
            <v>0</v>
          </cell>
          <cell r="DL147">
            <v>0</v>
          </cell>
          <cell r="DM147">
            <v>0</v>
          </cell>
          <cell r="DN147">
            <v>0</v>
          </cell>
          <cell r="DO147">
            <v>0</v>
          </cell>
          <cell r="DP147">
            <v>0</v>
          </cell>
          <cell r="DQ147">
            <v>0</v>
          </cell>
          <cell r="DR147">
            <v>0</v>
          </cell>
          <cell r="DS147">
            <v>0</v>
          </cell>
          <cell r="DT147">
            <v>0</v>
          </cell>
        </row>
        <row r="148">
          <cell r="E148" t="str">
            <v>Reduced  violence faced by women and girls  especially the most vulnerable across the region.</v>
          </cell>
          <cell r="F148"/>
          <cell r="G148"/>
          <cell r="H148"/>
          <cell r="I148"/>
          <cell r="J148"/>
          <cell r="K148"/>
          <cell r="L148"/>
          <cell r="M148"/>
          <cell r="N148"/>
          <cell r="O148"/>
          <cell r="P148"/>
          <cell r="Q148"/>
          <cell r="R148"/>
          <cell r="S148"/>
          <cell r="T148"/>
          <cell r="U148"/>
          <cell r="V148"/>
          <cell r="W148"/>
          <cell r="X148"/>
          <cell r="Y148"/>
          <cell r="Z148"/>
          <cell r="AA148"/>
          <cell r="AB148"/>
          <cell r="AC148"/>
          <cell r="AD148"/>
          <cell r="AE148"/>
          <cell r="AF148" t="str">
            <v>Gender-Based Violence Prevention</v>
          </cell>
          <cell r="AG148" t="str">
            <v>Access to Justice</v>
          </cell>
          <cell r="AH148" t="str">
            <v>Support to Institutions</v>
          </cell>
          <cell r="AI148" t="str">
            <v xml:space="preserve">Social Cohesion and Protection </v>
          </cell>
          <cell r="AJ148" t="str">
            <v>Tailored Policy Support &amp; Technical Assistance</v>
          </cell>
          <cell r="AK148" t="str">
            <v>United Nations Entity for Gender Equality and the Empowerment of Women (UN Women)</v>
          </cell>
          <cell r="AL148"/>
          <cell r="AM148" t="str">
            <v>Ministry of Social Transformation
Directorate of Gender Affairs</v>
          </cell>
          <cell r="AN148"/>
          <cell r="AO148" t="str">
            <v>Caribbean Community Secretariat (CARICOM)</v>
          </cell>
          <cell r="AP148" t="str">
            <v>Organisation of Eastern Caribbean States (OECS)</v>
          </cell>
          <cell r="AQ148"/>
          <cell r="AR148"/>
          <cell r="AS148"/>
          <cell r="AT148"/>
          <cell r="AU148"/>
          <cell r="AV148"/>
          <cell r="AW148"/>
          <cell r="AX148"/>
          <cell r="AY148"/>
          <cell r="AZ148">
            <v>0</v>
          </cell>
          <cell r="BA148"/>
          <cell r="BB148"/>
          <cell r="BC148">
            <v>0</v>
          </cell>
          <cell r="BD148"/>
          <cell r="BE148"/>
          <cell r="BF148">
            <v>0</v>
          </cell>
          <cell r="BG148"/>
          <cell r="BH148"/>
          <cell r="BI148">
            <v>0</v>
          </cell>
          <cell r="BJ148"/>
          <cell r="BK148"/>
          <cell r="BL148">
            <v>0</v>
          </cell>
          <cell r="BM148"/>
          <cell r="BN148"/>
          <cell r="BO148">
            <v>0</v>
          </cell>
          <cell r="BP148"/>
          <cell r="BQ148"/>
          <cell r="BR148">
            <v>0</v>
          </cell>
          <cell r="BS148"/>
          <cell r="BT148"/>
          <cell r="BU148">
            <v>0</v>
          </cell>
          <cell r="BV148"/>
          <cell r="BW148"/>
          <cell r="BX148">
            <v>0</v>
          </cell>
          <cell r="BY148"/>
          <cell r="BZ148"/>
          <cell r="CA148">
            <v>0</v>
          </cell>
          <cell r="CB148">
            <v>0</v>
          </cell>
          <cell r="CC148">
            <v>0</v>
          </cell>
          <cell r="CD148">
            <v>0</v>
          </cell>
          <cell r="CE148"/>
          <cell r="CF148"/>
          <cell r="CG148">
            <v>0</v>
          </cell>
          <cell r="CH148"/>
          <cell r="CI148"/>
          <cell r="CJ148">
            <v>0</v>
          </cell>
          <cell r="CK148"/>
          <cell r="CL148"/>
          <cell r="CM148">
            <v>0</v>
          </cell>
          <cell r="CN148"/>
          <cell r="CO148"/>
          <cell r="CP148">
            <v>0</v>
          </cell>
          <cell r="CQ148"/>
          <cell r="CR148"/>
          <cell r="CS148">
            <v>0</v>
          </cell>
          <cell r="CT148"/>
          <cell r="CU148"/>
          <cell r="CV148">
            <v>0</v>
          </cell>
          <cell r="CW148"/>
          <cell r="CX148"/>
          <cell r="CY148">
            <v>0</v>
          </cell>
          <cell r="CZ148"/>
          <cell r="DA148"/>
          <cell r="DB148">
            <v>0</v>
          </cell>
          <cell r="DC148"/>
          <cell r="DD148"/>
          <cell r="DE148">
            <v>0</v>
          </cell>
          <cell r="DF148"/>
          <cell r="DG148"/>
          <cell r="DH148">
            <v>0</v>
          </cell>
          <cell r="DI148"/>
          <cell r="DJ148"/>
          <cell r="DK148">
            <v>0</v>
          </cell>
          <cell r="DL148">
            <v>0</v>
          </cell>
          <cell r="DM148">
            <v>0</v>
          </cell>
          <cell r="DN148">
            <v>0</v>
          </cell>
          <cell r="DO148">
            <v>0</v>
          </cell>
          <cell r="DP148">
            <v>0</v>
          </cell>
          <cell r="DQ148">
            <v>0</v>
          </cell>
          <cell r="DR148">
            <v>0</v>
          </cell>
          <cell r="DS148">
            <v>0</v>
          </cell>
          <cell r="DT148">
            <v>0</v>
          </cell>
        </row>
        <row r="149">
          <cell r="E149" t="str">
            <v xml:space="preserve">Health facilities and service providers are better able to provide quality maternal health services </v>
          </cell>
          <cell r="F149" t="str">
            <v xml:space="preserve">Strengthening Maternal Death Surveillance and response systems and midwifery workforce profile to better address sexual and reproductive health needs and plans.                                                 
</v>
          </cell>
          <cell r="G149"/>
          <cell r="H149"/>
          <cell r="I149" t="str">
            <v>Denise Blackstock, Liason Officer, blackstock@unfpa.org</v>
          </cell>
          <cell r="J149"/>
          <cell r="K149"/>
          <cell r="L149"/>
          <cell r="M149"/>
          <cell r="N149"/>
          <cell r="O149"/>
          <cell r="P149"/>
          <cell r="Q149"/>
          <cell r="R149"/>
          <cell r="S149"/>
          <cell r="T149" t="str">
            <v>Technical review of the NHSEP/Disaster Plans and integration of th Minimum Initial Service Package (MISP) for Reproductive Health in Emergencies (DOM, GRE, STL, SVG)</v>
          </cell>
          <cell r="U149"/>
          <cell r="V149"/>
          <cell r="W149"/>
          <cell r="X149"/>
          <cell r="Y149"/>
          <cell r="Z149"/>
          <cell r="AA149"/>
          <cell r="AB149"/>
          <cell r="AC149"/>
          <cell r="AD149"/>
          <cell r="AE149"/>
          <cell r="AF149" t="str">
            <v>Sexual and Reproductive Health (SRH)</v>
          </cell>
          <cell r="AG149" t="str">
            <v>Health Surveillance</v>
          </cell>
          <cell r="AH149" t="str">
            <v>Access to Health Services</v>
          </cell>
          <cell r="AI149" t="str">
            <v xml:space="preserve">Social Cohesion and Protection </v>
          </cell>
          <cell r="AJ149" t="str">
            <v>Tailored Policy Support &amp; Technical Assistance</v>
          </cell>
          <cell r="AK149" t="str">
            <v>United Nations Population Fund (UNFPA)</v>
          </cell>
          <cell r="AL149"/>
          <cell r="AM149" t="str">
            <v>Ministry of Health, Wellness and the Environment</v>
          </cell>
          <cell r="AN149"/>
          <cell r="AO149" t="str">
            <v>Organisation of Eastern Caribbean States (OECS)</v>
          </cell>
          <cell r="AP149" t="str">
            <v>Caribbean Midwives Association</v>
          </cell>
          <cell r="AQ149"/>
          <cell r="AR149"/>
          <cell r="AS149"/>
          <cell r="AT149"/>
          <cell r="AU149"/>
          <cell r="AV149"/>
          <cell r="AW149"/>
          <cell r="AX149"/>
          <cell r="AY149"/>
          <cell r="AZ149">
            <v>0</v>
          </cell>
          <cell r="BA149"/>
          <cell r="BB149"/>
          <cell r="BC149">
            <v>0</v>
          </cell>
          <cell r="BD149"/>
          <cell r="BE149"/>
          <cell r="BF149">
            <v>0</v>
          </cell>
          <cell r="BG149"/>
          <cell r="BH149"/>
          <cell r="BI149">
            <v>0</v>
          </cell>
          <cell r="BJ149">
            <v>20000</v>
          </cell>
          <cell r="BK149">
            <v>20000</v>
          </cell>
          <cell r="BL149">
            <v>0</v>
          </cell>
          <cell r="BM149"/>
          <cell r="BN149"/>
          <cell r="BO149">
            <v>0</v>
          </cell>
          <cell r="BP149"/>
          <cell r="BQ149"/>
          <cell r="BR149">
            <v>0</v>
          </cell>
          <cell r="BS149"/>
          <cell r="BT149"/>
          <cell r="BU149">
            <v>0</v>
          </cell>
          <cell r="BV149"/>
          <cell r="BW149"/>
          <cell r="BX149">
            <v>0</v>
          </cell>
          <cell r="BY149">
            <v>30000</v>
          </cell>
          <cell r="BZ149">
            <v>30000</v>
          </cell>
          <cell r="CA149">
            <v>0</v>
          </cell>
          <cell r="CB149">
            <v>50000</v>
          </cell>
          <cell r="CC149">
            <v>50000</v>
          </cell>
          <cell r="CD149">
            <v>0</v>
          </cell>
          <cell r="CE149"/>
          <cell r="CF149"/>
          <cell r="CG149">
            <v>0</v>
          </cell>
          <cell r="CH149"/>
          <cell r="CI149"/>
          <cell r="CJ149">
            <v>0</v>
          </cell>
          <cell r="CK149"/>
          <cell r="CL149"/>
          <cell r="CM149">
            <v>0</v>
          </cell>
          <cell r="CN149"/>
          <cell r="CO149"/>
          <cell r="CP149">
            <v>0</v>
          </cell>
          <cell r="CQ149"/>
          <cell r="CR149"/>
          <cell r="CS149">
            <v>0</v>
          </cell>
          <cell r="CT149"/>
          <cell r="CU149"/>
          <cell r="CV149">
            <v>0</v>
          </cell>
          <cell r="CW149"/>
          <cell r="CX149"/>
          <cell r="CY149">
            <v>0</v>
          </cell>
          <cell r="CZ149"/>
          <cell r="DA149"/>
          <cell r="DB149">
            <v>0</v>
          </cell>
          <cell r="DC149"/>
          <cell r="DD149"/>
          <cell r="DE149">
            <v>0</v>
          </cell>
          <cell r="DF149"/>
          <cell r="DG149"/>
          <cell r="DH149">
            <v>0</v>
          </cell>
          <cell r="DI149"/>
          <cell r="DJ149"/>
          <cell r="DK149">
            <v>0</v>
          </cell>
          <cell r="DL149">
            <v>0</v>
          </cell>
          <cell r="DM149">
            <v>0</v>
          </cell>
          <cell r="DN149">
            <v>0</v>
          </cell>
          <cell r="DO149">
            <v>0</v>
          </cell>
          <cell r="DP149">
            <v>0</v>
          </cell>
          <cell r="DQ149">
            <v>0</v>
          </cell>
          <cell r="DR149">
            <v>0</v>
          </cell>
          <cell r="DS149">
            <v>0</v>
          </cell>
          <cell r="DT149">
            <v>0</v>
          </cell>
        </row>
        <row r="150">
          <cell r="E150"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0" t="str">
            <v xml:space="preserve">Roll out of Caribbean Model for Cultural and Behaviour Change for transformation of negative social gender norms  and stereotypes;  advocacy and communications for legislative and/or policy reform through the Caribbean Observatory on Sexual Reproductive Health and Rights; improved delivery of comprehensive sexuality education for in and out of school youth.  </v>
          </cell>
          <cell r="G150"/>
          <cell r="H150"/>
          <cell r="I150" t="str">
            <v>Denise Blackstock, Liason Officer, blackstock@unfpa.org</v>
          </cell>
          <cell r="J150"/>
          <cell r="K150"/>
          <cell r="L150"/>
          <cell r="M150"/>
          <cell r="N150"/>
          <cell r="O150" t="str">
            <v>Alignment and adaptation of the CSE component of the HFLE curriculum to international Standards (GRN)</v>
          </cell>
          <cell r="P150"/>
          <cell r="Q150"/>
          <cell r="R150"/>
          <cell r="S150"/>
          <cell r="T150" t="str">
            <v>Rapid assessment of the Maternal Death Surveillance and Response systems to inform country specific support (BAR, ANG, BVI, ANU, DOM, GRE, STL, SVG, SKB)</v>
          </cell>
          <cell r="U150"/>
          <cell r="V150"/>
          <cell r="W150"/>
          <cell r="X150"/>
          <cell r="Y150"/>
          <cell r="Z150"/>
          <cell r="AA150"/>
          <cell r="AB150"/>
          <cell r="AC150"/>
          <cell r="AD150"/>
          <cell r="AE150"/>
          <cell r="AF150" t="str">
            <v>Gender-Based Violence Prevention</v>
          </cell>
          <cell r="AG150" t="str">
            <v>Sexual and Reproductive Health (SRH)</v>
          </cell>
          <cell r="AH150" t="str">
            <v>Gender Equality</v>
          </cell>
          <cell r="AI150" t="str">
            <v xml:space="preserve">Social Cohesion and Protection </v>
          </cell>
          <cell r="AJ150" t="str">
            <v>Tailored Policy Support &amp; Technical Assistance</v>
          </cell>
          <cell r="AK150" t="str">
            <v>United Nations Population Fund (UNFPA)</v>
          </cell>
          <cell r="AL150"/>
          <cell r="AM150" t="str">
            <v>Ministry of Health, Wellness and the Environment</v>
          </cell>
          <cell r="AN150"/>
          <cell r="AO150" t="str">
            <v>Organisation of Eastern Caribbean States (OECS)</v>
          </cell>
          <cell r="AP150" t="str">
            <v>Caribbean Family Planning Association, CAFRA, CARIMAN</v>
          </cell>
          <cell r="AQ150"/>
          <cell r="AR150"/>
          <cell r="AS150"/>
          <cell r="AT150"/>
          <cell r="AU150"/>
          <cell r="AV150"/>
          <cell r="AW150"/>
          <cell r="AX150"/>
          <cell r="AY150"/>
          <cell r="AZ150">
            <v>0</v>
          </cell>
          <cell r="BA150"/>
          <cell r="BB150"/>
          <cell r="BC150">
            <v>0</v>
          </cell>
          <cell r="BD150"/>
          <cell r="BE150"/>
          <cell r="BF150">
            <v>0</v>
          </cell>
          <cell r="BG150"/>
          <cell r="BH150"/>
          <cell r="BI150">
            <v>0</v>
          </cell>
          <cell r="BJ150">
            <v>5000</v>
          </cell>
          <cell r="BK150">
            <v>5000</v>
          </cell>
          <cell r="BL150">
            <v>0</v>
          </cell>
          <cell r="BM150"/>
          <cell r="BN150"/>
          <cell r="BO150">
            <v>0</v>
          </cell>
          <cell r="BP150"/>
          <cell r="BQ150"/>
          <cell r="BR150">
            <v>0</v>
          </cell>
          <cell r="BS150"/>
          <cell r="BT150"/>
          <cell r="BU150">
            <v>0</v>
          </cell>
          <cell r="BV150"/>
          <cell r="BW150"/>
          <cell r="BX150">
            <v>0</v>
          </cell>
          <cell r="BY150">
            <v>25000</v>
          </cell>
          <cell r="BZ150">
            <v>25000</v>
          </cell>
          <cell r="CA150">
            <v>0</v>
          </cell>
          <cell r="CB150">
            <v>30000</v>
          </cell>
          <cell r="CC150">
            <v>30000</v>
          </cell>
          <cell r="CD150">
            <v>0</v>
          </cell>
          <cell r="CE150"/>
          <cell r="CF150"/>
          <cell r="CG150">
            <v>0</v>
          </cell>
          <cell r="CH150"/>
          <cell r="CI150"/>
          <cell r="CJ150">
            <v>0</v>
          </cell>
          <cell r="CK150"/>
          <cell r="CL150"/>
          <cell r="CM150">
            <v>0</v>
          </cell>
          <cell r="CN150"/>
          <cell r="CO150"/>
          <cell r="CP150">
            <v>0</v>
          </cell>
          <cell r="CQ150"/>
          <cell r="CR150"/>
          <cell r="CS150">
            <v>0</v>
          </cell>
          <cell r="CT150"/>
          <cell r="CU150"/>
          <cell r="CV150">
            <v>0</v>
          </cell>
          <cell r="CW150"/>
          <cell r="CX150"/>
          <cell r="CY150">
            <v>0</v>
          </cell>
          <cell r="CZ150"/>
          <cell r="DA150"/>
          <cell r="DB150">
            <v>0</v>
          </cell>
          <cell r="DC150"/>
          <cell r="DD150"/>
          <cell r="DE150">
            <v>0</v>
          </cell>
          <cell r="DF150"/>
          <cell r="DG150"/>
          <cell r="DH150">
            <v>0</v>
          </cell>
          <cell r="DI150"/>
          <cell r="DJ150"/>
          <cell r="DK150">
            <v>0</v>
          </cell>
          <cell r="DL150">
            <v>0</v>
          </cell>
          <cell r="DM150">
            <v>0</v>
          </cell>
          <cell r="DN150">
            <v>0</v>
          </cell>
          <cell r="DO150">
            <v>0</v>
          </cell>
          <cell r="DP150">
            <v>0</v>
          </cell>
          <cell r="DQ150">
            <v>0</v>
          </cell>
          <cell r="DR150">
            <v>0</v>
          </cell>
          <cell r="DS150">
            <v>0</v>
          </cell>
          <cell r="DT150">
            <v>0</v>
          </cell>
        </row>
        <row r="151">
          <cell r="E151" t="str">
            <v>Regional entities, national governments and civil society organizations have improved capacities to deliver comprehensive and integrated gender-based violence response services</v>
          </cell>
          <cell r="F151" t="str">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ell>
          <cell r="G151"/>
          <cell r="H151"/>
          <cell r="I151" t="str">
            <v>Denise Blackstock, Liason Officer, blackstock@unfpa.org</v>
          </cell>
          <cell r="J151"/>
          <cell r="K151" t="str">
            <v>GBV Essential Services Package (ESP) readiness assssment and capacity building</v>
          </cell>
          <cell r="L151"/>
          <cell r="M151"/>
          <cell r="N151" t="str">
            <v>GBV Essential Services Package (ESP) readiness assssment and capacity building</v>
          </cell>
          <cell r="O151"/>
          <cell r="P151"/>
          <cell r="Q151"/>
          <cell r="R151"/>
          <cell r="S151"/>
          <cell r="T151" t="str">
            <v>Roll out of CSE toolkit for out-of-school youth, with particular focus on the most vulnerable persons (including adolescent girls, LGBTQ+, sex workers, hard to reach population etc.) and in person provision, outreach, remote counselling, IEC production and dissemination etc; through CSOs (Antigua and Barbuda, Barbados, Dominica, Grenada, St Lucia and SVG)</v>
          </cell>
          <cell r="U151"/>
          <cell r="V151"/>
          <cell r="W151"/>
          <cell r="X151"/>
          <cell r="Y151"/>
          <cell r="Z151"/>
          <cell r="AA151"/>
          <cell r="AB151"/>
          <cell r="AC151"/>
          <cell r="AD151"/>
          <cell r="AE151"/>
          <cell r="AF151" t="str">
            <v>Gender-Based Violence Prevention</v>
          </cell>
          <cell r="AG151" t="str">
            <v>Sexual and Reproductive Health (SRH)</v>
          </cell>
          <cell r="AH151" t="str">
            <v>Gender Equality</v>
          </cell>
          <cell r="AI151" t="str">
            <v xml:space="preserve">Social Cohesion and Protection </v>
          </cell>
          <cell r="AJ151" t="str">
            <v>Tailored Policy Support &amp; Technical Assistance</v>
          </cell>
          <cell r="AK151" t="str">
            <v>United Nations Population Fund (UNFPA)</v>
          </cell>
          <cell r="AL151"/>
          <cell r="AM151" t="str">
            <v>Ministry of Health, Wellness and the Environment</v>
          </cell>
          <cell r="AN151"/>
          <cell r="AO151" t="str">
            <v>Organisation of Eastern Caribbean States (OECS)</v>
          </cell>
          <cell r="AP151" t="str">
            <v>Caribbean Family Planning Association</v>
          </cell>
          <cell r="AQ151"/>
          <cell r="AR151"/>
          <cell r="AS151"/>
          <cell r="AT151"/>
          <cell r="AU151">
            <v>20000</v>
          </cell>
          <cell r="AV151">
            <v>20000</v>
          </cell>
          <cell r="AW151">
            <v>0</v>
          </cell>
          <cell r="AX151"/>
          <cell r="AY151"/>
          <cell r="AZ151">
            <v>0</v>
          </cell>
          <cell r="BA151"/>
          <cell r="BB151"/>
          <cell r="BC151">
            <v>0</v>
          </cell>
          <cell r="BD151"/>
          <cell r="BE151"/>
          <cell r="BF151">
            <v>0</v>
          </cell>
          <cell r="BG151">
            <v>20000</v>
          </cell>
          <cell r="BH151">
            <v>0</v>
          </cell>
          <cell r="BI151">
            <v>20000</v>
          </cell>
          <cell r="BJ151"/>
          <cell r="BK151"/>
          <cell r="BL151">
            <v>0</v>
          </cell>
          <cell r="BM151"/>
          <cell r="BN151"/>
          <cell r="BO151">
            <v>0</v>
          </cell>
          <cell r="BP151"/>
          <cell r="BQ151"/>
          <cell r="BR151">
            <v>0</v>
          </cell>
          <cell r="BS151"/>
          <cell r="BT151"/>
          <cell r="BU151">
            <v>0</v>
          </cell>
          <cell r="BV151"/>
          <cell r="BW151"/>
          <cell r="BX151">
            <v>0</v>
          </cell>
          <cell r="BY151">
            <v>90000</v>
          </cell>
          <cell r="BZ151">
            <v>90000</v>
          </cell>
          <cell r="CA151">
            <v>0</v>
          </cell>
          <cell r="CB151">
            <v>130000</v>
          </cell>
          <cell r="CC151">
            <v>110000</v>
          </cell>
          <cell r="CD151">
            <v>20000</v>
          </cell>
          <cell r="CE151"/>
          <cell r="CF151"/>
          <cell r="CG151">
            <v>0</v>
          </cell>
          <cell r="CH151"/>
          <cell r="CI151"/>
          <cell r="CJ151">
            <v>0</v>
          </cell>
          <cell r="CK151"/>
          <cell r="CL151"/>
          <cell r="CM151">
            <v>0</v>
          </cell>
          <cell r="CN151"/>
          <cell r="CO151"/>
          <cell r="CP151">
            <v>0</v>
          </cell>
          <cell r="CQ151"/>
          <cell r="CR151"/>
          <cell r="CS151">
            <v>0</v>
          </cell>
          <cell r="CT151"/>
          <cell r="CU151"/>
          <cell r="CV151">
            <v>0</v>
          </cell>
          <cell r="CW151"/>
          <cell r="CX151"/>
          <cell r="CY151">
            <v>0</v>
          </cell>
          <cell r="CZ151"/>
          <cell r="DA151"/>
          <cell r="DB151">
            <v>0</v>
          </cell>
          <cell r="DC151"/>
          <cell r="DD151"/>
          <cell r="DE151">
            <v>0</v>
          </cell>
          <cell r="DF151"/>
          <cell r="DG151"/>
          <cell r="DH151">
            <v>0</v>
          </cell>
          <cell r="DI151"/>
          <cell r="DJ151"/>
          <cell r="DK151">
            <v>0</v>
          </cell>
          <cell r="DL151">
            <v>0</v>
          </cell>
          <cell r="DM151">
            <v>0</v>
          </cell>
          <cell r="DN151">
            <v>0</v>
          </cell>
          <cell r="DO151">
            <v>20000</v>
          </cell>
          <cell r="DP151">
            <v>20000</v>
          </cell>
          <cell r="DQ151">
            <v>0</v>
          </cell>
          <cell r="DR151">
            <v>0</v>
          </cell>
          <cell r="DS151">
            <v>0</v>
          </cell>
          <cell r="DT151">
            <v>0</v>
          </cell>
        </row>
        <row r="152">
          <cell r="E152"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2" t="str">
            <v>Positive parenting to address harmful social norms and practices using C4D approaches. 
Support the Health and Family Life Education.
Develop regulatory framework on digital literacy and online safety</v>
          </cell>
          <cell r="G152"/>
          <cell r="H152"/>
          <cell r="I152" t="str">
            <v>Heather Stewart, Child Protection Specialist</v>
          </cell>
          <cell r="J152" t="str">
            <v>Support evidence generation on Child Exploitation and Abuse                                                                                                                                                                                          
 Support CPiE preparedness                                                                                                                                                                  
Support real time monitoring of childen's experience of violence                                                                                                                                                                                           
Support the development and implementation of National Action Plans for the prevention of VAC</v>
          </cell>
          <cell r="K152"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2"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2"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2"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2"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2"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T152"/>
          <cell r="U152"/>
          <cell r="V152"/>
          <cell r="W152"/>
          <cell r="X152"/>
          <cell r="Y152"/>
          <cell r="Z152"/>
          <cell r="AA152"/>
          <cell r="AB152"/>
          <cell r="AC152"/>
          <cell r="AD152"/>
          <cell r="AE152"/>
          <cell r="AF152" t="str">
            <v>Gender-Based Violence Prevention</v>
          </cell>
          <cell r="AG152" t="str">
            <v>Sexual and Reproductive Health (SRH)</v>
          </cell>
          <cell r="AH152" t="str">
            <v>Gender Equality</v>
          </cell>
          <cell r="AI152" t="str">
            <v xml:space="preserve">Social Cohesion and Protection </v>
          </cell>
          <cell r="AJ152" t="str">
            <v>Tailored Policy Support &amp; Technical Assistance</v>
          </cell>
          <cell r="AK152" t="str">
            <v>United Nations Children’s Fund (UNICEF)</v>
          </cell>
          <cell r="AL152"/>
          <cell r="AM152" t="str">
            <v>Ministry of Education</v>
          </cell>
          <cell r="AN152"/>
          <cell r="AO152" t="str">
            <v>Organisation of Eastern Caribbean States (OECS)</v>
          </cell>
          <cell r="AP152" t="str">
            <v>Caribbean Family Planning Association, CAFRA, CARIMAN</v>
          </cell>
          <cell r="AQ152" t="str">
            <v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v>
          </cell>
          <cell r="AR152"/>
          <cell r="AS152" t="str">
            <v>4
4
1</v>
          </cell>
          <cell r="AT152" t="str">
            <v>8
5
11</v>
          </cell>
          <cell r="AU152"/>
          <cell r="AV152"/>
          <cell r="AW152"/>
          <cell r="AX152"/>
          <cell r="AY152"/>
          <cell r="AZ152">
            <v>0</v>
          </cell>
          <cell r="BA152"/>
          <cell r="BB152"/>
          <cell r="BC152">
            <v>0</v>
          </cell>
          <cell r="BD152"/>
          <cell r="BE152"/>
          <cell r="BF152">
            <v>0</v>
          </cell>
          <cell r="BG152"/>
          <cell r="BH152"/>
          <cell r="BI152">
            <v>0</v>
          </cell>
          <cell r="BJ152"/>
          <cell r="BK152"/>
          <cell r="BL152">
            <v>0</v>
          </cell>
          <cell r="BM152"/>
          <cell r="BN152"/>
          <cell r="BO152">
            <v>0</v>
          </cell>
          <cell r="BP152"/>
          <cell r="BQ152"/>
          <cell r="BR152">
            <v>0</v>
          </cell>
          <cell r="BS152"/>
          <cell r="BT152"/>
          <cell r="BU152">
            <v>0</v>
          </cell>
          <cell r="BV152"/>
          <cell r="BW152"/>
          <cell r="BX152">
            <v>0</v>
          </cell>
          <cell r="BY152"/>
          <cell r="BZ152"/>
          <cell r="CA152">
            <v>0</v>
          </cell>
          <cell r="CB152">
            <v>0</v>
          </cell>
          <cell r="CC152">
            <v>0</v>
          </cell>
          <cell r="CD152">
            <v>0</v>
          </cell>
          <cell r="CE152"/>
          <cell r="CF152"/>
          <cell r="CG152">
            <v>0</v>
          </cell>
          <cell r="CH152"/>
          <cell r="CI152"/>
          <cell r="CJ152">
            <v>0</v>
          </cell>
          <cell r="CK152"/>
          <cell r="CL152"/>
          <cell r="CM152">
            <v>0</v>
          </cell>
          <cell r="CN152"/>
          <cell r="CO152"/>
          <cell r="CP152">
            <v>0</v>
          </cell>
          <cell r="CQ152"/>
          <cell r="CR152"/>
          <cell r="CS152">
            <v>0</v>
          </cell>
          <cell r="CT152"/>
          <cell r="CU152"/>
          <cell r="CV152">
            <v>0</v>
          </cell>
          <cell r="CW152"/>
          <cell r="CX152"/>
          <cell r="CY152">
            <v>0</v>
          </cell>
          <cell r="CZ152"/>
          <cell r="DA152"/>
          <cell r="DB152">
            <v>0</v>
          </cell>
          <cell r="DC152"/>
          <cell r="DD152"/>
          <cell r="DE152">
            <v>0</v>
          </cell>
          <cell r="DF152"/>
          <cell r="DG152"/>
          <cell r="DH152">
            <v>0</v>
          </cell>
          <cell r="DI152"/>
          <cell r="DJ152"/>
          <cell r="DK152">
            <v>0</v>
          </cell>
          <cell r="DL152">
            <v>0</v>
          </cell>
          <cell r="DM152">
            <v>0</v>
          </cell>
          <cell r="DN152">
            <v>0</v>
          </cell>
          <cell r="DO152">
            <v>0</v>
          </cell>
          <cell r="DP152">
            <v>0</v>
          </cell>
          <cell r="DQ152">
            <v>0</v>
          </cell>
          <cell r="DR152">
            <v>0</v>
          </cell>
          <cell r="DS152">
            <v>0</v>
          </cell>
          <cell r="DT152">
            <v>0</v>
          </cell>
        </row>
        <row r="153">
          <cell r="E153" t="str">
            <v>Regional entities, national governments and civil society organizations have improved capacities to deliver comprehensive and integrated gender-based violence response services</v>
          </cell>
          <cell r="F153" t="str">
            <v>Support the  development of policies, laws and plans. 
Support the building of resilient child and institutions. 
Generate evidences on VAC and VAWGs. </v>
          </cell>
          <cell r="G153">
            <v>44564</v>
          </cell>
          <cell r="H153" t="str">
            <v>31/12/2026</v>
          </cell>
          <cell r="I153"/>
          <cell r="J153" t="str">
            <v xml:space="preserve">
Strenghten countries capacities on community engagement for prevention of harmful social and gender norms, family violence                                           Support integration of MHPSS in primary health care
</v>
          </cell>
          <cell r="K153" t="str">
            <v xml:space="preserve">Harness private sector partnerships for PSEA compliance                                                                                                                                                                                </v>
          </cell>
          <cell r="L153" t="str">
            <v xml:space="preserve">Harness private sector partnerships for PSEA compliance  </v>
          </cell>
          <cell r="M153" t="str">
            <v xml:space="preserve">
Strenghten countries capacities on community engagement for prevention of harmful social and gender norms, family violence                                           Support integration of MHPSS in primary health care</v>
          </cell>
          <cell r="N153" t="str">
            <v xml:space="preserve">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         </v>
          </cell>
          <cell r="O153" t="str">
            <v xml:space="preserve">Harness private sector partnerships for PSEA compliance                                                                                                                                                                   Support  community participation on the prevention of VAC                                                                                                                                                            Support community-based MHPSS services     </v>
          </cell>
          <cell r="P153" t="str">
            <v xml:space="preserve">
Strenghten countries capacities on community engagement for prevention of harmful social and gender norms, family violence                                            Support integration of MHPSS in primary health care</v>
          </cell>
          <cell r="Q153" t="str">
            <v>Harness private sector partnerships for PSEA compliance  
Strenghten countries capacities on community engagement for prevention of harmful social and gender norms, family violence                                            Support integration of MHPSS in primary health care</v>
          </cell>
          <cell r="R153" t="str">
            <v>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v>
          </cell>
          <cell r="S153" t="str">
            <v xml:space="preserve">Harness private sector partnerships for PSEA compliance                                                                                                                                                                        Support  community participation on the prevention of VAC                                                                                                                                                             Support community-based MHPSS services                                                                                                                                                                                            </v>
          </cell>
          <cell r="T153"/>
          <cell r="U153"/>
          <cell r="V153"/>
          <cell r="W153"/>
          <cell r="X153"/>
          <cell r="Y153"/>
          <cell r="Z153"/>
          <cell r="AA153"/>
          <cell r="AB153"/>
          <cell r="AC153"/>
          <cell r="AD153"/>
          <cell r="AE153"/>
          <cell r="AF153" t="str">
            <v>Gender-Based Violence Prevention</v>
          </cell>
          <cell r="AG153" t="str">
            <v>Sexual and Reproductive Health (SRH)</v>
          </cell>
          <cell r="AH153" t="str">
            <v>Gender Equality</v>
          </cell>
          <cell r="AI153" t="str">
            <v xml:space="preserve">Social Cohesion and Protection </v>
          </cell>
          <cell r="AJ153" t="str">
            <v>Tailored Policy Support &amp; Technical Assistance</v>
          </cell>
          <cell r="AK153" t="str">
            <v>United Nations Children’s Fund (UNICEF)</v>
          </cell>
          <cell r="AL153"/>
          <cell r="AM153" t="str">
            <v>Ministry of Education
Ministry of Social Transformation</v>
          </cell>
          <cell r="AN153"/>
          <cell r="AO153" t="str">
            <v>Organisation of Eastern Caribbean States (OECS)</v>
          </cell>
          <cell r="AP153" t="str">
            <v>Caribbean Family Planning Association</v>
          </cell>
          <cell r="AQ153" t="str">
            <v>Number of targeted countries, adolescents, parents and caregivers provided with community-based mental health and psychosocial support services (B0; T:4)
Number of countries integrating mental health services in primary health care, including through school and digital platforms (B:5 ; T:7)
Number of countries in which businesses have integrated child rights approaches into their activities where UNICEF interventions contributed (B:0 ; T:8)
Number of people engaged through community platforms in reflective dialogue towards eliminating discriminatory social and gender norms and harmful practices that affect girls and women through supported programmes (B;0 ; T:45,582)</v>
          </cell>
          <cell r="AR153"/>
          <cell r="AS153">
            <v>0</v>
          </cell>
          <cell r="AT153">
            <v>4</v>
          </cell>
          <cell r="AU153"/>
          <cell r="AV153"/>
          <cell r="AW153"/>
          <cell r="AX153"/>
          <cell r="AY153"/>
          <cell r="AZ153">
            <v>0</v>
          </cell>
          <cell r="BA153"/>
          <cell r="BB153"/>
          <cell r="BC153">
            <v>0</v>
          </cell>
          <cell r="BD153"/>
          <cell r="BE153"/>
          <cell r="BF153">
            <v>0</v>
          </cell>
          <cell r="BG153"/>
          <cell r="BH153"/>
          <cell r="BI153">
            <v>0</v>
          </cell>
          <cell r="BJ153"/>
          <cell r="BK153"/>
          <cell r="BL153">
            <v>0</v>
          </cell>
          <cell r="BM153"/>
          <cell r="BN153"/>
          <cell r="BO153">
            <v>0</v>
          </cell>
          <cell r="BP153"/>
          <cell r="BQ153"/>
          <cell r="BR153">
            <v>0</v>
          </cell>
          <cell r="BS153"/>
          <cell r="BT153"/>
          <cell r="BU153">
            <v>0</v>
          </cell>
          <cell r="BV153"/>
          <cell r="BW153"/>
          <cell r="BX153">
            <v>0</v>
          </cell>
          <cell r="BY153"/>
          <cell r="BZ153"/>
          <cell r="CA153">
            <v>0</v>
          </cell>
          <cell r="CB153">
            <v>0</v>
          </cell>
          <cell r="CC153">
            <v>0</v>
          </cell>
          <cell r="CD153">
            <v>0</v>
          </cell>
          <cell r="CE153"/>
          <cell r="CF153"/>
          <cell r="CG153">
            <v>0</v>
          </cell>
          <cell r="CH153"/>
          <cell r="CI153"/>
          <cell r="CJ153">
            <v>0</v>
          </cell>
          <cell r="CK153"/>
          <cell r="CL153"/>
          <cell r="CM153">
            <v>0</v>
          </cell>
          <cell r="CN153"/>
          <cell r="CO153"/>
          <cell r="CP153">
            <v>0</v>
          </cell>
          <cell r="CQ153"/>
          <cell r="CR153"/>
          <cell r="CS153">
            <v>0</v>
          </cell>
          <cell r="CT153"/>
          <cell r="CU153"/>
          <cell r="CV153">
            <v>0</v>
          </cell>
          <cell r="CW153"/>
          <cell r="CX153"/>
          <cell r="CY153">
            <v>0</v>
          </cell>
          <cell r="CZ153"/>
          <cell r="DA153"/>
          <cell r="DB153">
            <v>0</v>
          </cell>
          <cell r="DC153"/>
          <cell r="DD153"/>
          <cell r="DE153">
            <v>0</v>
          </cell>
          <cell r="DF153"/>
          <cell r="DG153"/>
          <cell r="DH153">
            <v>0</v>
          </cell>
          <cell r="DI153"/>
          <cell r="DJ153"/>
          <cell r="DK153">
            <v>0</v>
          </cell>
          <cell r="DL153">
            <v>0</v>
          </cell>
          <cell r="DM153">
            <v>0</v>
          </cell>
          <cell r="DN153">
            <v>0</v>
          </cell>
          <cell r="DO153">
            <v>0</v>
          </cell>
          <cell r="DP153">
            <v>0</v>
          </cell>
          <cell r="DQ153">
            <v>0</v>
          </cell>
          <cell r="DR153">
            <v>0</v>
          </cell>
          <cell r="DS153">
            <v>0</v>
          </cell>
          <cell r="DT153">
            <v>0</v>
          </cell>
        </row>
        <row r="154">
          <cell r="E154" t="str">
            <v xml:space="preserve">Duty bearer capacities are strengthened to support positive attitudes, behaviours and practices including in humanitarian settings.   </v>
          </cell>
          <cell r="F154"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4">
            <v>44564</v>
          </cell>
          <cell r="H154" t="str">
            <v>31/12/2026</v>
          </cell>
          <cell r="I154" t="str">
            <v>Lisa McClean-Trotman Social and Behaviour Change Specialist</v>
          </cell>
          <cell r="J154" t="str">
            <v>Support evidence generation on Child Exploitation and Abuse                                                                                                                                                                                          
 Support CPiE preparedness                                                                                                                                                                  
Support real time monitoring of childen's experience of violence                                                                                                                                                                                           
Support the development and implementation of National Action Plans for the prevention of VAC</v>
          </cell>
          <cell r="K154"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4"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4"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4"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4"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4"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T154"/>
          <cell r="U154"/>
          <cell r="V154"/>
          <cell r="W154"/>
          <cell r="X154"/>
          <cell r="Y154"/>
          <cell r="Z154"/>
          <cell r="AA154"/>
          <cell r="AB154"/>
          <cell r="AC154"/>
          <cell r="AD154"/>
          <cell r="AE154"/>
          <cell r="AF154" t="str">
            <v>Prevention and response services for violence against children</v>
          </cell>
          <cell r="AG154" t="str">
            <v>Gender-Based Violence Prevention</v>
          </cell>
          <cell r="AH154" t="str">
            <v>Non-Communicable Diseases</v>
          </cell>
          <cell r="AI154" t="str">
            <v xml:space="preserve">Social Cohesion and Protection </v>
          </cell>
          <cell r="AJ154" t="str">
            <v>Tailored Policy Support &amp; Technical Assistance</v>
          </cell>
          <cell r="AK154" t="str">
            <v>United Nations Children’s Fund (UNICEF)</v>
          </cell>
          <cell r="AL154"/>
          <cell r="AM154" t="str">
            <v>Ministry of Social Transformation</v>
          </cell>
          <cell r="AN154"/>
          <cell r="AO154"/>
          <cell r="AP154"/>
          <cell r="AQ154" t="str">
            <v>Number of mothers, fathers and caregivers reached through parenting programmes through supported  (B:0 ; T:12,251)
Percentage of female and male adolescents aged 13–19 years who know some place they can go for help in cases of physical or sexual violence, by sex and age (B:0 ; T:83,047)</v>
          </cell>
          <cell r="AR154"/>
          <cell r="AS154">
            <v>0</v>
          </cell>
          <cell r="AT154" t="str">
            <v>12
251</v>
          </cell>
          <cell r="AU154"/>
          <cell r="AV154"/>
          <cell r="AW154"/>
          <cell r="AX154"/>
          <cell r="AY154"/>
          <cell r="AZ154">
            <v>0</v>
          </cell>
          <cell r="BA154"/>
          <cell r="BB154"/>
          <cell r="BC154">
            <v>0</v>
          </cell>
          <cell r="BD154"/>
          <cell r="BE154"/>
          <cell r="BF154">
            <v>0</v>
          </cell>
          <cell r="BG154"/>
          <cell r="BH154"/>
          <cell r="BI154">
            <v>0</v>
          </cell>
          <cell r="BJ154"/>
          <cell r="BK154"/>
          <cell r="BL154">
            <v>0</v>
          </cell>
          <cell r="BM154"/>
          <cell r="BN154"/>
          <cell r="BO154">
            <v>0</v>
          </cell>
          <cell r="BP154"/>
          <cell r="BQ154"/>
          <cell r="BR154">
            <v>0</v>
          </cell>
          <cell r="BS154"/>
          <cell r="BT154"/>
          <cell r="BU154">
            <v>0</v>
          </cell>
          <cell r="BV154"/>
          <cell r="BW154"/>
          <cell r="BX154">
            <v>0</v>
          </cell>
          <cell r="BY154"/>
          <cell r="BZ154"/>
          <cell r="CA154">
            <v>0</v>
          </cell>
          <cell r="CB154">
            <v>0</v>
          </cell>
          <cell r="CC154">
            <v>0</v>
          </cell>
          <cell r="CD154">
            <v>0</v>
          </cell>
          <cell r="CE154"/>
          <cell r="CF154"/>
          <cell r="CG154">
            <v>0</v>
          </cell>
          <cell r="CH154"/>
          <cell r="CI154"/>
          <cell r="CJ154">
            <v>0</v>
          </cell>
          <cell r="CK154"/>
          <cell r="CL154"/>
          <cell r="CM154">
            <v>0</v>
          </cell>
          <cell r="CN154"/>
          <cell r="CO154"/>
          <cell r="CP154">
            <v>0</v>
          </cell>
          <cell r="CQ154"/>
          <cell r="CR154"/>
          <cell r="CS154">
            <v>0</v>
          </cell>
          <cell r="CT154"/>
          <cell r="CU154"/>
          <cell r="CV154">
            <v>0</v>
          </cell>
          <cell r="CW154"/>
          <cell r="CX154"/>
          <cell r="CY154">
            <v>0</v>
          </cell>
          <cell r="CZ154"/>
          <cell r="DA154"/>
          <cell r="DB154">
            <v>0</v>
          </cell>
          <cell r="DC154"/>
          <cell r="DD154"/>
          <cell r="DE154">
            <v>0</v>
          </cell>
          <cell r="DF154"/>
          <cell r="DG154"/>
          <cell r="DH154">
            <v>0</v>
          </cell>
          <cell r="DI154"/>
          <cell r="DJ154"/>
          <cell r="DK154">
            <v>0</v>
          </cell>
          <cell r="DL154">
            <v>0</v>
          </cell>
          <cell r="DM154">
            <v>0</v>
          </cell>
          <cell r="DN154">
            <v>0</v>
          </cell>
          <cell r="DO154">
            <v>0</v>
          </cell>
          <cell r="DP154">
            <v>0</v>
          </cell>
          <cell r="DQ154">
            <v>0</v>
          </cell>
          <cell r="DR154">
            <v>0</v>
          </cell>
          <cell r="DS154">
            <v>0</v>
          </cell>
          <cell r="DT154">
            <v>0</v>
          </cell>
        </row>
        <row r="155">
          <cell r="E155" t="str">
            <v xml:space="preserve">Institutions in the health, education and child protection sectors are strengthened to protect children and effectively respond to VAC, including in humanitarian settings.  </v>
          </cell>
          <cell r="F155" t="str">
            <v>Support the  development of policies, laws and plans. 
Support the building of resilient child and institutions. 
Generate evidences on VAC and VAWGs. </v>
          </cell>
          <cell r="G155"/>
          <cell r="H155"/>
          <cell r="I155"/>
          <cell r="J155"/>
          <cell r="K155" t="str">
            <v>Support development of strategies to increase adolescent awareness on physical and sexual violence</v>
          </cell>
          <cell r="L155"/>
          <cell r="M155"/>
          <cell r="N155"/>
          <cell r="O155"/>
          <cell r="P155"/>
          <cell r="Q155"/>
          <cell r="R155"/>
          <cell r="S155"/>
          <cell r="T155"/>
          <cell r="U155"/>
          <cell r="V155"/>
          <cell r="W155"/>
          <cell r="X155"/>
          <cell r="Y155"/>
          <cell r="Z155"/>
          <cell r="AA155"/>
          <cell r="AB155"/>
          <cell r="AC155"/>
          <cell r="AD155"/>
          <cell r="AE155"/>
          <cell r="AF155" t="str">
            <v>Prevention and response services for violence against children</v>
          </cell>
          <cell r="AG155" t="str">
            <v>Access to Justice</v>
          </cell>
          <cell r="AH155" t="str">
            <v>Gender discriminatory roles and practices</v>
          </cell>
          <cell r="AI155"/>
          <cell r="AJ155" t="str">
            <v>Tailored Policy Support &amp; Technical Assistance</v>
          </cell>
          <cell r="AK155" t="str">
            <v>United Nations Children’s Fund (UNICEF)</v>
          </cell>
          <cell r="AL155"/>
          <cell r="AM155"/>
          <cell r="AN155"/>
          <cell r="AO155"/>
          <cell r="AP155"/>
          <cell r="AQ155"/>
          <cell r="AR155"/>
          <cell r="AS155"/>
          <cell r="AT155"/>
          <cell r="AU155"/>
          <cell r="AV155"/>
          <cell r="AW155"/>
          <cell r="AX155"/>
          <cell r="AY155"/>
          <cell r="AZ155">
            <v>0</v>
          </cell>
          <cell r="BA155"/>
          <cell r="BB155"/>
          <cell r="BC155">
            <v>0</v>
          </cell>
          <cell r="BD155"/>
          <cell r="BE155"/>
          <cell r="BF155">
            <v>0</v>
          </cell>
          <cell r="BG155"/>
          <cell r="BH155"/>
          <cell r="BI155">
            <v>0</v>
          </cell>
          <cell r="BJ155"/>
          <cell r="BK155"/>
          <cell r="BL155">
            <v>0</v>
          </cell>
          <cell r="BM155"/>
          <cell r="BN155"/>
          <cell r="BO155">
            <v>0</v>
          </cell>
          <cell r="BP155"/>
          <cell r="BQ155"/>
          <cell r="BR155">
            <v>0</v>
          </cell>
          <cell r="BS155"/>
          <cell r="BT155"/>
          <cell r="BU155">
            <v>0</v>
          </cell>
          <cell r="BV155"/>
          <cell r="BW155"/>
          <cell r="BX155">
            <v>0</v>
          </cell>
          <cell r="BY155"/>
          <cell r="BZ155"/>
          <cell r="CA155">
            <v>0</v>
          </cell>
          <cell r="CB155">
            <v>0</v>
          </cell>
          <cell r="CC155">
            <v>0</v>
          </cell>
          <cell r="CD155">
            <v>0</v>
          </cell>
          <cell r="CE155"/>
          <cell r="CF155"/>
          <cell r="CG155">
            <v>0</v>
          </cell>
          <cell r="CH155"/>
          <cell r="CI155"/>
          <cell r="CJ155">
            <v>0</v>
          </cell>
          <cell r="CK155"/>
          <cell r="CL155"/>
          <cell r="CM155">
            <v>0</v>
          </cell>
          <cell r="CN155"/>
          <cell r="CO155"/>
          <cell r="CP155">
            <v>0</v>
          </cell>
          <cell r="CQ155"/>
          <cell r="CR155"/>
          <cell r="CS155">
            <v>0</v>
          </cell>
          <cell r="CT155"/>
          <cell r="CU155"/>
          <cell r="CV155">
            <v>0</v>
          </cell>
          <cell r="CW155"/>
          <cell r="CX155"/>
          <cell r="CY155">
            <v>0</v>
          </cell>
          <cell r="CZ155"/>
          <cell r="DA155"/>
          <cell r="DB155">
            <v>0</v>
          </cell>
          <cell r="DC155"/>
          <cell r="DD155"/>
          <cell r="DE155">
            <v>0</v>
          </cell>
          <cell r="DF155"/>
          <cell r="DG155"/>
          <cell r="DH155">
            <v>0</v>
          </cell>
          <cell r="DI155"/>
          <cell r="DJ155"/>
          <cell r="DK155">
            <v>0</v>
          </cell>
          <cell r="DL155">
            <v>0</v>
          </cell>
          <cell r="DM155">
            <v>0</v>
          </cell>
          <cell r="DN155">
            <v>0</v>
          </cell>
          <cell r="DO155">
            <v>0</v>
          </cell>
          <cell r="DP155">
            <v>0</v>
          </cell>
          <cell r="DQ155">
            <v>0</v>
          </cell>
          <cell r="DR155">
            <v>0</v>
          </cell>
          <cell r="DS155">
            <v>0</v>
          </cell>
          <cell r="DT155">
            <v>0</v>
          </cell>
        </row>
        <row r="156">
          <cell r="E156" t="str">
            <v>Community-based mechanisms and care services are strengthened to ensure protection, including in humanitarian settings.</v>
          </cell>
          <cell r="F156"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6"/>
          <cell r="H156"/>
          <cell r="I156"/>
          <cell r="J156"/>
          <cell r="K156" t="str">
            <v>Support evidence generation on adolescent knowledge on support for sexual and physical violence</v>
          </cell>
          <cell r="L156"/>
          <cell r="M156"/>
          <cell r="N156"/>
          <cell r="O156"/>
          <cell r="P156"/>
          <cell r="Q156"/>
          <cell r="R156"/>
          <cell r="S156"/>
          <cell r="T156"/>
          <cell r="U156"/>
          <cell r="V156"/>
          <cell r="W156"/>
          <cell r="X156"/>
          <cell r="Y156"/>
          <cell r="Z156"/>
          <cell r="AA156"/>
          <cell r="AB156"/>
          <cell r="AC156"/>
          <cell r="AD156"/>
          <cell r="AE156"/>
          <cell r="AF156" t="str">
            <v>Prevention and response services for violence against children</v>
          </cell>
          <cell r="AG156" t="str">
            <v>Mental Health</v>
          </cell>
          <cell r="AH156" t="str">
            <v xml:space="preserve">Business Innovation </v>
          </cell>
          <cell r="AI156"/>
          <cell r="AJ156" t="str">
            <v>Tailored Policy Support &amp; Technical Assistance</v>
          </cell>
          <cell r="AK156" t="str">
            <v>United Nations Children’s Fund (UNICEF)</v>
          </cell>
          <cell r="AL156"/>
          <cell r="AM156"/>
          <cell r="AN156"/>
          <cell r="AO156"/>
          <cell r="AP156"/>
          <cell r="AQ156"/>
          <cell r="AR156"/>
          <cell r="AS156"/>
          <cell r="AT156"/>
          <cell r="AU156"/>
          <cell r="AV156"/>
          <cell r="AW156"/>
          <cell r="AX156"/>
          <cell r="AY156"/>
          <cell r="AZ156">
            <v>0</v>
          </cell>
          <cell r="BA156"/>
          <cell r="BB156"/>
          <cell r="BC156">
            <v>0</v>
          </cell>
          <cell r="BD156"/>
          <cell r="BE156"/>
          <cell r="BF156">
            <v>0</v>
          </cell>
          <cell r="BG156"/>
          <cell r="BH156"/>
          <cell r="BI156">
            <v>0</v>
          </cell>
          <cell r="BJ156"/>
          <cell r="BK156"/>
          <cell r="BL156">
            <v>0</v>
          </cell>
          <cell r="BM156"/>
          <cell r="BN156"/>
          <cell r="BO156">
            <v>0</v>
          </cell>
          <cell r="BP156"/>
          <cell r="BQ156"/>
          <cell r="BR156">
            <v>0</v>
          </cell>
          <cell r="BS156"/>
          <cell r="BT156"/>
          <cell r="BU156">
            <v>0</v>
          </cell>
          <cell r="BV156"/>
          <cell r="BW156"/>
          <cell r="BX156">
            <v>0</v>
          </cell>
          <cell r="BY156"/>
          <cell r="BZ156"/>
          <cell r="CA156">
            <v>0</v>
          </cell>
          <cell r="CB156">
            <v>0</v>
          </cell>
          <cell r="CC156">
            <v>0</v>
          </cell>
          <cell r="CD156">
            <v>0</v>
          </cell>
          <cell r="CE156"/>
          <cell r="CF156"/>
          <cell r="CG156">
            <v>0</v>
          </cell>
          <cell r="CH156"/>
          <cell r="CI156"/>
          <cell r="CJ156">
            <v>0</v>
          </cell>
          <cell r="CK156"/>
          <cell r="CL156"/>
          <cell r="CM156">
            <v>0</v>
          </cell>
          <cell r="CN156"/>
          <cell r="CO156"/>
          <cell r="CP156">
            <v>0</v>
          </cell>
          <cell r="CQ156"/>
          <cell r="CR156"/>
          <cell r="CS156">
            <v>0</v>
          </cell>
          <cell r="CT156"/>
          <cell r="CU156"/>
          <cell r="CV156">
            <v>0</v>
          </cell>
          <cell r="CW156"/>
          <cell r="CX156"/>
          <cell r="CY156">
            <v>0</v>
          </cell>
          <cell r="CZ156"/>
          <cell r="DA156"/>
          <cell r="DB156">
            <v>0</v>
          </cell>
          <cell r="DC156"/>
          <cell r="DD156"/>
          <cell r="DE156">
            <v>0</v>
          </cell>
          <cell r="DF156"/>
          <cell r="DG156"/>
          <cell r="DH156">
            <v>0</v>
          </cell>
          <cell r="DI156"/>
          <cell r="DJ156"/>
          <cell r="DK156">
            <v>0</v>
          </cell>
          <cell r="DL156">
            <v>0</v>
          </cell>
          <cell r="DM156">
            <v>0</v>
          </cell>
          <cell r="DN156">
            <v>0</v>
          </cell>
          <cell r="DO156">
            <v>0</v>
          </cell>
          <cell r="DP156">
            <v>0</v>
          </cell>
          <cell r="DQ156">
            <v>0</v>
          </cell>
          <cell r="DR156">
            <v>0</v>
          </cell>
          <cell r="DS156">
            <v>0</v>
          </cell>
          <cell r="DT156">
            <v>0</v>
          </cell>
        </row>
        <row r="157">
          <cell r="E157" t="str">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ell>
          <cell r="F157" t="str">
            <v>Support updated draft legislation on Sexual Abuse (Rape), Trafficking in Persons, sexual harassment and IPV.</v>
          </cell>
          <cell r="G157"/>
          <cell r="H157"/>
          <cell r="I157"/>
          <cell r="J157"/>
          <cell r="K157"/>
          <cell r="L157"/>
          <cell r="M157"/>
          <cell r="N157"/>
          <cell r="O157"/>
          <cell r="P157"/>
          <cell r="Q157"/>
          <cell r="R157"/>
          <cell r="S157"/>
          <cell r="T157"/>
          <cell r="U157"/>
          <cell r="V157"/>
          <cell r="W157"/>
          <cell r="X157"/>
          <cell r="Y157"/>
          <cell r="Z157"/>
          <cell r="AA157"/>
          <cell r="AB157"/>
          <cell r="AC157"/>
          <cell r="AD157"/>
          <cell r="AE157"/>
          <cell r="AF157" t="str">
            <v>Gender-Based Violence Prevention</v>
          </cell>
          <cell r="AG157" t="str">
            <v>Access to Justice</v>
          </cell>
          <cell r="AH157" t="str">
            <v>Support to Institutions</v>
          </cell>
          <cell r="AI157" t="str">
            <v xml:space="preserve">Social Cohesion and Protection </v>
          </cell>
          <cell r="AJ157" t="str">
            <v>Tailored Policy Support &amp; Technical Assistance</v>
          </cell>
          <cell r="AK157" t="str">
            <v>International Labour Organization (ILO)</v>
          </cell>
          <cell r="AL157"/>
          <cell r="AM157" t="str">
            <v>Labour Department</v>
          </cell>
          <cell r="AN157"/>
          <cell r="AO157"/>
          <cell r="AP157"/>
          <cell r="AQ157"/>
          <cell r="AR157"/>
          <cell r="AS157"/>
          <cell r="AT157"/>
          <cell r="AU157"/>
          <cell r="AV157"/>
          <cell r="AW157"/>
          <cell r="AX157"/>
          <cell r="AY157"/>
          <cell r="AZ157">
            <v>0</v>
          </cell>
          <cell r="BA157"/>
          <cell r="BB157"/>
          <cell r="BC157">
            <v>0</v>
          </cell>
          <cell r="BD157"/>
          <cell r="BE157"/>
          <cell r="BF157">
            <v>0</v>
          </cell>
          <cell r="BG157"/>
          <cell r="BH157"/>
          <cell r="BI157">
            <v>0</v>
          </cell>
          <cell r="BJ157"/>
          <cell r="BK157"/>
          <cell r="BL157">
            <v>0</v>
          </cell>
          <cell r="BM157"/>
          <cell r="BN157"/>
          <cell r="BO157">
            <v>0</v>
          </cell>
          <cell r="BP157"/>
          <cell r="BQ157"/>
          <cell r="BR157">
            <v>0</v>
          </cell>
          <cell r="BS157"/>
          <cell r="BT157"/>
          <cell r="BU157">
            <v>0</v>
          </cell>
          <cell r="BV157"/>
          <cell r="BW157"/>
          <cell r="BX157">
            <v>0</v>
          </cell>
          <cell r="BY157"/>
          <cell r="BZ157"/>
          <cell r="CA157">
            <v>0</v>
          </cell>
          <cell r="CB157">
            <v>0</v>
          </cell>
          <cell r="CC157">
            <v>0</v>
          </cell>
          <cell r="CD157">
            <v>0</v>
          </cell>
          <cell r="CE157"/>
          <cell r="CF157"/>
          <cell r="CG157">
            <v>0</v>
          </cell>
          <cell r="CH157"/>
          <cell r="CI157"/>
          <cell r="CJ157">
            <v>0</v>
          </cell>
          <cell r="CK157"/>
          <cell r="CL157"/>
          <cell r="CM157">
            <v>0</v>
          </cell>
          <cell r="CN157"/>
          <cell r="CO157"/>
          <cell r="CP157">
            <v>0</v>
          </cell>
          <cell r="CQ157"/>
          <cell r="CR157"/>
          <cell r="CS157">
            <v>0</v>
          </cell>
          <cell r="CT157"/>
          <cell r="CU157"/>
          <cell r="CV157">
            <v>0</v>
          </cell>
          <cell r="CW157"/>
          <cell r="CX157"/>
          <cell r="CY157">
            <v>0</v>
          </cell>
          <cell r="CZ157"/>
          <cell r="DA157"/>
          <cell r="DB157">
            <v>0</v>
          </cell>
          <cell r="DC157"/>
          <cell r="DD157"/>
          <cell r="DE157">
            <v>0</v>
          </cell>
          <cell r="DF157"/>
          <cell r="DG157"/>
          <cell r="DH157">
            <v>0</v>
          </cell>
          <cell r="DI157"/>
          <cell r="DJ157"/>
          <cell r="DK157">
            <v>0</v>
          </cell>
          <cell r="DL157">
            <v>0</v>
          </cell>
          <cell r="DM157">
            <v>0</v>
          </cell>
          <cell r="DN157">
            <v>0</v>
          </cell>
          <cell r="DO157">
            <v>0</v>
          </cell>
          <cell r="DP157">
            <v>0</v>
          </cell>
          <cell r="DQ157">
            <v>0</v>
          </cell>
          <cell r="DR157">
            <v>0</v>
          </cell>
          <cell r="DS157">
            <v>0</v>
          </cell>
          <cell r="DT157">
            <v>0</v>
          </cell>
        </row>
        <row r="158">
          <cell r="E158" t="str">
            <v xml:space="preserve">Develop capacities of relevant stakeholders to detect, investigate and prosecute trafficking of firearms cases in line with international human rights standards. </v>
          </cell>
          <cell r="F158" t="str">
            <v>Initiatives will be implemented by UNODC Global Programmes already under implementation in the Eastern Caribbean region (AIRCOP, Global Maritime Crime Programme, Global Firearms Programme, Anti-Corruption).</v>
          </cell>
          <cell r="G158">
            <v>2021</v>
          </cell>
          <cell r="H158">
            <v>2022</v>
          </cell>
          <cell r="I158" t="str">
            <v xml:space="preserve">Ms. Silvia de Pedro                silvia.depedro@un.org </v>
          </cell>
          <cell r="J158"/>
          <cell r="K158"/>
          <cell r="L158"/>
          <cell r="M158"/>
          <cell r="N158"/>
          <cell r="O158"/>
          <cell r="P158"/>
          <cell r="Q158"/>
          <cell r="R158"/>
          <cell r="S158"/>
          <cell r="T158"/>
          <cell r="U158" t="str">
            <v>Gender equality/women’s empowerment is a significant objective (2)</v>
          </cell>
          <cell r="V158" t="str">
            <v>Significant contribution to realization of human rights (2)</v>
          </cell>
          <cell r="W158" t="str">
            <v>Sustaining Peace is the Principal objective   (3)</v>
          </cell>
          <cell r="X158" t="str">
            <v>Capacity Development/Technical Assistance </v>
          </cell>
          <cell r="Y158"/>
          <cell r="Z158" t="str">
            <v xml:space="preserve">Other </v>
          </cell>
          <cell r="AA158" t="str">
            <v>16.4 By 2030, significantly reduce illicit financial and arms flows, strengthen the recovery and return of stolen assets and combat all forms of organized crime</v>
          </cell>
          <cell r="AB158"/>
          <cell r="AC158"/>
          <cell r="AD158"/>
          <cell r="AE158"/>
          <cell r="AF158" t="str">
            <v>Crime and Security</v>
          </cell>
          <cell r="AG158" t="str">
            <v>Access to Justice</v>
          </cell>
          <cell r="AH158" t="str">
            <v>Regional Cooperation</v>
          </cell>
          <cell r="AI158" t="str">
            <v xml:space="preserve">Social Cohesion and Protection </v>
          </cell>
          <cell r="AJ158" t="str">
            <v>Tailored Policy Support &amp; Technical Assistance</v>
          </cell>
          <cell r="AK158" t="str">
            <v>United Nations Office on Drugs and Crime (UNODC)</v>
          </cell>
          <cell r="AL158" t="str">
            <v>Government of Germany</v>
          </cell>
          <cell r="AM158" t="str">
            <v>CARICOM IMPACS</v>
          </cell>
          <cell r="AN158" t="str">
            <v>IGO/RGO (International or Regional Organization)</v>
          </cell>
          <cell r="AO158" t="str">
            <v>Caricom Implementing Agency for Crime and Security (Caricom- IMPACS)</v>
          </cell>
          <cell r="AP158"/>
          <cell r="AQ158" t="str">
            <v>At least two (2) CARICOM Member States in the Eastern Caribbean are supported in the implementation of the Caribbean Firearms Roadmap, through the provision of technical assistance to strengthen the capacity for detection, investigation and prosecution.</v>
          </cell>
          <cell r="AR158" t="str">
            <v>16.4.2 Proportion of seized, found or surrendered arms whose illicit origin or context has been traced or established by a competent authority in line with international instruments</v>
          </cell>
          <cell r="AS158"/>
          <cell r="AT158"/>
          <cell r="AU158"/>
          <cell r="AV158"/>
          <cell r="AW158"/>
          <cell r="AX158"/>
          <cell r="AY158"/>
          <cell r="AZ158">
            <v>0</v>
          </cell>
          <cell r="BA158"/>
          <cell r="BB158"/>
          <cell r="BC158">
            <v>0</v>
          </cell>
          <cell r="BD158"/>
          <cell r="BE158"/>
          <cell r="BF158">
            <v>0</v>
          </cell>
          <cell r="BG158"/>
          <cell r="BH158"/>
          <cell r="BI158">
            <v>0</v>
          </cell>
          <cell r="BJ158"/>
          <cell r="BK158"/>
          <cell r="BL158">
            <v>0</v>
          </cell>
          <cell r="BM158"/>
          <cell r="BN158"/>
          <cell r="BO158">
            <v>0</v>
          </cell>
          <cell r="BP158"/>
          <cell r="BQ158"/>
          <cell r="BR158">
            <v>0</v>
          </cell>
          <cell r="BS158"/>
          <cell r="BT158"/>
          <cell r="BU158">
            <v>0</v>
          </cell>
          <cell r="BV158"/>
          <cell r="BW158"/>
          <cell r="BX158">
            <v>0</v>
          </cell>
          <cell r="BY158">
            <v>260000</v>
          </cell>
          <cell r="BZ158">
            <v>130000</v>
          </cell>
          <cell r="CA158">
            <v>130000</v>
          </cell>
          <cell r="CB158">
            <v>260000</v>
          </cell>
          <cell r="CC158">
            <v>130000</v>
          </cell>
          <cell r="CD158">
            <v>130000</v>
          </cell>
          <cell r="CE158"/>
          <cell r="CF158"/>
          <cell r="CG158">
            <v>0</v>
          </cell>
          <cell r="CH158"/>
          <cell r="CI158"/>
          <cell r="CJ158">
            <v>0</v>
          </cell>
          <cell r="CK158"/>
          <cell r="CL158"/>
          <cell r="CM158">
            <v>0</v>
          </cell>
          <cell r="CN158"/>
          <cell r="CO158"/>
          <cell r="CP158">
            <v>0</v>
          </cell>
          <cell r="CQ158"/>
          <cell r="CR158"/>
          <cell r="CS158">
            <v>0</v>
          </cell>
          <cell r="CT158"/>
          <cell r="CU158"/>
          <cell r="CV158">
            <v>0</v>
          </cell>
          <cell r="CW158"/>
          <cell r="CX158"/>
          <cell r="CY158">
            <v>0</v>
          </cell>
          <cell r="CZ158"/>
          <cell r="DA158"/>
          <cell r="DB158">
            <v>0</v>
          </cell>
          <cell r="DC158"/>
          <cell r="DD158"/>
          <cell r="DE158">
            <v>0</v>
          </cell>
          <cell r="DF158"/>
          <cell r="DG158"/>
          <cell r="DH158">
            <v>0</v>
          </cell>
          <cell r="DI158"/>
          <cell r="DJ158"/>
          <cell r="DK158">
            <v>0</v>
          </cell>
          <cell r="DL158">
            <v>0</v>
          </cell>
          <cell r="DM158">
            <v>0</v>
          </cell>
          <cell r="DN158">
            <v>0</v>
          </cell>
          <cell r="DO158">
            <v>0</v>
          </cell>
          <cell r="DP158">
            <v>0</v>
          </cell>
          <cell r="DQ158">
            <v>0</v>
          </cell>
          <cell r="DR158">
            <v>0</v>
          </cell>
          <cell r="DS158">
            <v>0</v>
          </cell>
          <cell r="DT158">
            <v>0</v>
          </cell>
        </row>
        <row r="159">
          <cell r="E159" t="str">
            <v xml:space="preserve">Partner with relevant counterparts in CARICOM Member States, as well as CARICOM IMPACS, to strengthen the national legislative framework consistent with the international legal regime on firearms for a safe, secure and just society. </v>
          </cell>
          <cell r="F159"/>
          <cell r="G159">
            <v>2021</v>
          </cell>
          <cell r="H159">
            <v>2022</v>
          </cell>
          <cell r="I159" t="str">
            <v xml:space="preserve">Ms. Silvia de Pedro                silvia.depedro@un.org </v>
          </cell>
          <cell r="J159"/>
          <cell r="K159"/>
          <cell r="L159"/>
          <cell r="M159"/>
          <cell r="N159"/>
          <cell r="O159"/>
          <cell r="P159"/>
          <cell r="Q159"/>
          <cell r="R159"/>
          <cell r="S159"/>
          <cell r="T159" t="str">
            <v>Develop and implement a Caribbean-specific approach   on   prevention   of   trafficking   of   firearms in   cooperation   with   the   Caribbean   Community   Implementation   Agency   for   Crime   and   Security   (CARICOM IMPACS). Work on this area in the rest of the region will continue</v>
          </cell>
          <cell r="U159" t="str">
            <v>Gender equality/women’s empowerment is a significant objective (2)</v>
          </cell>
          <cell r="V159" t="str">
            <v>Significant contribution to realization of human rights (2)</v>
          </cell>
          <cell r="W159" t="str">
            <v>Sustaining Peace is the Principal objective   (3)</v>
          </cell>
          <cell r="X159" t="str">
            <v>Capacity Development/Technical Assistance </v>
          </cell>
          <cell r="Y159"/>
          <cell r="Z159" t="str">
            <v xml:space="preserve">Other </v>
          </cell>
          <cell r="AA159" t="str">
            <v>16.4 By 2030, significantly reduce illicit financial and arms flows, strengthen the recovery and return of stolen assets and combat all forms of organized crime</v>
          </cell>
          <cell r="AB159"/>
          <cell r="AC159"/>
          <cell r="AD159"/>
          <cell r="AE159"/>
          <cell r="AF159" t="str">
            <v>Crime and Security</v>
          </cell>
          <cell r="AG159" t="str">
            <v>Access to Justice</v>
          </cell>
          <cell r="AH159" t="str">
            <v>Regional Cooperation</v>
          </cell>
          <cell r="AI159" t="str">
            <v xml:space="preserve">Social Cohesion and Protection </v>
          </cell>
          <cell r="AJ159" t="str">
            <v>Tailored Policy Support &amp; Technical Assistance</v>
          </cell>
          <cell r="AK159" t="str">
            <v>United Nations Office on Drugs and Crime (UNODC)</v>
          </cell>
          <cell r="AL159" t="str">
            <v>Government of Germany</v>
          </cell>
          <cell r="AM159" t="str">
            <v>CARICOM IMPACS</v>
          </cell>
          <cell r="AN159" t="str">
            <v>IGO/RGO (International or Regional Organization)</v>
          </cell>
          <cell r="AO159" t="str">
            <v>Caricom Implementing Agency for Crime and Security (Caricom- IMPACS)</v>
          </cell>
          <cell r="AP159"/>
          <cell r="AQ159" t="str">
            <v>One (1) legislative review conducted in St. Lucia and recommendations and technical assistance provided for the stregnthening of the legal firearms framework.</v>
          </cell>
          <cell r="AR159" t="str">
            <v>16.4.2 Proportion of seized, found or surrendered arms whose illicit origin or context has been traced or established by a competent authority in line with international instruments</v>
          </cell>
          <cell r="AS159"/>
          <cell r="AT159"/>
          <cell r="AU159"/>
          <cell r="AV159"/>
          <cell r="AW159"/>
          <cell r="AX159"/>
          <cell r="AY159"/>
          <cell r="AZ159">
            <v>0</v>
          </cell>
          <cell r="BA159"/>
          <cell r="BB159"/>
          <cell r="BC159">
            <v>0</v>
          </cell>
          <cell r="BD159"/>
          <cell r="BE159"/>
          <cell r="BF159">
            <v>0</v>
          </cell>
          <cell r="BG159"/>
          <cell r="BH159"/>
          <cell r="BI159">
            <v>0</v>
          </cell>
          <cell r="BJ159"/>
          <cell r="BK159"/>
          <cell r="BL159">
            <v>0</v>
          </cell>
          <cell r="BM159"/>
          <cell r="BN159"/>
          <cell r="BO159">
            <v>0</v>
          </cell>
          <cell r="BP159"/>
          <cell r="BQ159"/>
          <cell r="BR159">
            <v>0</v>
          </cell>
          <cell r="BS159"/>
          <cell r="BT159"/>
          <cell r="BU159">
            <v>0</v>
          </cell>
          <cell r="BV159"/>
          <cell r="BW159"/>
          <cell r="BX159">
            <v>0</v>
          </cell>
          <cell r="BY159">
            <v>260000</v>
          </cell>
          <cell r="BZ159">
            <v>130000</v>
          </cell>
          <cell r="CA159">
            <v>130000</v>
          </cell>
          <cell r="CB159">
            <v>260000</v>
          </cell>
          <cell r="CC159">
            <v>130000</v>
          </cell>
          <cell r="CD159">
            <v>130000</v>
          </cell>
          <cell r="CE159"/>
          <cell r="CF159"/>
          <cell r="CG159">
            <v>0</v>
          </cell>
          <cell r="CH159"/>
          <cell r="CI159"/>
          <cell r="CJ159">
            <v>0</v>
          </cell>
          <cell r="CK159"/>
          <cell r="CL159"/>
          <cell r="CM159">
            <v>0</v>
          </cell>
          <cell r="CN159"/>
          <cell r="CO159"/>
          <cell r="CP159">
            <v>0</v>
          </cell>
          <cell r="CQ159"/>
          <cell r="CR159"/>
          <cell r="CS159">
            <v>0</v>
          </cell>
          <cell r="CT159"/>
          <cell r="CU159"/>
          <cell r="CV159">
            <v>0</v>
          </cell>
          <cell r="CW159"/>
          <cell r="CX159"/>
          <cell r="CY159">
            <v>0</v>
          </cell>
          <cell r="CZ159"/>
          <cell r="DA159"/>
          <cell r="DB159">
            <v>0</v>
          </cell>
          <cell r="DC159"/>
          <cell r="DD159"/>
          <cell r="DE159">
            <v>0</v>
          </cell>
          <cell r="DF159"/>
          <cell r="DG159"/>
          <cell r="DH159">
            <v>0</v>
          </cell>
          <cell r="DI159"/>
          <cell r="DJ159"/>
          <cell r="DK159">
            <v>0</v>
          </cell>
          <cell r="DL159">
            <v>0</v>
          </cell>
          <cell r="DM159">
            <v>0</v>
          </cell>
          <cell r="DN159">
            <v>0</v>
          </cell>
          <cell r="DO159">
            <v>0</v>
          </cell>
          <cell r="DP159">
            <v>0</v>
          </cell>
          <cell r="DQ159">
            <v>0</v>
          </cell>
          <cell r="DR159">
            <v>0</v>
          </cell>
          <cell r="DS159">
            <v>0</v>
          </cell>
          <cell r="DT159">
            <v>0</v>
          </cell>
        </row>
        <row r="160">
          <cell r="E160" t="str">
            <v>Capacities of relevant authorities in country X are developed to promulgate national strategies and/or action plans incorporating prevention and awareness raising components in preventing and countering trafficking in persons and smuggling of migrants.</v>
          </cell>
          <cell r="F160"/>
          <cell r="G160">
            <v>2021</v>
          </cell>
          <cell r="H160">
            <v>2022</v>
          </cell>
          <cell r="I160" t="str">
            <v>Ms. Bo Shakira Harris            boshakira.harris@un.org</v>
          </cell>
          <cell r="J160"/>
          <cell r="K160"/>
          <cell r="L160" t="str">
            <v xml:space="preserve">In 2021, UNODC began work with UNDP through the CariSECURE Project to provide capacity building support to the Barbados Police Service for increased investigation and identification of cases of victims and perpetratos of trafficking in persons in Barbados. This work will continue througout 2022, expanding as well to the support for improved referral mechanisms, strategies, investigation and prosecution of cases of trafficking in persons. </v>
          </cell>
          <cell r="M160"/>
          <cell r="N160"/>
          <cell r="O160"/>
          <cell r="P160"/>
          <cell r="Q160"/>
          <cell r="R160" t="str">
            <v>UNODC will support the realization of a legislative review in St. Lucia.</v>
          </cell>
          <cell r="S160"/>
          <cell r="T160"/>
          <cell r="U160" t="str">
            <v>Gender equality/women’s empowerment is a significant objective (2)</v>
          </cell>
          <cell r="V160" t="str">
            <v>Principal Contribution is to the realization of human rights (3)</v>
          </cell>
          <cell r="W160" t="str">
            <v>Sustaining Peace is the Principal objective   (3)</v>
          </cell>
          <cell r="X160" t="str">
            <v>Capacity Development/Technical Assistance </v>
          </cell>
          <cell r="Y160"/>
          <cell r="Z160" t="str">
            <v xml:space="preserve">Other </v>
          </cell>
          <cell r="AA160" t="str">
            <v>16.2 End abuse, exploitation, trafficking and all forms of violence against and torture of children</v>
          </cell>
          <cell r="AB160"/>
          <cell r="AC160"/>
          <cell r="AD160"/>
          <cell r="AE160"/>
          <cell r="AF160" t="str">
            <v>Crime and Security</v>
          </cell>
          <cell r="AG160" t="str">
            <v>Access to Justice</v>
          </cell>
          <cell r="AH160" t="str">
            <v>Regional Cooperation</v>
          </cell>
          <cell r="AI160" t="str">
            <v xml:space="preserve">Social Cohesion and Protection </v>
          </cell>
          <cell r="AJ160" t="str">
            <v>Tailored Policy Support &amp; Technical Assistance</v>
          </cell>
          <cell r="AK160" t="str">
            <v>United Nations Office on Drugs and Crime (UNODC)</v>
          </cell>
          <cell r="AL160" t="str">
            <v>UNODC, UNDP  (USAID funding)</v>
          </cell>
          <cell r="AM160" t="str">
            <v>CARICOM IMPACS</v>
          </cell>
          <cell r="AN160" t="str">
            <v>IGO/RGO (International or Regional Organization)</v>
          </cell>
          <cell r="AO160" t="str">
            <v>Caricom Implementing Agency for Crime and Security (Caricom- IMPACS)</v>
          </cell>
          <cell r="AP160"/>
          <cell r="AQ160" t="str">
            <v>Barbados is supported in the implementation of the National Action Plan against Trafficking in Persons and has improved capacity for detection, investigation and prosecution of trafficking in persons.</v>
          </cell>
          <cell r="AR160" t="str">
            <v>16.2.2 Number of victims of human trafficking per 100,000 population, by sex, age and form of exploitation</v>
          </cell>
          <cell r="AS160"/>
          <cell r="AT160"/>
          <cell r="AU160"/>
          <cell r="AV160"/>
          <cell r="AW160"/>
          <cell r="AX160"/>
          <cell r="AY160"/>
          <cell r="AZ160">
            <v>0</v>
          </cell>
          <cell r="BA160">
            <v>150000</v>
          </cell>
          <cell r="BB160">
            <v>20000</v>
          </cell>
          <cell r="BC160">
            <v>130000</v>
          </cell>
          <cell r="BD160"/>
          <cell r="BE160"/>
          <cell r="BF160">
            <v>0</v>
          </cell>
          <cell r="BG160"/>
          <cell r="BH160"/>
          <cell r="BI160">
            <v>0</v>
          </cell>
          <cell r="BJ160"/>
          <cell r="BK160"/>
          <cell r="BL160">
            <v>0</v>
          </cell>
          <cell r="BM160"/>
          <cell r="BN160"/>
          <cell r="BO160">
            <v>0</v>
          </cell>
          <cell r="BP160"/>
          <cell r="BQ160"/>
          <cell r="BR160">
            <v>0</v>
          </cell>
          <cell r="BS160"/>
          <cell r="BT160"/>
          <cell r="BU160">
            <v>0</v>
          </cell>
          <cell r="BV160"/>
          <cell r="BW160"/>
          <cell r="BX160">
            <v>0</v>
          </cell>
          <cell r="BY160"/>
          <cell r="BZ160"/>
          <cell r="CA160">
            <v>0</v>
          </cell>
          <cell r="CB160">
            <v>150000</v>
          </cell>
          <cell r="CC160">
            <v>20000</v>
          </cell>
          <cell r="CD160">
            <v>130000</v>
          </cell>
          <cell r="CE160"/>
          <cell r="CF160"/>
          <cell r="CG160">
            <v>0</v>
          </cell>
          <cell r="CH160"/>
          <cell r="CI160"/>
          <cell r="CJ160">
            <v>0</v>
          </cell>
          <cell r="CK160"/>
          <cell r="CL160"/>
          <cell r="CM160">
            <v>0</v>
          </cell>
          <cell r="CN160"/>
          <cell r="CO160"/>
          <cell r="CP160">
            <v>0</v>
          </cell>
          <cell r="CQ160"/>
          <cell r="CR160"/>
          <cell r="CS160">
            <v>0</v>
          </cell>
          <cell r="CT160"/>
          <cell r="CU160"/>
          <cell r="CV160">
            <v>0</v>
          </cell>
          <cell r="CW160"/>
          <cell r="CX160"/>
          <cell r="CY160">
            <v>0</v>
          </cell>
          <cell r="CZ160"/>
          <cell r="DA160"/>
          <cell r="DB160">
            <v>0</v>
          </cell>
          <cell r="DC160"/>
          <cell r="DD160"/>
          <cell r="DE160">
            <v>0</v>
          </cell>
          <cell r="DF160"/>
          <cell r="DG160"/>
          <cell r="DH160">
            <v>0</v>
          </cell>
          <cell r="DI160"/>
          <cell r="DJ160"/>
          <cell r="DK160">
            <v>0</v>
          </cell>
          <cell r="DL160">
            <v>0</v>
          </cell>
          <cell r="DM160">
            <v>0</v>
          </cell>
          <cell r="DN160">
            <v>0</v>
          </cell>
          <cell r="DO160">
            <v>0</v>
          </cell>
          <cell r="DP160">
            <v>0</v>
          </cell>
          <cell r="DQ160">
            <v>0</v>
          </cell>
          <cell r="DR160">
            <v>0</v>
          </cell>
          <cell r="DS160">
            <v>0</v>
          </cell>
          <cell r="DT160">
            <v>0</v>
          </cell>
        </row>
        <row r="161">
          <cell r="E161" t="str">
            <v>Key institutions and relevant stakeholders are strengthened to create awareness raising campaigns to promote social cohesion, a culture of peace, safety and security, including effective counter-trafficking policies and programmes.</v>
          </cell>
          <cell r="F161"/>
          <cell r="G161">
            <v>2021</v>
          </cell>
          <cell r="H161">
            <v>2022</v>
          </cell>
          <cell r="I161" t="str">
            <v>Ms. Bo Shakira Harris            boshakira.harris@un.org</v>
          </cell>
          <cell r="J161"/>
          <cell r="K161"/>
          <cell r="L161"/>
          <cell r="M161"/>
          <cell r="N161"/>
          <cell r="O161"/>
          <cell r="P161"/>
          <cell r="Q161"/>
          <cell r="R161"/>
          <cell r="S161"/>
          <cell r="T161"/>
          <cell r="U161" t="str">
            <v>Gender equality/women’s empowerment is a significant objective (2)</v>
          </cell>
          <cell r="V161" t="str">
            <v>Principal Contribution is to the realization of human rights (3)</v>
          </cell>
          <cell r="W161" t="str">
            <v>Sustaining Peace is the Principal objective   (3)</v>
          </cell>
          <cell r="X161" t="str">
            <v>Capacity Development/Technical Assistance </v>
          </cell>
          <cell r="Y161"/>
          <cell r="Z161" t="str">
            <v xml:space="preserve">Other </v>
          </cell>
          <cell r="AA161" t="str">
            <v>16.2 End abuse, exploitation, trafficking and all forms of violence against and torture of children</v>
          </cell>
          <cell r="AB161"/>
          <cell r="AC161"/>
          <cell r="AD161"/>
          <cell r="AE161"/>
          <cell r="AF161" t="str">
            <v>Crime and Security</v>
          </cell>
          <cell r="AG161" t="str">
            <v>Access to Justice</v>
          </cell>
          <cell r="AH161" t="str">
            <v>Regional Cooperation</v>
          </cell>
          <cell r="AI161" t="str">
            <v xml:space="preserve">Social Cohesion and Protection </v>
          </cell>
          <cell r="AJ161" t="str">
            <v>Tailored Policy Support &amp; Technical Assistance</v>
          </cell>
          <cell r="AK161" t="str">
            <v>United Nations Office on Drugs and Crime (UNODC)</v>
          </cell>
          <cell r="AL161" t="str">
            <v>UNODC, UNDP  (USAID funding)</v>
          </cell>
          <cell r="AM161" t="str">
            <v>CARICOM IMPACS</v>
          </cell>
          <cell r="AN161" t="str">
            <v>IGO/RGO (International or Regional Organization)</v>
          </cell>
          <cell r="AO161" t="str">
            <v>Caricom Implementing Agency for Crime and Security (Caricom- IMPACS)</v>
          </cell>
          <cell r="AP161"/>
          <cell r="AQ161" t="str">
            <v>Barbados is supported in the implementation of the National Action Plan against Trafficking in Persons and has improved capacity for the identification and protection of victims.</v>
          </cell>
          <cell r="AR161" t="str">
            <v>16.2.2 Number of victims of human trafficking per 100,000 population, by sex, age and form of exploitation</v>
          </cell>
          <cell r="AS161"/>
          <cell r="AT161"/>
          <cell r="AU161"/>
          <cell r="AV161"/>
          <cell r="AW161"/>
          <cell r="AX161"/>
          <cell r="AY161"/>
          <cell r="AZ161">
            <v>0</v>
          </cell>
          <cell r="BA161">
            <v>150000</v>
          </cell>
          <cell r="BB161"/>
          <cell r="BC161">
            <v>150000</v>
          </cell>
          <cell r="BD161"/>
          <cell r="BE161"/>
          <cell r="BF161">
            <v>0</v>
          </cell>
          <cell r="BG161"/>
          <cell r="BH161"/>
          <cell r="BI161">
            <v>0</v>
          </cell>
          <cell r="BJ161"/>
          <cell r="BK161"/>
          <cell r="BL161">
            <v>0</v>
          </cell>
          <cell r="BM161"/>
          <cell r="BN161"/>
          <cell r="BO161">
            <v>0</v>
          </cell>
          <cell r="BP161"/>
          <cell r="BQ161"/>
          <cell r="BR161">
            <v>0</v>
          </cell>
          <cell r="BS161"/>
          <cell r="BT161"/>
          <cell r="BU161">
            <v>0</v>
          </cell>
          <cell r="BV161"/>
          <cell r="BW161"/>
          <cell r="BX161">
            <v>0</v>
          </cell>
          <cell r="BY161"/>
          <cell r="BZ161"/>
          <cell r="CA161">
            <v>0</v>
          </cell>
          <cell r="CB161">
            <v>150000</v>
          </cell>
          <cell r="CC161">
            <v>0</v>
          </cell>
          <cell r="CD161">
            <v>150000</v>
          </cell>
          <cell r="CE161"/>
          <cell r="CF161"/>
          <cell r="CG161">
            <v>0</v>
          </cell>
          <cell r="CH161"/>
          <cell r="CI161"/>
          <cell r="CJ161">
            <v>0</v>
          </cell>
          <cell r="CK161"/>
          <cell r="CL161"/>
          <cell r="CM161">
            <v>0</v>
          </cell>
          <cell r="CN161"/>
          <cell r="CO161"/>
          <cell r="CP161">
            <v>0</v>
          </cell>
          <cell r="CQ161"/>
          <cell r="CR161"/>
          <cell r="CS161">
            <v>0</v>
          </cell>
          <cell r="CT161"/>
          <cell r="CU161"/>
          <cell r="CV161">
            <v>0</v>
          </cell>
          <cell r="CW161"/>
          <cell r="CX161"/>
          <cell r="CY161">
            <v>0</v>
          </cell>
          <cell r="CZ161"/>
          <cell r="DA161"/>
          <cell r="DB161">
            <v>0</v>
          </cell>
          <cell r="DC161"/>
          <cell r="DD161"/>
          <cell r="DE161">
            <v>0</v>
          </cell>
          <cell r="DF161"/>
          <cell r="DG161"/>
          <cell r="DH161">
            <v>0</v>
          </cell>
          <cell r="DI161"/>
          <cell r="DJ161"/>
          <cell r="DK161">
            <v>0</v>
          </cell>
          <cell r="DL161">
            <v>0</v>
          </cell>
          <cell r="DM161">
            <v>0</v>
          </cell>
          <cell r="DN161">
            <v>0</v>
          </cell>
          <cell r="DO161">
            <v>0</v>
          </cell>
          <cell r="DP161">
            <v>0</v>
          </cell>
          <cell r="DQ161">
            <v>0</v>
          </cell>
          <cell r="DR161">
            <v>0</v>
          </cell>
          <cell r="DS161">
            <v>0</v>
          </cell>
          <cell r="DT161">
            <v>0</v>
          </cell>
        </row>
        <row r="162">
          <cell r="E162" t="str">
            <v xml:space="preserve">Ensure capacity development of relevant government officials to deliver coherent responses to combat maritime crime,  in line with international guidelines and regional cooperation. </v>
          </cell>
          <cell r="F162"/>
          <cell r="G162">
            <v>2020</v>
          </cell>
          <cell r="H162">
            <v>2022</v>
          </cell>
          <cell r="I162" t="str">
            <v>Ms. Francesca Caonero francesca.caonero@un.org</v>
          </cell>
          <cell r="J162"/>
          <cell r="K162"/>
          <cell r="L162" t="str">
            <v>Supporting  Member  States  in  the  development  and   implementation   of   regional   and   national   maritime   security   strategies,   based   on   agreed   approaches endorsed by the International Maritime Organization.  In  the  Caribbean,  this  will  be  a  joint  initiative with CARICOM IMPACS.</v>
          </cell>
          <cell r="M162"/>
          <cell r="N162"/>
          <cell r="O162"/>
          <cell r="P162"/>
          <cell r="Q162"/>
          <cell r="R162"/>
          <cell r="S162"/>
          <cell r="T162" t="str">
            <v>Supporting  Member  States  in  the  development  and   implementation   of   regional   and   national   maritime   security   strategies,   based   on   agreed   approaches endorsed by the International Maritime Organization.  In  the  Caribbean,  this  will  be  a  joint  initiative with CARICOM</v>
          </cell>
          <cell r="U162" t="str">
            <v>Contribute to gender equality/women’s empowerment in a limited way (1)</v>
          </cell>
          <cell r="V162" t="str">
            <v>Limited contribution to realization of human rights (1)</v>
          </cell>
          <cell r="W162" t="str">
            <v>Sustaining Peace is the Principal objective   (3)</v>
          </cell>
          <cell r="X162" t="str">
            <v>Capacity Development/Technical Assistance </v>
          </cell>
          <cell r="Y162"/>
          <cell r="Z162" t="str">
            <v xml:space="preserve">Other </v>
          </cell>
          <cell r="AA162" t="str">
            <v>16.4 By 2030, significantly reduce illicit financial and arms flows, strengthen the recovery and return of stolen assets and combat all forms of organized crime</v>
          </cell>
          <cell r="AB162"/>
          <cell r="AC162"/>
          <cell r="AD162"/>
          <cell r="AE162"/>
          <cell r="AF162" t="str">
            <v>Crime and Security</v>
          </cell>
          <cell r="AG162" t="str">
            <v>Access to Justice</v>
          </cell>
          <cell r="AH162" t="str">
            <v>Regional Cooperation</v>
          </cell>
          <cell r="AI162" t="str">
            <v xml:space="preserve">Social Cohesion and Protection </v>
          </cell>
          <cell r="AJ162" t="str">
            <v>Tailored Policy Support &amp; Technical Assistance</v>
          </cell>
          <cell r="AK162" t="str">
            <v>United Nations Office on Drugs and Crime (UNODC)</v>
          </cell>
          <cell r="AL162" t="str">
            <v>INL (US Government)</v>
          </cell>
          <cell r="AM162" t="str">
            <v>CARICOM IMPACS</v>
          </cell>
          <cell r="AN162" t="str">
            <v>IGO/RGO (International or Regional Organization)</v>
          </cell>
          <cell r="AO162" t="str">
            <v>Caricom Implementing Agency for Crime and Security (Caricom- IMPACS)</v>
          </cell>
          <cell r="AP162"/>
          <cell r="AQ162" t="str">
            <v>CARICOM Member States are supported in increasing capacity against emerging transnational organized threats on maritime security.</v>
          </cell>
          <cell r="AR162"/>
          <cell r="AS162"/>
          <cell r="AT162"/>
          <cell r="AU162"/>
          <cell r="AV162"/>
          <cell r="AW162"/>
          <cell r="AX162"/>
          <cell r="AY162"/>
          <cell r="AZ162">
            <v>0</v>
          </cell>
          <cell r="BA162"/>
          <cell r="BB162"/>
          <cell r="BC162">
            <v>0</v>
          </cell>
          <cell r="BD162"/>
          <cell r="BE162"/>
          <cell r="BF162">
            <v>0</v>
          </cell>
          <cell r="BG162"/>
          <cell r="BH162"/>
          <cell r="BI162">
            <v>0</v>
          </cell>
          <cell r="BJ162"/>
          <cell r="BK162"/>
          <cell r="BL162">
            <v>0</v>
          </cell>
          <cell r="BM162"/>
          <cell r="BN162"/>
          <cell r="BO162">
            <v>0</v>
          </cell>
          <cell r="BP162"/>
          <cell r="BQ162"/>
          <cell r="BR162">
            <v>0</v>
          </cell>
          <cell r="BS162"/>
          <cell r="BT162"/>
          <cell r="BU162">
            <v>0</v>
          </cell>
          <cell r="BV162"/>
          <cell r="BW162"/>
          <cell r="BX162">
            <v>0</v>
          </cell>
          <cell r="BY162"/>
          <cell r="BZ162"/>
          <cell r="CA162">
            <v>0</v>
          </cell>
          <cell r="CB162">
            <v>0</v>
          </cell>
          <cell r="CC162">
            <v>0</v>
          </cell>
          <cell r="CD162">
            <v>0</v>
          </cell>
          <cell r="CE162"/>
          <cell r="CF162"/>
          <cell r="CG162">
            <v>0</v>
          </cell>
          <cell r="CH162"/>
          <cell r="CI162"/>
          <cell r="CJ162">
            <v>0</v>
          </cell>
          <cell r="CK162"/>
          <cell r="CL162"/>
          <cell r="CM162">
            <v>0</v>
          </cell>
          <cell r="CN162"/>
          <cell r="CO162"/>
          <cell r="CP162">
            <v>0</v>
          </cell>
          <cell r="CQ162"/>
          <cell r="CR162"/>
          <cell r="CS162">
            <v>0</v>
          </cell>
          <cell r="CT162"/>
          <cell r="CU162"/>
          <cell r="CV162">
            <v>0</v>
          </cell>
          <cell r="CW162"/>
          <cell r="CX162"/>
          <cell r="CY162">
            <v>0</v>
          </cell>
          <cell r="CZ162"/>
          <cell r="DA162"/>
          <cell r="DB162">
            <v>0</v>
          </cell>
          <cell r="DC162"/>
          <cell r="DD162"/>
          <cell r="DE162">
            <v>0</v>
          </cell>
          <cell r="DF162"/>
          <cell r="DG162"/>
          <cell r="DH162">
            <v>0</v>
          </cell>
          <cell r="DI162"/>
          <cell r="DJ162"/>
          <cell r="DK162">
            <v>0</v>
          </cell>
          <cell r="DL162">
            <v>0</v>
          </cell>
          <cell r="DM162">
            <v>0</v>
          </cell>
          <cell r="DN162">
            <v>0</v>
          </cell>
          <cell r="DO162">
            <v>0</v>
          </cell>
          <cell r="DP162">
            <v>0</v>
          </cell>
          <cell r="DQ162">
            <v>0</v>
          </cell>
          <cell r="DR162">
            <v>0</v>
          </cell>
          <cell r="DS162">
            <v>0</v>
          </cell>
          <cell r="DT162">
            <v>0</v>
          </cell>
        </row>
        <row r="163">
          <cell r="E163"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F163"/>
          <cell r="G163">
            <v>2022</v>
          </cell>
          <cell r="H163">
            <v>2023</v>
          </cell>
          <cell r="I163" t="str">
            <v>Ms. Francesca Caonero francesca.caonero@un.org</v>
          </cell>
          <cell r="J163"/>
          <cell r="K163"/>
          <cell r="L163"/>
          <cell r="M163"/>
          <cell r="N163"/>
          <cell r="O163"/>
          <cell r="P163"/>
          <cell r="Q163"/>
          <cell r="R163"/>
          <cell r="S163"/>
          <cell r="T163"/>
          <cell r="U163" t="str">
            <v>Contribute to gender equality/women’s empowerment in a limited way (1)</v>
          </cell>
          <cell r="V163" t="str">
            <v>Limited contribution to realization of human rights (1)</v>
          </cell>
          <cell r="W163" t="str">
            <v>Sustaining Peace is the Principal objective   (3)</v>
          </cell>
          <cell r="X163" t="str">
            <v>Capacity Development/Technical Assistance </v>
          </cell>
          <cell r="Y163"/>
          <cell r="Z163" t="str">
            <v xml:space="preserve">Other </v>
          </cell>
          <cell r="AA163" t="str">
            <v>16.4 By 2030, significantly reduce illicit financial and arms flows, strengthen the recovery and return of stolen assets and combat all forms of organized crime</v>
          </cell>
          <cell r="AB163"/>
          <cell r="AC163"/>
          <cell r="AD163"/>
          <cell r="AE163"/>
          <cell r="AF163" t="str">
            <v>Crime and Security</v>
          </cell>
          <cell r="AG163" t="str">
            <v>Access to Justice</v>
          </cell>
          <cell r="AH163" t="str">
            <v>Regional Cooperation</v>
          </cell>
          <cell r="AI163" t="str">
            <v xml:space="preserve">Social Cohesion and Protection </v>
          </cell>
          <cell r="AJ163" t="str">
            <v>Tailored Policy Support &amp; Technical Assistance</v>
          </cell>
          <cell r="AK163" t="str">
            <v>United Nations Office on Drugs and Crime (UNODC)</v>
          </cell>
          <cell r="AL163" t="str">
            <v>INL (US Government)</v>
          </cell>
          <cell r="AM163" t="str">
            <v>CARICOM IMPACS</v>
          </cell>
          <cell r="AN163" t="str">
            <v>IGO/RGO (International or Regional Organization)</v>
          </cell>
          <cell r="AO163" t="str">
            <v>Caricom Implementing Agency for Crime and Security (Caricom- IMPACS)</v>
          </cell>
          <cell r="AP163" t="str">
            <v>Regional Security System (RSS)</v>
          </cell>
          <cell r="AQ163" t="str">
            <v>Maritime Security Strategy for the Caribbean is developed and validated in coordination with CARICOM IMPACS.</v>
          </cell>
          <cell r="AR163"/>
          <cell r="AS163"/>
          <cell r="AT163"/>
          <cell r="AU163"/>
          <cell r="AV163"/>
          <cell r="AW163"/>
          <cell r="AX163"/>
          <cell r="AY163"/>
          <cell r="AZ163">
            <v>0</v>
          </cell>
          <cell r="BA163"/>
          <cell r="BB163"/>
          <cell r="BC163">
            <v>0</v>
          </cell>
          <cell r="BD163"/>
          <cell r="BE163"/>
          <cell r="BF163">
            <v>0</v>
          </cell>
          <cell r="BG163"/>
          <cell r="BH163"/>
          <cell r="BI163">
            <v>0</v>
          </cell>
          <cell r="BJ163"/>
          <cell r="BK163"/>
          <cell r="BL163">
            <v>0</v>
          </cell>
          <cell r="BM163"/>
          <cell r="BN163"/>
          <cell r="BO163">
            <v>0</v>
          </cell>
          <cell r="BP163"/>
          <cell r="BQ163"/>
          <cell r="BR163">
            <v>0</v>
          </cell>
          <cell r="BS163"/>
          <cell r="BT163"/>
          <cell r="BU163">
            <v>0</v>
          </cell>
          <cell r="BV163"/>
          <cell r="BW163"/>
          <cell r="BX163">
            <v>0</v>
          </cell>
          <cell r="BY163"/>
          <cell r="BZ163"/>
          <cell r="CA163">
            <v>0</v>
          </cell>
          <cell r="CB163">
            <v>0</v>
          </cell>
          <cell r="CC163">
            <v>0</v>
          </cell>
          <cell r="CD163">
            <v>0</v>
          </cell>
          <cell r="CE163"/>
          <cell r="CF163"/>
          <cell r="CG163">
            <v>0</v>
          </cell>
          <cell r="CH163"/>
          <cell r="CI163"/>
          <cell r="CJ163">
            <v>0</v>
          </cell>
          <cell r="CK163"/>
          <cell r="CL163"/>
          <cell r="CM163">
            <v>0</v>
          </cell>
          <cell r="CN163"/>
          <cell r="CO163"/>
          <cell r="CP163">
            <v>0</v>
          </cell>
          <cell r="CQ163"/>
          <cell r="CR163"/>
          <cell r="CS163">
            <v>0</v>
          </cell>
          <cell r="CT163"/>
          <cell r="CU163"/>
          <cell r="CV163">
            <v>0</v>
          </cell>
          <cell r="CW163"/>
          <cell r="CX163"/>
          <cell r="CY163">
            <v>0</v>
          </cell>
          <cell r="CZ163"/>
          <cell r="DA163"/>
          <cell r="DB163">
            <v>0</v>
          </cell>
          <cell r="DC163"/>
          <cell r="DD163"/>
          <cell r="DE163">
            <v>0</v>
          </cell>
          <cell r="DF163"/>
          <cell r="DG163"/>
          <cell r="DH163">
            <v>0</v>
          </cell>
          <cell r="DI163"/>
          <cell r="DJ163"/>
          <cell r="DK163">
            <v>0</v>
          </cell>
          <cell r="DL163">
            <v>0</v>
          </cell>
          <cell r="DM163">
            <v>0</v>
          </cell>
          <cell r="DN163">
            <v>0</v>
          </cell>
          <cell r="DO163">
            <v>0</v>
          </cell>
          <cell r="DP163">
            <v>0</v>
          </cell>
          <cell r="DQ163">
            <v>0</v>
          </cell>
          <cell r="DR163">
            <v>0</v>
          </cell>
          <cell r="DS163">
            <v>0</v>
          </cell>
          <cell r="DT163">
            <v>0</v>
          </cell>
        </row>
        <row r="164">
          <cell r="E164" t="str">
            <v>Strengthen capacities of Member States to successfully complete the Implementation Review Mechanism of the UN Convention against Corruption in line with international standards.</v>
          </cell>
          <cell r="F164"/>
          <cell r="G164">
            <v>2021</v>
          </cell>
          <cell r="H164">
            <v>2022</v>
          </cell>
          <cell r="I164" t="str">
            <v>Ms. Bo Shakira Harris            boshakira.harris@un.org</v>
          </cell>
          <cell r="J164"/>
          <cell r="K164"/>
          <cell r="L164"/>
          <cell r="M164"/>
          <cell r="N164"/>
          <cell r="O164"/>
          <cell r="P164"/>
          <cell r="Q164"/>
          <cell r="R164" t="str">
            <v xml:space="preserve">UNODC will provide technical assistance to St. Lucia to ensure capacity for the successful completion of the Self-Assessment Check List of the Implementation Review Mechanism, and for the successful completion of the review. Likewise, UNODC will also support the particpation of St. Lucia in the Review of Guyana for which it has drawn lots. </v>
          </cell>
          <cell r="S164"/>
          <cell r="T164"/>
          <cell r="U164" t="str">
            <v>Contribute to gender equality/women’s empowerment in a limited way (1)</v>
          </cell>
          <cell r="V164" t="str">
            <v>Limited contribution to realization of human rights (1)</v>
          </cell>
          <cell r="W164" t="str">
            <v>Sustaining Peace is the Principal objective   (3)</v>
          </cell>
          <cell r="X164" t="str">
            <v>Capacity Development/Technical Assistance </v>
          </cell>
          <cell r="Y164"/>
          <cell r="Z164" t="str">
            <v xml:space="preserve">Other </v>
          </cell>
          <cell r="AA164" t="str">
            <v>16.6 Develop effective, accountable and transparent institutions at all levels</v>
          </cell>
          <cell r="AB164"/>
          <cell r="AC164"/>
          <cell r="AD164"/>
          <cell r="AE164"/>
          <cell r="AF164" t="str">
            <v>Crime and Security</v>
          </cell>
          <cell r="AG164" t="str">
            <v>Access to Justice</v>
          </cell>
          <cell r="AH164" t="str">
            <v>Regional Cooperation</v>
          </cell>
          <cell r="AI164" t="str">
            <v xml:space="preserve">Social Cohesion and Protection </v>
          </cell>
          <cell r="AJ164" t="str">
            <v>Tailored Policy Support &amp; Technical Assistance</v>
          </cell>
          <cell r="AK164" t="str">
            <v>United Nations Office on Drugs and Crime (UNODC)</v>
          </cell>
          <cell r="AL164" t="str">
            <v>TBC</v>
          </cell>
          <cell r="AM164" t="str">
            <v>CARICOM IMPACS</v>
          </cell>
          <cell r="AN164" t="str">
            <v>IGO/RGO (International or Regional Organization)</v>
          </cell>
          <cell r="AO164" t="str">
            <v>Caricom Implementing Agency for Crime and Security (Caricom- IMPACS)</v>
          </cell>
          <cell r="AP164" t="str">
            <v>Regional Security System (RSS)</v>
          </cell>
          <cell r="AQ164" t="str">
            <v>St. Lucia successfully completes and submits the UNCAC Implementation Reiview Mechanism, and supports the IRM process in Guyana.</v>
          </cell>
          <cell r="AR164" t="str">
            <v>16.6.2 Proportion of population satisfied with their last experience of public services</v>
          </cell>
          <cell r="AS164"/>
          <cell r="AT164"/>
          <cell r="AU164"/>
          <cell r="AV164"/>
          <cell r="AW164"/>
          <cell r="AX164"/>
          <cell r="AY164"/>
          <cell r="AZ164">
            <v>0</v>
          </cell>
          <cell r="BA164"/>
          <cell r="BB164"/>
          <cell r="BC164">
            <v>0</v>
          </cell>
          <cell r="BD164"/>
          <cell r="BE164"/>
          <cell r="BF164">
            <v>0</v>
          </cell>
          <cell r="BG164"/>
          <cell r="BH164"/>
          <cell r="BI164">
            <v>0</v>
          </cell>
          <cell r="BJ164"/>
          <cell r="BK164"/>
          <cell r="BL164">
            <v>0</v>
          </cell>
          <cell r="BM164"/>
          <cell r="BN164"/>
          <cell r="BO164">
            <v>0</v>
          </cell>
          <cell r="BP164"/>
          <cell r="BQ164"/>
          <cell r="BR164">
            <v>0</v>
          </cell>
          <cell r="BS164"/>
          <cell r="BT164"/>
          <cell r="BU164">
            <v>0</v>
          </cell>
          <cell r="BV164"/>
          <cell r="BW164"/>
          <cell r="BX164">
            <v>0</v>
          </cell>
          <cell r="BY164"/>
          <cell r="BZ164"/>
          <cell r="CA164">
            <v>0</v>
          </cell>
          <cell r="CB164">
            <v>0</v>
          </cell>
          <cell r="CC164">
            <v>0</v>
          </cell>
          <cell r="CD164">
            <v>0</v>
          </cell>
          <cell r="CE164"/>
          <cell r="CF164"/>
          <cell r="CG164">
            <v>0</v>
          </cell>
          <cell r="CH164"/>
          <cell r="CI164"/>
          <cell r="CJ164">
            <v>0</v>
          </cell>
          <cell r="CK164"/>
          <cell r="CL164"/>
          <cell r="CM164">
            <v>0</v>
          </cell>
          <cell r="CN164"/>
          <cell r="CO164"/>
          <cell r="CP164">
            <v>0</v>
          </cell>
          <cell r="CQ164"/>
          <cell r="CR164"/>
          <cell r="CS164">
            <v>0</v>
          </cell>
          <cell r="CT164"/>
          <cell r="CU164"/>
          <cell r="CV164">
            <v>0</v>
          </cell>
          <cell r="CW164"/>
          <cell r="CX164"/>
          <cell r="CY164">
            <v>0</v>
          </cell>
          <cell r="CZ164"/>
          <cell r="DA164"/>
          <cell r="DB164">
            <v>0</v>
          </cell>
          <cell r="DC164"/>
          <cell r="DD164"/>
          <cell r="DE164">
            <v>0</v>
          </cell>
          <cell r="DF164"/>
          <cell r="DG164"/>
          <cell r="DH164">
            <v>0</v>
          </cell>
          <cell r="DI164"/>
          <cell r="DJ164"/>
          <cell r="DK164">
            <v>0</v>
          </cell>
          <cell r="DL164">
            <v>0</v>
          </cell>
          <cell r="DM164">
            <v>0</v>
          </cell>
          <cell r="DN164">
            <v>0</v>
          </cell>
          <cell r="DO164">
            <v>0</v>
          </cell>
          <cell r="DP164">
            <v>0</v>
          </cell>
          <cell r="DQ164">
            <v>0</v>
          </cell>
          <cell r="DR164">
            <v>0</v>
          </cell>
          <cell r="DS164">
            <v>0</v>
          </cell>
          <cell r="DT164">
            <v>0</v>
          </cell>
        </row>
        <row r="165">
          <cell r="E165" t="str">
            <v>Strengthen capacities of national and local agencies to follow-up on the findings and recommendations emerging from the Implementation Review Mechanism of the UN Convention against Corruption in line with international standards.</v>
          </cell>
          <cell r="F165"/>
          <cell r="G165">
            <v>2022</v>
          </cell>
          <cell r="H165">
            <v>2023</v>
          </cell>
          <cell r="I165" t="str">
            <v>Ms. Bo Shakira Harris            boshakira.harris@un.org</v>
          </cell>
          <cell r="U165" t="str">
            <v>Contribute to gender equality/women’s empowerment in a limited way (1)</v>
          </cell>
          <cell r="V165" t="str">
            <v>Limited contribution to realization of human rights (1)</v>
          </cell>
          <cell r="W165" t="str">
            <v>Sustaining Peace is the Principal objective   (3)</v>
          </cell>
          <cell r="X165" t="str">
            <v>Capacity Development/Technical Assistance </v>
          </cell>
          <cell r="Y165"/>
          <cell r="Z165" t="str">
            <v xml:space="preserve">Other </v>
          </cell>
          <cell r="AA165" t="str">
            <v>16.6 Develop effective, accountable and transparent institutions at all levels</v>
          </cell>
          <cell r="AB165"/>
          <cell r="AC165"/>
          <cell r="AD165"/>
          <cell r="AE165"/>
          <cell r="AF165" t="str">
            <v>Crime and Security</v>
          </cell>
          <cell r="AG165" t="str">
            <v>Access to Justice</v>
          </cell>
          <cell r="AH165" t="str">
            <v>Regional Cooperation</v>
          </cell>
          <cell r="AI165" t="str">
            <v xml:space="preserve">Social Cohesion and Protection </v>
          </cell>
          <cell r="AJ165" t="str">
            <v>Tailored Policy Support &amp; Technical Assistance</v>
          </cell>
          <cell r="AK165" t="str">
            <v>United Nations Office on Drugs and Crime (UNODC)</v>
          </cell>
          <cell r="AL165" t="str">
            <v>TBC</v>
          </cell>
          <cell r="AM165" t="str">
            <v>CARICOM IMPACS</v>
          </cell>
          <cell r="AN165" t="str">
            <v>IGO/RGO (International or Regional Organization)</v>
          </cell>
          <cell r="AO165" t="str">
            <v>Caricom Implementing Agency for Crime and Security (Caricom- IMPACS)</v>
          </cell>
          <cell r="AP165"/>
          <cell r="AQ165" t="str">
            <v>At least one (1) CARICOM Member State supported in the implementation of recommendations produced through the UNCAC Implementation Review Mechanism</v>
          </cell>
          <cell r="AR165" t="str">
            <v>16.6.2 Proportion of population satisfied with their last experience of public services</v>
          </cell>
          <cell r="AU165"/>
          <cell r="AV165"/>
          <cell r="AW165"/>
          <cell r="AX165"/>
          <cell r="AY165"/>
          <cell r="AZ165">
            <v>0</v>
          </cell>
          <cell r="BA165"/>
          <cell r="BB165"/>
          <cell r="BC165">
            <v>0</v>
          </cell>
          <cell r="BD165"/>
          <cell r="BE165"/>
          <cell r="BF165">
            <v>0</v>
          </cell>
          <cell r="BG165"/>
          <cell r="BH165"/>
          <cell r="BI165">
            <v>0</v>
          </cell>
          <cell r="BJ165"/>
          <cell r="BK165"/>
          <cell r="BL165">
            <v>0</v>
          </cell>
          <cell r="BM165"/>
          <cell r="BN165"/>
          <cell r="BO165">
            <v>0</v>
          </cell>
          <cell r="BP165"/>
          <cell r="BQ165"/>
          <cell r="BR165">
            <v>0</v>
          </cell>
          <cell r="BS165"/>
          <cell r="BT165"/>
          <cell r="BU165">
            <v>0</v>
          </cell>
          <cell r="BV165"/>
          <cell r="BW165"/>
          <cell r="BX165">
            <v>0</v>
          </cell>
          <cell r="BY165"/>
          <cell r="BZ165"/>
          <cell r="CA165">
            <v>0</v>
          </cell>
          <cell r="CB165">
            <v>0</v>
          </cell>
          <cell r="CC165">
            <v>0</v>
          </cell>
          <cell r="CD165">
            <v>0</v>
          </cell>
          <cell r="CE165"/>
          <cell r="CF165"/>
          <cell r="CG165">
            <v>0</v>
          </cell>
          <cell r="CH165"/>
          <cell r="CI165"/>
          <cell r="CJ165">
            <v>0</v>
          </cell>
          <cell r="CK165"/>
          <cell r="CL165"/>
          <cell r="CM165">
            <v>0</v>
          </cell>
          <cell r="CN165"/>
          <cell r="CO165"/>
          <cell r="CP165">
            <v>0</v>
          </cell>
          <cell r="CQ165"/>
          <cell r="CR165"/>
          <cell r="CS165">
            <v>0</v>
          </cell>
          <cell r="CT165"/>
          <cell r="CU165"/>
          <cell r="CV165">
            <v>0</v>
          </cell>
          <cell r="CW165"/>
          <cell r="CX165"/>
          <cell r="CY165">
            <v>0</v>
          </cell>
          <cell r="CZ165"/>
          <cell r="DA165"/>
          <cell r="DB165">
            <v>0</v>
          </cell>
          <cell r="DC165"/>
          <cell r="DD165"/>
          <cell r="DE165">
            <v>0</v>
          </cell>
          <cell r="DF165"/>
          <cell r="DG165"/>
          <cell r="DH165">
            <v>0</v>
          </cell>
          <cell r="DI165"/>
          <cell r="DJ165"/>
          <cell r="DK165">
            <v>0</v>
          </cell>
          <cell r="DL165">
            <v>0</v>
          </cell>
          <cell r="DM165">
            <v>0</v>
          </cell>
          <cell r="DN165">
            <v>0</v>
          </cell>
          <cell r="DO165">
            <v>0</v>
          </cell>
          <cell r="DP165">
            <v>0</v>
          </cell>
          <cell r="DQ165">
            <v>0</v>
          </cell>
          <cell r="DR165">
            <v>0</v>
          </cell>
          <cell r="DS165">
            <v>0</v>
          </cell>
          <cell r="DT165">
            <v>0</v>
          </cell>
        </row>
        <row r="166">
          <cell r="E166" t="str">
            <v xml:space="preserve">Support a harmonized approach  to  continue  supporting  Member  States  on  the  implementation  of  specialized  cross-border   approaches   that   have   demonstrated   positive  results  on  detection  and  interdiction  of  illegal  trafficking  </v>
          </cell>
          <cell r="F166"/>
          <cell r="G166">
            <v>2016</v>
          </cell>
          <cell r="H166">
            <v>2024</v>
          </cell>
          <cell r="I166" t="str">
            <v>Ms. Bo Shakira Harris            boshakira.harris@un.org</v>
          </cell>
          <cell r="J166"/>
          <cell r="K166"/>
          <cell r="L166" t="str">
            <v xml:space="preserve">UNODC will continue to support Barbados in the implementation of the UNODC-WCO-INTERPOL Airport Communication Project through to 2024 in accordance with funding. </v>
          </cell>
          <cell r="M166"/>
          <cell r="N166"/>
          <cell r="O166"/>
          <cell r="Q166"/>
          <cell r="S166"/>
          <cell r="U166" t="str">
            <v>Gender equality/women’s empowerment is a significant objective (2)</v>
          </cell>
          <cell r="V166" t="str">
            <v>Significant contribution to realization of human rights (2)</v>
          </cell>
          <cell r="W166" t="str">
            <v>Sustaining Peace is the Principal objective   (3)</v>
          </cell>
          <cell r="X166" t="str">
            <v>Capacity Development/Technical Assistance </v>
          </cell>
          <cell r="Y166"/>
          <cell r="Z166" t="str">
            <v xml:space="preserve">Other </v>
          </cell>
          <cell r="AA166" t="str">
            <v>16.4 By 2030, significantly reduce illicit financial and arms flows, strengthen the recovery and return of stolen assets and combat all forms of organized crime</v>
          </cell>
          <cell r="AF166" t="str">
            <v>Crime and Security</v>
          </cell>
          <cell r="AG166" t="str">
            <v>Access to Justice</v>
          </cell>
          <cell r="AH166" t="str">
            <v>Regional Cooperation</v>
          </cell>
          <cell r="AI166" t="str">
            <v xml:space="preserve">Social Cohesion and Protection </v>
          </cell>
          <cell r="AJ166" t="str">
            <v>Tailored Policy Support &amp; Technical Assistance</v>
          </cell>
          <cell r="AK166" t="str">
            <v>United Nations Office on Drugs and Crime (UNODC)</v>
          </cell>
          <cell r="AL166" t="str">
            <v>European Union</v>
          </cell>
          <cell r="AM166" t="str">
            <v>CARICOM IMPACS, WCO, INTERPOL</v>
          </cell>
          <cell r="AN166" t="str">
            <v>IGO/RGO (International or Regional Organization)</v>
          </cell>
          <cell r="AO166" t="str">
            <v>Caricom Implementing Agency for Crime and Security (Caricom- IMPACS)</v>
          </cell>
          <cell r="AQ166" t="str">
            <v>Barbados has increased capacity for national, regional and international coorindation for the detection, investigation and interception of suspcious passengers, cargo and mail at the international airport.</v>
          </cell>
          <cell r="AR166"/>
          <cell r="AU166"/>
          <cell r="AV166"/>
          <cell r="AW166"/>
          <cell r="AX166"/>
          <cell r="AY166"/>
          <cell r="AZ166">
            <v>0</v>
          </cell>
          <cell r="BA166">
            <v>125000</v>
          </cell>
          <cell r="BB166">
            <v>25000</v>
          </cell>
          <cell r="BC166">
            <v>100000</v>
          </cell>
          <cell r="BD166"/>
          <cell r="BE166"/>
          <cell r="BF166">
            <v>0</v>
          </cell>
          <cell r="BG166"/>
          <cell r="BH166"/>
          <cell r="BI166">
            <v>0</v>
          </cell>
          <cell r="BJ166"/>
          <cell r="BK166"/>
          <cell r="BL166">
            <v>0</v>
          </cell>
          <cell r="BM166"/>
          <cell r="BN166"/>
          <cell r="BO166">
            <v>0</v>
          </cell>
          <cell r="BP166"/>
          <cell r="BQ166"/>
          <cell r="BR166">
            <v>0</v>
          </cell>
          <cell r="BS166"/>
          <cell r="BT166"/>
          <cell r="BU166">
            <v>0</v>
          </cell>
          <cell r="BV166"/>
          <cell r="BW166"/>
          <cell r="BX166">
            <v>0</v>
          </cell>
          <cell r="BY166"/>
          <cell r="BZ166"/>
          <cell r="CA166">
            <v>0</v>
          </cell>
          <cell r="CB166">
            <v>125000</v>
          </cell>
          <cell r="CC166">
            <v>25000</v>
          </cell>
          <cell r="CD166">
            <v>100000</v>
          </cell>
          <cell r="CE166"/>
          <cell r="CF166"/>
          <cell r="CG166">
            <v>0</v>
          </cell>
          <cell r="CH166"/>
          <cell r="CI166"/>
          <cell r="CJ166">
            <v>0</v>
          </cell>
          <cell r="CK166">
            <v>125000</v>
          </cell>
          <cell r="CL166">
            <v>0</v>
          </cell>
          <cell r="CM166">
            <v>125000</v>
          </cell>
          <cell r="CN166"/>
          <cell r="CO166"/>
          <cell r="CP166">
            <v>0</v>
          </cell>
          <cell r="CQ166"/>
          <cell r="CR166"/>
          <cell r="CS166">
            <v>0</v>
          </cell>
          <cell r="CT166"/>
          <cell r="CU166"/>
          <cell r="CV166">
            <v>0</v>
          </cell>
          <cell r="CW166"/>
          <cell r="CX166"/>
          <cell r="CY166">
            <v>0</v>
          </cell>
          <cell r="CZ166"/>
          <cell r="DA166"/>
          <cell r="DB166">
            <v>0</v>
          </cell>
          <cell r="DC166"/>
          <cell r="DD166"/>
          <cell r="DE166">
            <v>0</v>
          </cell>
          <cell r="DF166"/>
          <cell r="DG166"/>
          <cell r="DH166">
            <v>0</v>
          </cell>
          <cell r="DI166"/>
          <cell r="DJ166"/>
          <cell r="DK166">
            <v>0</v>
          </cell>
          <cell r="DL166">
            <v>125000</v>
          </cell>
          <cell r="DM166">
            <v>0</v>
          </cell>
          <cell r="DN166">
            <v>125000</v>
          </cell>
          <cell r="DO166">
            <v>0</v>
          </cell>
          <cell r="DP166">
            <v>0</v>
          </cell>
          <cell r="DQ166">
            <v>0</v>
          </cell>
          <cell r="DR166">
            <v>0</v>
          </cell>
          <cell r="DS166">
            <v>0</v>
          </cell>
          <cell r="DT166">
            <v>0</v>
          </cell>
        </row>
        <row r="167">
          <cell r="E167" t="str">
            <v xml:space="preserve">Capacities enhanced and meaningful youth engagement supported to promote inclusive and peaceful ​Caribbean SIDS. </v>
          </cell>
          <cell r="F167"/>
          <cell r="G167"/>
          <cell r="H167"/>
          <cell r="I167"/>
          <cell r="J167"/>
          <cell r="K167"/>
          <cell r="L167"/>
          <cell r="M167"/>
          <cell r="N167"/>
          <cell r="O167"/>
          <cell r="P167"/>
          <cell r="Q167"/>
          <cell r="R167"/>
          <cell r="S167"/>
          <cell r="T167"/>
          <cell r="U167"/>
          <cell r="V167"/>
          <cell r="W167"/>
          <cell r="X167"/>
          <cell r="Y167"/>
          <cell r="Z167"/>
          <cell r="AA167"/>
          <cell r="AB167"/>
          <cell r="AC167"/>
          <cell r="AD167"/>
          <cell r="AE167"/>
          <cell r="AF167" t="str">
            <v>Gender-Based Violence Prevention</v>
          </cell>
          <cell r="AG167" t="str">
            <v>Access to Justice</v>
          </cell>
          <cell r="AH167" t="str">
            <v>Capacity Building</v>
          </cell>
          <cell r="AI167" t="str">
            <v xml:space="preserve">Social Cohesion and Protection </v>
          </cell>
          <cell r="AJ167" t="str">
            <v>Tailored Policy Support &amp; Technical Assistance</v>
          </cell>
          <cell r="AK167" t="str">
            <v>United Nations Educational, Scientific and Cultural Organization (UNESCO)</v>
          </cell>
          <cell r="AL167"/>
          <cell r="AM167" t="str">
            <v>Ministry of Education, Science and Technology</v>
          </cell>
          <cell r="AN167"/>
          <cell r="AO167"/>
          <cell r="AP167"/>
          <cell r="AQ167"/>
          <cell r="AR167"/>
          <cell r="AS167"/>
          <cell r="AT167"/>
          <cell r="AU167"/>
          <cell r="AV167"/>
          <cell r="AW167"/>
          <cell r="AX167"/>
          <cell r="AY167"/>
          <cell r="AZ167">
            <v>0</v>
          </cell>
          <cell r="BA167"/>
          <cell r="BB167"/>
          <cell r="BC167">
            <v>0</v>
          </cell>
          <cell r="BD167"/>
          <cell r="BE167"/>
          <cell r="BF167">
            <v>0</v>
          </cell>
          <cell r="BG167"/>
          <cell r="BH167"/>
          <cell r="BI167">
            <v>0</v>
          </cell>
          <cell r="BJ167"/>
          <cell r="BK167"/>
          <cell r="BL167">
            <v>0</v>
          </cell>
          <cell r="BM167"/>
          <cell r="BN167"/>
          <cell r="BO167">
            <v>0</v>
          </cell>
          <cell r="BP167"/>
          <cell r="BQ167"/>
          <cell r="BR167">
            <v>0</v>
          </cell>
          <cell r="BS167"/>
          <cell r="BT167"/>
          <cell r="BU167">
            <v>0</v>
          </cell>
          <cell r="BV167"/>
          <cell r="BW167"/>
          <cell r="BX167">
            <v>0</v>
          </cell>
          <cell r="BY167"/>
          <cell r="BZ167"/>
          <cell r="CA167">
            <v>0</v>
          </cell>
          <cell r="CB167">
            <v>0</v>
          </cell>
          <cell r="CC167">
            <v>0</v>
          </cell>
          <cell r="CD167">
            <v>0</v>
          </cell>
          <cell r="CE167"/>
          <cell r="CF167"/>
          <cell r="CG167">
            <v>0</v>
          </cell>
          <cell r="CH167"/>
          <cell r="CI167"/>
          <cell r="CJ167">
            <v>0</v>
          </cell>
          <cell r="CK167"/>
          <cell r="CL167"/>
          <cell r="CM167">
            <v>0</v>
          </cell>
          <cell r="CN167"/>
          <cell r="CO167"/>
          <cell r="CP167">
            <v>0</v>
          </cell>
          <cell r="CQ167"/>
          <cell r="CR167"/>
          <cell r="CS167">
            <v>0</v>
          </cell>
          <cell r="CT167"/>
          <cell r="CU167"/>
          <cell r="CV167">
            <v>0</v>
          </cell>
          <cell r="CW167"/>
          <cell r="CX167"/>
          <cell r="CY167">
            <v>0</v>
          </cell>
          <cell r="CZ167"/>
          <cell r="DA167"/>
          <cell r="DB167">
            <v>0</v>
          </cell>
          <cell r="DC167"/>
          <cell r="DD167"/>
          <cell r="DE167">
            <v>0</v>
          </cell>
          <cell r="DF167"/>
          <cell r="DG167"/>
          <cell r="DH167">
            <v>0</v>
          </cell>
          <cell r="DI167"/>
          <cell r="DJ167"/>
          <cell r="DK167">
            <v>0</v>
          </cell>
          <cell r="DL167">
            <v>0</v>
          </cell>
          <cell r="DM167">
            <v>0</v>
          </cell>
          <cell r="DN167">
            <v>0</v>
          </cell>
          <cell r="DO167">
            <v>0</v>
          </cell>
          <cell r="DP167">
            <v>0</v>
          </cell>
          <cell r="DQ167">
            <v>0</v>
          </cell>
          <cell r="DR167">
            <v>0</v>
          </cell>
          <cell r="DS167">
            <v>0</v>
          </cell>
          <cell r="DT167">
            <v>0</v>
          </cell>
        </row>
        <row r="168">
          <cell r="E168" t="str">
            <v>Strengthening and Protecting Barbados’ Cultural
Property: The Digitization and Conservation of Slavery
Records</v>
          </cell>
          <cell r="F168" t="str">
            <v>Reduced risk of loss of valuable national archival records
2. Facilitation of digital access to the archives department’s collections and services
3. Creation of national opportunities for new income revenue streams
4. Enhance Barbados’ Heritage Tourism product through facilitating digital family history, genealogy and academic research
5. Creation of an emergency contingency plan for historic records"</v>
          </cell>
          <cell r="G168"/>
          <cell r="H168"/>
          <cell r="I168"/>
          <cell r="J168"/>
          <cell r="K168"/>
          <cell r="L168"/>
          <cell r="M168"/>
          <cell r="N168"/>
          <cell r="O168"/>
          <cell r="P168"/>
          <cell r="Q168"/>
          <cell r="R168"/>
          <cell r="S168"/>
          <cell r="T168"/>
          <cell r="U168"/>
          <cell r="V168"/>
          <cell r="W168"/>
          <cell r="X168"/>
          <cell r="Y168"/>
          <cell r="Z168"/>
          <cell r="AA168"/>
          <cell r="AB168"/>
          <cell r="AC168"/>
          <cell r="AD168"/>
          <cell r="AE168"/>
          <cell r="AF168" t="str">
            <v>Support to Institutions</v>
          </cell>
          <cell r="AG168"/>
          <cell r="AH168"/>
          <cell r="AI168"/>
          <cell r="AJ168"/>
          <cell r="AK168" t="str">
            <v>United Nations Educational, Scientific and Cultural Organization (UNESCO)</v>
          </cell>
          <cell r="AL168"/>
          <cell r="AM168" t="str">
            <v>Ministry of Education, Science and Technology</v>
          </cell>
          <cell r="AN168"/>
          <cell r="AO168"/>
          <cell r="AP168"/>
          <cell r="AQ168"/>
          <cell r="AR168"/>
          <cell r="AS168"/>
          <cell r="AT168"/>
          <cell r="AU168"/>
          <cell r="AV168"/>
          <cell r="AW168"/>
          <cell r="AX168"/>
          <cell r="AY168"/>
          <cell r="AZ168">
            <v>0</v>
          </cell>
          <cell r="BA168"/>
          <cell r="BB168"/>
          <cell r="BC168">
            <v>0</v>
          </cell>
          <cell r="BD168"/>
          <cell r="BE168"/>
          <cell r="BF168">
            <v>0</v>
          </cell>
          <cell r="BG168"/>
          <cell r="BH168"/>
          <cell r="BI168">
            <v>0</v>
          </cell>
          <cell r="BJ168"/>
          <cell r="BK168"/>
          <cell r="BL168">
            <v>0</v>
          </cell>
          <cell r="BM168"/>
          <cell r="BN168"/>
          <cell r="BO168">
            <v>0</v>
          </cell>
          <cell r="BP168"/>
          <cell r="BQ168"/>
          <cell r="BR168">
            <v>0</v>
          </cell>
          <cell r="BS168"/>
          <cell r="BT168"/>
          <cell r="BU168">
            <v>0</v>
          </cell>
          <cell r="BV168"/>
          <cell r="BW168"/>
          <cell r="BX168">
            <v>0</v>
          </cell>
          <cell r="BY168"/>
          <cell r="BZ168"/>
          <cell r="CA168">
            <v>0</v>
          </cell>
          <cell r="CB168">
            <v>0</v>
          </cell>
          <cell r="CC168">
            <v>0</v>
          </cell>
          <cell r="CD168">
            <v>0</v>
          </cell>
          <cell r="CE168"/>
          <cell r="CF168"/>
          <cell r="CG168">
            <v>0</v>
          </cell>
          <cell r="CH168"/>
          <cell r="CI168"/>
          <cell r="CJ168">
            <v>0</v>
          </cell>
          <cell r="CK168"/>
          <cell r="CL168"/>
          <cell r="CM168">
            <v>0</v>
          </cell>
          <cell r="CN168"/>
          <cell r="CO168"/>
          <cell r="CP168">
            <v>0</v>
          </cell>
          <cell r="CQ168"/>
          <cell r="CR168"/>
          <cell r="CS168">
            <v>0</v>
          </cell>
          <cell r="CT168"/>
          <cell r="CU168"/>
          <cell r="CV168">
            <v>0</v>
          </cell>
          <cell r="CW168"/>
          <cell r="CX168"/>
          <cell r="CY168">
            <v>0</v>
          </cell>
          <cell r="CZ168"/>
          <cell r="DA168"/>
          <cell r="DB168">
            <v>0</v>
          </cell>
          <cell r="DC168"/>
          <cell r="DD168"/>
          <cell r="DE168">
            <v>0</v>
          </cell>
          <cell r="DF168"/>
          <cell r="DG168"/>
          <cell r="DH168">
            <v>0</v>
          </cell>
          <cell r="DI168"/>
          <cell r="DJ168"/>
          <cell r="DK168">
            <v>0</v>
          </cell>
          <cell r="DL168">
            <v>0</v>
          </cell>
          <cell r="DM168">
            <v>0</v>
          </cell>
          <cell r="DN168">
            <v>0</v>
          </cell>
          <cell r="DO168">
            <v>0</v>
          </cell>
          <cell r="DP168">
            <v>0</v>
          </cell>
          <cell r="DQ168">
            <v>0</v>
          </cell>
          <cell r="DR168">
            <v>0</v>
          </cell>
          <cell r="DS168">
            <v>0</v>
          </cell>
          <cell r="DT168">
            <v>0</v>
          </cell>
        </row>
        <row r="169">
          <cell r="E169" t="str">
            <v xml:space="preserve">Enhanced capacities among the media, sports and members of the creative and cultural industries and the women’s movement in CARICOM to report and promote positive social norms that promote gender equality and women’s empowerment. </v>
          </cell>
          <cell r="F169" t="str">
            <v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v>
          </cell>
          <cell r="G169"/>
          <cell r="H169"/>
          <cell r="I169"/>
          <cell r="J169"/>
          <cell r="K169"/>
          <cell r="L169"/>
          <cell r="M169"/>
          <cell r="N169"/>
          <cell r="O169"/>
          <cell r="P169"/>
          <cell r="Q169"/>
          <cell r="R169"/>
          <cell r="S169"/>
          <cell r="T169"/>
          <cell r="U169"/>
          <cell r="V169"/>
          <cell r="W169"/>
          <cell r="X169"/>
          <cell r="Y169"/>
          <cell r="Z169"/>
          <cell r="AA169"/>
          <cell r="AB169"/>
          <cell r="AC169"/>
          <cell r="AD169"/>
          <cell r="AE169"/>
          <cell r="AF169" t="str">
            <v>Gender discriminatory roles and practices</v>
          </cell>
          <cell r="AG169" t="str">
            <v>Support to Institutions</v>
          </cell>
          <cell r="AH169" t="str">
            <v>Capacity Building</v>
          </cell>
          <cell r="AI169" t="str">
            <v xml:space="preserve">Social Cohesion and Protection </v>
          </cell>
          <cell r="AJ169" t="str">
            <v>Tailored Policy Support &amp; Technical Assistance</v>
          </cell>
          <cell r="AK169" t="str">
            <v>United Nations Entity for Gender Equality and the Empowerment of Women (UN Women)</v>
          </cell>
          <cell r="AL169"/>
          <cell r="AM169" t="str">
            <v>Ministry of Social Transformation
Directorate of Gender Affairs</v>
          </cell>
          <cell r="AN169"/>
          <cell r="AO169" t="str">
            <v>OECS, regional media houses</v>
          </cell>
          <cell r="AP169"/>
          <cell r="AQ169"/>
          <cell r="AR169"/>
          <cell r="AS169"/>
          <cell r="AT169"/>
          <cell r="AU169"/>
          <cell r="AV169"/>
          <cell r="AW169"/>
          <cell r="AX169"/>
          <cell r="AY169"/>
          <cell r="AZ169">
            <v>0</v>
          </cell>
          <cell r="BA169"/>
          <cell r="BB169"/>
          <cell r="BC169">
            <v>0</v>
          </cell>
          <cell r="BD169"/>
          <cell r="BE169"/>
          <cell r="BF169">
            <v>0</v>
          </cell>
          <cell r="BG169"/>
          <cell r="BH169"/>
          <cell r="BI169">
            <v>0</v>
          </cell>
          <cell r="BJ169"/>
          <cell r="BK169"/>
          <cell r="BL169">
            <v>0</v>
          </cell>
          <cell r="BM169"/>
          <cell r="BN169"/>
          <cell r="BO169">
            <v>0</v>
          </cell>
          <cell r="BP169"/>
          <cell r="BQ169"/>
          <cell r="BR169">
            <v>0</v>
          </cell>
          <cell r="BS169"/>
          <cell r="BT169"/>
          <cell r="BU169">
            <v>0</v>
          </cell>
          <cell r="BV169"/>
          <cell r="BW169"/>
          <cell r="BX169">
            <v>0</v>
          </cell>
          <cell r="BY169"/>
          <cell r="BZ169"/>
          <cell r="CA169">
            <v>0</v>
          </cell>
          <cell r="CB169">
            <v>0</v>
          </cell>
          <cell r="CC169">
            <v>0</v>
          </cell>
          <cell r="CD169">
            <v>0</v>
          </cell>
          <cell r="CE169"/>
          <cell r="CF169"/>
          <cell r="CG169">
            <v>0</v>
          </cell>
          <cell r="CH169"/>
          <cell r="CI169"/>
          <cell r="CJ169">
            <v>0</v>
          </cell>
          <cell r="CK169"/>
          <cell r="CL169"/>
          <cell r="CM169">
            <v>0</v>
          </cell>
          <cell r="CN169"/>
          <cell r="CO169"/>
          <cell r="CP169">
            <v>0</v>
          </cell>
          <cell r="CQ169"/>
          <cell r="CR169"/>
          <cell r="CS169">
            <v>0</v>
          </cell>
          <cell r="CT169"/>
          <cell r="CU169"/>
          <cell r="CV169">
            <v>0</v>
          </cell>
          <cell r="CW169"/>
          <cell r="CX169"/>
          <cell r="CY169">
            <v>0</v>
          </cell>
          <cell r="CZ169"/>
          <cell r="DA169"/>
          <cell r="DB169">
            <v>0</v>
          </cell>
          <cell r="DC169"/>
          <cell r="DD169"/>
          <cell r="DE169">
            <v>0</v>
          </cell>
          <cell r="DF169"/>
          <cell r="DG169"/>
          <cell r="DH169">
            <v>0</v>
          </cell>
          <cell r="DI169"/>
          <cell r="DJ169"/>
          <cell r="DK169">
            <v>0</v>
          </cell>
          <cell r="DL169">
            <v>0</v>
          </cell>
          <cell r="DM169">
            <v>0</v>
          </cell>
          <cell r="DN169">
            <v>0</v>
          </cell>
          <cell r="DO169">
            <v>0</v>
          </cell>
          <cell r="DP169">
            <v>0</v>
          </cell>
          <cell r="DQ169">
            <v>0</v>
          </cell>
          <cell r="DR169">
            <v>0</v>
          </cell>
          <cell r="DS169">
            <v>0</v>
          </cell>
          <cell r="DT169">
            <v>0</v>
          </cell>
        </row>
        <row r="170">
          <cell r="E170" t="str">
            <v>Strengthened capacity of and collaboration between NGMs and CSOs (including FBOs) to mainstream gender throughout regional and national policies and programmes. </v>
          </cell>
          <cell r="F170"/>
          <cell r="G170"/>
          <cell r="H170"/>
          <cell r="I170"/>
          <cell r="J170"/>
          <cell r="K170"/>
          <cell r="L170"/>
          <cell r="M170"/>
          <cell r="N170"/>
          <cell r="O170"/>
          <cell r="P170"/>
          <cell r="Q170"/>
          <cell r="R170"/>
          <cell r="S170"/>
          <cell r="T170"/>
          <cell r="U170"/>
          <cell r="V170"/>
          <cell r="W170"/>
          <cell r="X170"/>
          <cell r="Y170"/>
          <cell r="Z170"/>
          <cell r="AA170"/>
          <cell r="AB170"/>
          <cell r="AC170"/>
          <cell r="AD170"/>
          <cell r="AE170"/>
          <cell r="AF170" t="str">
            <v>Gender discriminatory roles and practices</v>
          </cell>
          <cell r="AG170" t="str">
            <v>Support to Institutions</v>
          </cell>
          <cell r="AH170" t="str">
            <v>Capacity Building</v>
          </cell>
          <cell r="AI170" t="str">
            <v xml:space="preserve">Social Cohesion and Protection </v>
          </cell>
          <cell r="AJ170" t="str">
            <v>Tailored Policy Support &amp; Technical Assistance</v>
          </cell>
          <cell r="AK170" t="str">
            <v>United Nations Entity for Gender Equality and the Empowerment of Women (UN Women)</v>
          </cell>
          <cell r="AL170"/>
          <cell r="AM170" t="str">
            <v>Ministry of Social Transformation
Directorate of Gender Affairs</v>
          </cell>
          <cell r="AN170"/>
          <cell r="AO170" t="str">
            <v>Caribbean Community Secretariat (CARICOM)</v>
          </cell>
          <cell r="AP170" t="str">
            <v xml:space="preserve">OECS </v>
          </cell>
          <cell r="AQ170"/>
          <cell r="AR170"/>
          <cell r="AS170"/>
          <cell r="AT170"/>
          <cell r="AU170"/>
          <cell r="AV170"/>
          <cell r="AW170"/>
          <cell r="AX170"/>
          <cell r="AY170"/>
          <cell r="AZ170">
            <v>0</v>
          </cell>
          <cell r="BA170"/>
          <cell r="BB170"/>
          <cell r="BC170">
            <v>0</v>
          </cell>
          <cell r="BD170"/>
          <cell r="BE170"/>
          <cell r="BF170">
            <v>0</v>
          </cell>
          <cell r="BG170"/>
          <cell r="BH170"/>
          <cell r="BI170">
            <v>0</v>
          </cell>
          <cell r="BJ170"/>
          <cell r="BK170"/>
          <cell r="BL170">
            <v>0</v>
          </cell>
          <cell r="BM170"/>
          <cell r="BN170"/>
          <cell r="BO170">
            <v>0</v>
          </cell>
          <cell r="BP170"/>
          <cell r="BQ170"/>
          <cell r="BR170">
            <v>0</v>
          </cell>
          <cell r="BS170"/>
          <cell r="BT170"/>
          <cell r="BU170">
            <v>0</v>
          </cell>
          <cell r="BV170"/>
          <cell r="BW170"/>
          <cell r="BX170">
            <v>0</v>
          </cell>
          <cell r="BY170"/>
          <cell r="BZ170"/>
          <cell r="CA170">
            <v>0</v>
          </cell>
          <cell r="CB170">
            <v>0</v>
          </cell>
          <cell r="CC170">
            <v>0</v>
          </cell>
          <cell r="CD170">
            <v>0</v>
          </cell>
          <cell r="CE170"/>
          <cell r="CF170"/>
          <cell r="CG170">
            <v>0</v>
          </cell>
          <cell r="CH170"/>
          <cell r="CI170"/>
          <cell r="CJ170">
            <v>0</v>
          </cell>
          <cell r="CK170"/>
          <cell r="CL170"/>
          <cell r="CM170">
            <v>0</v>
          </cell>
          <cell r="CN170"/>
          <cell r="CO170"/>
          <cell r="CP170">
            <v>0</v>
          </cell>
          <cell r="CQ170"/>
          <cell r="CR170"/>
          <cell r="CS170">
            <v>0</v>
          </cell>
          <cell r="CT170"/>
          <cell r="CU170"/>
          <cell r="CV170">
            <v>0</v>
          </cell>
          <cell r="CW170"/>
          <cell r="CX170"/>
          <cell r="CY170">
            <v>0</v>
          </cell>
          <cell r="CZ170"/>
          <cell r="DA170"/>
          <cell r="DB170">
            <v>0</v>
          </cell>
          <cell r="DC170"/>
          <cell r="DD170"/>
          <cell r="DE170">
            <v>0</v>
          </cell>
          <cell r="DF170"/>
          <cell r="DG170"/>
          <cell r="DH170">
            <v>0</v>
          </cell>
          <cell r="DI170"/>
          <cell r="DJ170"/>
          <cell r="DK170">
            <v>0</v>
          </cell>
          <cell r="DL170">
            <v>0</v>
          </cell>
          <cell r="DM170">
            <v>0</v>
          </cell>
          <cell r="DN170">
            <v>0</v>
          </cell>
          <cell r="DO170">
            <v>0</v>
          </cell>
          <cell r="DP170">
            <v>0</v>
          </cell>
          <cell r="DQ170">
            <v>0</v>
          </cell>
          <cell r="DR170">
            <v>0</v>
          </cell>
          <cell r="DS170">
            <v>0</v>
          </cell>
          <cell r="DT170">
            <v>0</v>
          </cell>
        </row>
        <row r="171">
          <cell r="E171" t="str">
            <v>Improved capacity of the UN, regional and national systems to produce and analyse gender statistics to measure progress on the SDGs.</v>
          </cell>
          <cell r="F171"/>
          <cell r="G171"/>
          <cell r="H171"/>
          <cell r="I171"/>
          <cell r="J171"/>
          <cell r="K171"/>
          <cell r="L171"/>
          <cell r="M171"/>
          <cell r="N171"/>
          <cell r="O171"/>
          <cell r="P171"/>
          <cell r="Q171"/>
          <cell r="R171"/>
          <cell r="S171"/>
          <cell r="T171"/>
          <cell r="U171"/>
          <cell r="V171"/>
          <cell r="W171"/>
          <cell r="X171"/>
          <cell r="Y171"/>
          <cell r="Z171"/>
          <cell r="AA171"/>
          <cell r="AB171"/>
          <cell r="AC171"/>
          <cell r="AD171"/>
          <cell r="AE171"/>
          <cell r="AF171" t="str">
            <v>Gender-Based Violence Prevention</v>
          </cell>
          <cell r="AG171" t="str">
            <v>Climate Change Adaptation and Resilience</v>
          </cell>
          <cell r="AH171" t="str">
            <v xml:space="preserve">Inclusive rural Transformation </v>
          </cell>
          <cell r="AI171" t="str">
            <v xml:space="preserve">Social Cohesion and Protection </v>
          </cell>
          <cell r="AJ171" t="str">
            <v>Climate Change and Disaster Risk Reduction</v>
          </cell>
          <cell r="AK171" t="str">
            <v>United Nations Entity for Gender Equality and the Empowerment of Women (UN Women)</v>
          </cell>
          <cell r="AL171"/>
          <cell r="AM171" t="str">
            <v>Ministry of Social Transformation
Directorate of Gender Affairs</v>
          </cell>
          <cell r="AN171"/>
          <cell r="AO171"/>
          <cell r="AP171"/>
          <cell r="AQ171"/>
          <cell r="AR171"/>
          <cell r="AS171"/>
          <cell r="AT171"/>
          <cell r="AU171"/>
          <cell r="AV171"/>
          <cell r="AW171"/>
          <cell r="AX171"/>
          <cell r="AY171"/>
          <cell r="AZ171">
            <v>0</v>
          </cell>
          <cell r="BA171"/>
          <cell r="BB171"/>
          <cell r="BC171">
            <v>0</v>
          </cell>
          <cell r="BD171"/>
          <cell r="BE171"/>
          <cell r="BF171">
            <v>0</v>
          </cell>
          <cell r="BG171"/>
          <cell r="BH171"/>
          <cell r="BI171">
            <v>0</v>
          </cell>
          <cell r="BJ171"/>
          <cell r="BK171"/>
          <cell r="BL171">
            <v>0</v>
          </cell>
          <cell r="BM171"/>
          <cell r="BN171"/>
          <cell r="BO171">
            <v>0</v>
          </cell>
          <cell r="BP171"/>
          <cell r="BQ171"/>
          <cell r="BR171">
            <v>0</v>
          </cell>
          <cell r="BS171"/>
          <cell r="BT171"/>
          <cell r="BU171">
            <v>0</v>
          </cell>
          <cell r="BV171"/>
          <cell r="BW171"/>
          <cell r="BX171">
            <v>0</v>
          </cell>
          <cell r="BY171"/>
          <cell r="BZ171"/>
          <cell r="CA171">
            <v>0</v>
          </cell>
          <cell r="CB171">
            <v>0</v>
          </cell>
          <cell r="CC171">
            <v>0</v>
          </cell>
          <cell r="CD171">
            <v>0</v>
          </cell>
          <cell r="CE171"/>
          <cell r="CF171"/>
          <cell r="CG171">
            <v>0</v>
          </cell>
          <cell r="CH171"/>
          <cell r="CI171"/>
          <cell r="CJ171">
            <v>0</v>
          </cell>
          <cell r="CK171"/>
          <cell r="CL171"/>
          <cell r="CM171">
            <v>0</v>
          </cell>
          <cell r="CN171"/>
          <cell r="CO171"/>
          <cell r="CP171">
            <v>0</v>
          </cell>
          <cell r="CQ171"/>
          <cell r="CR171"/>
          <cell r="CS171">
            <v>0</v>
          </cell>
          <cell r="CT171"/>
          <cell r="CU171"/>
          <cell r="CV171">
            <v>0</v>
          </cell>
          <cell r="CW171"/>
          <cell r="CX171"/>
          <cell r="CY171">
            <v>0</v>
          </cell>
          <cell r="CZ171"/>
          <cell r="DA171"/>
          <cell r="DB171">
            <v>0</v>
          </cell>
          <cell r="DC171"/>
          <cell r="DD171"/>
          <cell r="DE171">
            <v>0</v>
          </cell>
          <cell r="DF171"/>
          <cell r="DG171"/>
          <cell r="DH171">
            <v>0</v>
          </cell>
          <cell r="DI171"/>
          <cell r="DJ171"/>
          <cell r="DK171">
            <v>0</v>
          </cell>
          <cell r="DL171">
            <v>0</v>
          </cell>
          <cell r="DM171">
            <v>0</v>
          </cell>
          <cell r="DN171">
            <v>0</v>
          </cell>
          <cell r="DO171">
            <v>0</v>
          </cell>
          <cell r="DP171">
            <v>0</v>
          </cell>
          <cell r="DQ171">
            <v>0</v>
          </cell>
          <cell r="DR171">
            <v>0</v>
          </cell>
          <cell r="DS171">
            <v>0</v>
          </cell>
          <cell r="DT171">
            <v>0</v>
          </cell>
        </row>
        <row r="172">
          <cell r="E172" t="str">
            <v xml:space="preserve">Strengthened skills among policymakers to develop GBV legislation and policy in line with international standards. </v>
          </cell>
          <cell r="F172" t="str">
            <v>CARICOM Implementing Agency for Crime and Security (CARICOM- IMPACS)</v>
          </cell>
          <cell r="G172"/>
          <cell r="H172"/>
          <cell r="I172"/>
          <cell r="J172"/>
          <cell r="K172"/>
          <cell r="L172"/>
          <cell r="M172"/>
          <cell r="N172"/>
          <cell r="O172"/>
          <cell r="P172"/>
          <cell r="Q172"/>
          <cell r="R172"/>
          <cell r="S172"/>
          <cell r="T172"/>
          <cell r="U172"/>
          <cell r="V172"/>
          <cell r="W172"/>
          <cell r="X172"/>
          <cell r="Y172"/>
          <cell r="Z172"/>
          <cell r="AA172"/>
          <cell r="AB172"/>
          <cell r="AC172"/>
          <cell r="AD172"/>
          <cell r="AE172"/>
          <cell r="AF172" t="str">
            <v>Gender-Based Violence Prevention</v>
          </cell>
          <cell r="AG172" t="str">
            <v>Capacity Building</v>
          </cell>
          <cell r="AH172" t="str">
            <v>Access to Justice</v>
          </cell>
          <cell r="AI172" t="str">
            <v xml:space="preserve">Social Cohesion and Protection </v>
          </cell>
          <cell r="AJ172" t="str">
            <v>COVID Response  &amp;  Socio-economic Recovery</v>
          </cell>
          <cell r="AK172" t="str">
            <v>United Nations Entity for Gender Equality and the Empowerment of Women (UN Women)</v>
          </cell>
          <cell r="AL172"/>
          <cell r="AM172" t="str">
            <v>Ministry of Social Transformation
Directorate of Gender Affairs</v>
          </cell>
          <cell r="AN172"/>
          <cell r="AO172"/>
          <cell r="AP172"/>
          <cell r="AQ172"/>
          <cell r="AR172"/>
          <cell r="AS172"/>
          <cell r="AT172"/>
          <cell r="AU172"/>
          <cell r="AV172"/>
          <cell r="AW172"/>
          <cell r="AX172"/>
          <cell r="AY172"/>
          <cell r="AZ172">
            <v>0</v>
          </cell>
          <cell r="BA172"/>
          <cell r="BB172"/>
          <cell r="BC172">
            <v>0</v>
          </cell>
          <cell r="BD172"/>
          <cell r="BE172"/>
          <cell r="BF172">
            <v>0</v>
          </cell>
          <cell r="BG172"/>
          <cell r="BH172"/>
          <cell r="BI172">
            <v>0</v>
          </cell>
          <cell r="BJ172"/>
          <cell r="BK172"/>
          <cell r="BL172">
            <v>0</v>
          </cell>
          <cell r="BM172"/>
          <cell r="BN172"/>
          <cell r="BO172">
            <v>0</v>
          </cell>
          <cell r="BP172"/>
          <cell r="BQ172"/>
          <cell r="BR172">
            <v>0</v>
          </cell>
          <cell r="BS172"/>
          <cell r="BT172"/>
          <cell r="BU172">
            <v>0</v>
          </cell>
          <cell r="BV172"/>
          <cell r="BW172"/>
          <cell r="BX172">
            <v>0</v>
          </cell>
          <cell r="BY172"/>
          <cell r="BZ172"/>
          <cell r="CA172">
            <v>0</v>
          </cell>
          <cell r="CB172">
            <v>0</v>
          </cell>
          <cell r="CC172">
            <v>0</v>
          </cell>
          <cell r="CD172">
            <v>0</v>
          </cell>
          <cell r="CE172"/>
          <cell r="CF172"/>
          <cell r="CG172">
            <v>0</v>
          </cell>
          <cell r="CH172"/>
          <cell r="CI172"/>
          <cell r="CJ172">
            <v>0</v>
          </cell>
          <cell r="CK172"/>
          <cell r="CL172"/>
          <cell r="CM172">
            <v>0</v>
          </cell>
          <cell r="CN172"/>
          <cell r="CO172"/>
          <cell r="CP172">
            <v>0</v>
          </cell>
          <cell r="CQ172"/>
          <cell r="CR172"/>
          <cell r="CS172">
            <v>0</v>
          </cell>
          <cell r="CT172"/>
          <cell r="CU172"/>
          <cell r="CV172">
            <v>0</v>
          </cell>
          <cell r="CW172"/>
          <cell r="CX172"/>
          <cell r="CY172">
            <v>0</v>
          </cell>
          <cell r="CZ172"/>
          <cell r="DA172"/>
          <cell r="DB172">
            <v>0</v>
          </cell>
          <cell r="DC172"/>
          <cell r="DD172"/>
          <cell r="DE172">
            <v>0</v>
          </cell>
          <cell r="DF172"/>
          <cell r="DG172"/>
          <cell r="DH172">
            <v>0</v>
          </cell>
          <cell r="DI172"/>
          <cell r="DJ172"/>
          <cell r="DK172">
            <v>0</v>
          </cell>
          <cell r="DL172">
            <v>0</v>
          </cell>
          <cell r="DM172">
            <v>0</v>
          </cell>
          <cell r="DN172">
            <v>0</v>
          </cell>
          <cell r="DO172">
            <v>0</v>
          </cell>
          <cell r="DP172">
            <v>0</v>
          </cell>
          <cell r="DQ172">
            <v>0</v>
          </cell>
          <cell r="DR172">
            <v>0</v>
          </cell>
          <cell r="DS172">
            <v>0</v>
          </cell>
          <cell r="DT172">
            <v>0</v>
          </cell>
        </row>
        <row r="173">
          <cell r="E173" t="str">
            <v>National and sub-national systems and institutions plan, fund and deliver evidence-based programmes that prevent and respond to violence against women and girls and harmful practices, including in other sectors</v>
          </cell>
          <cell r="F173"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3">
            <v>43831</v>
          </cell>
          <cell r="H173" t="str">
            <v>31/12/2023</v>
          </cell>
          <cell r="I173" t="str">
            <v>Je'nille Maraj</v>
          </cell>
          <cell r="J173"/>
          <cell r="K173"/>
          <cell r="L173"/>
          <cell r="M173"/>
          <cell r="N173"/>
          <cell r="O173" t="str">
            <v>Pilot Gender-Responsive Budgeting in two Ministries</v>
          </cell>
          <cell r="P173"/>
          <cell r="Q173"/>
          <cell r="R173"/>
          <cell r="S173"/>
          <cell r="T173"/>
          <cell r="U173" t="str">
            <v>Gender equality/women’s empowerment is the principle objective (3)</v>
          </cell>
          <cell r="V173" t="str">
            <v>Significant contribution to realization of human rights (2)</v>
          </cell>
          <cell r="W173" t="str">
            <v>Contributes to sustaining peace in a limited way  human rights (1)</v>
          </cell>
          <cell r="X173" t="str">
            <v>Normative Support </v>
          </cell>
          <cell r="Y173" t="str">
            <v>Women and Girls</v>
          </cell>
          <cell r="Z173" t="str">
            <v xml:space="preserve">Joint Programmes </v>
          </cell>
          <cell r="AA173" t="str">
            <v>5.2 Eliminate all forms of violence against all women and girls in the public and private spheres, including trafficking and sexual and other types of exploitation</v>
          </cell>
          <cell r="AB173" t="str">
            <v>5.1 End all forms of discrimination against all women and girls everywhere</v>
          </cell>
          <cell r="AC173" t="str">
            <v>5.6 Ensure universal access to sexual and reproductive health and reproductive rights as agreed in accordance with the Programme of Action of the International Conference on Population and Development and the Beijing Platform for Action and the outcome do</v>
          </cell>
          <cell r="AD173" t="str">
            <v>5.c Adopt and strengthen sound policies and enforceable legislation for the promotion of gender equality and the empowerment of all women and girls at all levels</v>
          </cell>
          <cell r="AE173"/>
          <cell r="AF173" t="str">
            <v>Gender-Based Violence Prevention</v>
          </cell>
          <cell r="AG173" t="str">
            <v>Gender Equality</v>
          </cell>
          <cell r="AH173" t="str">
            <v>Gender discriminatory roles and practices</v>
          </cell>
          <cell r="AI173" t="str">
            <v xml:space="preserve">Social Cohesion and Protection </v>
          </cell>
          <cell r="AJ173" t="str">
            <v>Tailored Policy Support &amp; Technical Assistance</v>
          </cell>
          <cell r="AK173" t="str">
            <v>United Nations Entity for Gender Equality and the Empowerment of Women (UN Women)</v>
          </cell>
          <cell r="AL173" t="str">
            <v>MPTF-Spotlight Initiative Fund; European Union</v>
          </cell>
          <cell r="AM173" t="str">
            <v>Government, Consultants</v>
          </cell>
          <cell r="AN173" t="str">
            <v>COM (Combination)</v>
          </cell>
          <cell r="AO173"/>
          <cell r="AP173"/>
          <cell r="AQ173" t="str">
            <v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v>
          </cell>
          <cell r="AR173" t="str">
            <v>5.5.1 Proportion of seats held by women in (a) national parliaments and (b) local governments</v>
          </cell>
          <cell r="AS173"/>
          <cell r="AT173"/>
          <cell r="AU173"/>
          <cell r="AV173"/>
          <cell r="AW173"/>
          <cell r="AX173"/>
          <cell r="AY173"/>
          <cell r="AZ173">
            <v>0</v>
          </cell>
          <cell r="BA173"/>
          <cell r="BB173"/>
          <cell r="BC173">
            <v>0</v>
          </cell>
          <cell r="BD173"/>
          <cell r="BE173"/>
          <cell r="BF173">
            <v>0</v>
          </cell>
          <cell r="BG173"/>
          <cell r="BH173"/>
          <cell r="BI173">
            <v>0</v>
          </cell>
          <cell r="BJ173">
            <v>25000</v>
          </cell>
          <cell r="BK173">
            <v>10000</v>
          </cell>
          <cell r="BL173">
            <v>15000</v>
          </cell>
          <cell r="BM173"/>
          <cell r="BN173"/>
          <cell r="BO173">
            <v>0</v>
          </cell>
          <cell r="BP173"/>
          <cell r="BQ173"/>
          <cell r="BR173">
            <v>0</v>
          </cell>
          <cell r="BS173"/>
          <cell r="BT173"/>
          <cell r="BU173">
            <v>0</v>
          </cell>
          <cell r="BV173"/>
          <cell r="BW173"/>
          <cell r="BX173">
            <v>0</v>
          </cell>
          <cell r="BY173"/>
          <cell r="BZ173"/>
          <cell r="CA173">
            <v>0</v>
          </cell>
          <cell r="CB173">
            <v>25000</v>
          </cell>
          <cell r="CC173">
            <v>10000</v>
          </cell>
          <cell r="CD173">
            <v>15000</v>
          </cell>
          <cell r="CE173"/>
          <cell r="CF173"/>
          <cell r="CG173">
            <v>0</v>
          </cell>
          <cell r="CH173"/>
          <cell r="CI173"/>
          <cell r="CJ173">
            <v>0</v>
          </cell>
          <cell r="CK173"/>
          <cell r="CL173"/>
          <cell r="CM173">
            <v>0</v>
          </cell>
          <cell r="CN173"/>
          <cell r="CO173"/>
          <cell r="CP173">
            <v>0</v>
          </cell>
          <cell r="CQ173"/>
          <cell r="CR173"/>
          <cell r="CS173">
            <v>0</v>
          </cell>
          <cell r="CT173"/>
          <cell r="CU173"/>
          <cell r="CV173">
            <v>0</v>
          </cell>
          <cell r="CW173"/>
          <cell r="CX173"/>
          <cell r="CY173">
            <v>0</v>
          </cell>
          <cell r="CZ173"/>
          <cell r="DA173"/>
          <cell r="DB173">
            <v>0</v>
          </cell>
          <cell r="DC173"/>
          <cell r="DD173"/>
          <cell r="DE173">
            <v>0</v>
          </cell>
          <cell r="DF173"/>
          <cell r="DG173"/>
          <cell r="DH173">
            <v>0</v>
          </cell>
          <cell r="DI173"/>
          <cell r="DJ173"/>
          <cell r="DK173">
            <v>0</v>
          </cell>
          <cell r="DL173">
            <v>0</v>
          </cell>
          <cell r="DM173">
            <v>0</v>
          </cell>
          <cell r="DN173">
            <v>0</v>
          </cell>
          <cell r="DO173">
            <v>0</v>
          </cell>
          <cell r="DP173">
            <v>0</v>
          </cell>
          <cell r="DQ173">
            <v>0</v>
          </cell>
          <cell r="DR173">
            <v>0</v>
          </cell>
          <cell r="DS173">
            <v>0</v>
          </cell>
          <cell r="DT173">
            <v>0</v>
          </cell>
        </row>
        <row r="174">
          <cell r="E174" t="str">
            <v>Gender inequitable social norms, attitudes and behaviours change at community and individual levels to prevent violence against women and girls and harmful practices</v>
          </cell>
          <cell r="F174"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4">
            <v>43831</v>
          </cell>
          <cell r="H174" t="str">
            <v>31/12/2023</v>
          </cell>
          <cell r="I174" t="str">
            <v>Je'nille Maraj</v>
          </cell>
          <cell r="J174"/>
          <cell r="K174"/>
          <cell r="L174"/>
          <cell r="M174"/>
          <cell r="N174"/>
          <cell r="O174" t="str">
            <v>Foundations and PfP Programme rollout, Behaviour Change Campaigns with the Government of Grenada, Social Mobilisation of the Judiciary as Duty-Bearers, Re-integration of Adolescent Mothers into the Education System</v>
          </cell>
          <cell r="P174"/>
          <cell r="Q174"/>
          <cell r="R174"/>
          <cell r="S174"/>
          <cell r="T174"/>
          <cell r="U174" t="str">
            <v>Gender equality/women’s empowerment is the principle objective (3)</v>
          </cell>
          <cell r="V174" t="str">
            <v>Significant contribution to realization of human rights (2)</v>
          </cell>
          <cell r="W174" t="str">
            <v>Contributes to sustaining peace in a limited way  human rights (1)</v>
          </cell>
          <cell r="X174" t="str">
            <v>Capacity Development/Technical Assistance </v>
          </cell>
          <cell r="Y174" t="str">
            <v>Women and Girls</v>
          </cell>
          <cell r="Z174" t="str">
            <v xml:space="preserve">Joint Programmes </v>
          </cell>
          <cell r="AA174" t="str">
            <v>5.1 End all forms of discrimination against all women and girls everywhere</v>
          </cell>
          <cell r="AB174" t="str">
            <v>5.2 Eliminate all forms of violence against all women and girls in the public and private spheres, including trafficking and sexual and other types of exploitation</v>
          </cell>
          <cell r="AC174" t="str">
            <v>5.6 Ensure universal access to sexual and reproductive health and reproductive rights as agreed in accordance with the Programme of Action of the International Conference on Population and Development and the Beijing Platform for Action and the outcome do</v>
          </cell>
          <cell r="AD174" t="str">
            <v>5.c Adopt and strengthen sound policies and enforceable legislation for the promotion of gender equality and the empowerment of all women and girls at all levels</v>
          </cell>
          <cell r="AE174"/>
          <cell r="AF174" t="str">
            <v>Gender-Based Violence Prevention</v>
          </cell>
          <cell r="AG174" t="str">
            <v>Gender Equality</v>
          </cell>
          <cell r="AH174" t="str">
            <v>Gender discriminatory roles and practices</v>
          </cell>
          <cell r="AI174" t="str">
            <v xml:space="preserve">Social Cohesion and Protection </v>
          </cell>
          <cell r="AJ174" t="str">
            <v>Tailored Policy Support &amp; Technical Assistance</v>
          </cell>
          <cell r="AK174" t="str">
            <v>United Nations Entity for Gender Equality and the Empowerment of Women (UN Women)</v>
          </cell>
          <cell r="AL174" t="str">
            <v>MPTF-Spotlight Initiative Fund; European Union</v>
          </cell>
          <cell r="AM174" t="str">
            <v>Government, CSOs</v>
          </cell>
          <cell r="AN174" t="str">
            <v>COM (Combination)</v>
          </cell>
          <cell r="AO174"/>
          <cell r="AP174"/>
          <cell r="AQ174" t="str">
            <v>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v>
          </cell>
          <cell r="AR174"/>
          <cell r="AS174"/>
          <cell r="AT174"/>
          <cell r="AU174"/>
          <cell r="AV174"/>
          <cell r="AW174"/>
          <cell r="AX174"/>
          <cell r="AY174"/>
          <cell r="AZ174">
            <v>0</v>
          </cell>
          <cell r="BA174"/>
          <cell r="BB174"/>
          <cell r="BC174">
            <v>0</v>
          </cell>
          <cell r="BD174"/>
          <cell r="BE174"/>
          <cell r="BF174">
            <v>0</v>
          </cell>
          <cell r="BG174"/>
          <cell r="BH174"/>
          <cell r="BI174">
            <v>0</v>
          </cell>
          <cell r="BJ174">
            <v>174812</v>
          </cell>
          <cell r="BK174">
            <v>109812</v>
          </cell>
          <cell r="BL174">
            <v>65000</v>
          </cell>
          <cell r="BM174"/>
          <cell r="BN174"/>
          <cell r="BO174">
            <v>0</v>
          </cell>
          <cell r="BP174"/>
          <cell r="BQ174"/>
          <cell r="BR174">
            <v>0</v>
          </cell>
          <cell r="BS174"/>
          <cell r="BT174"/>
          <cell r="BU174">
            <v>0</v>
          </cell>
          <cell r="BV174"/>
          <cell r="BW174"/>
          <cell r="BX174">
            <v>0</v>
          </cell>
          <cell r="BY174"/>
          <cell r="BZ174"/>
          <cell r="CA174">
            <v>0</v>
          </cell>
          <cell r="CB174">
            <v>174812</v>
          </cell>
          <cell r="CC174">
            <v>109812</v>
          </cell>
          <cell r="CD174">
            <v>65000</v>
          </cell>
          <cell r="CE174"/>
          <cell r="CF174"/>
          <cell r="CG174">
            <v>0</v>
          </cell>
          <cell r="CH174"/>
          <cell r="CI174"/>
          <cell r="CJ174">
            <v>0</v>
          </cell>
          <cell r="CK174"/>
          <cell r="CL174"/>
          <cell r="CM174">
            <v>0</v>
          </cell>
          <cell r="CN174"/>
          <cell r="CO174"/>
          <cell r="CP174">
            <v>0</v>
          </cell>
          <cell r="CQ174"/>
          <cell r="CR174"/>
          <cell r="CS174">
            <v>0</v>
          </cell>
          <cell r="CT174"/>
          <cell r="CU174"/>
          <cell r="CV174">
            <v>0</v>
          </cell>
          <cell r="CW174"/>
          <cell r="CX174"/>
          <cell r="CY174">
            <v>0</v>
          </cell>
          <cell r="CZ174"/>
          <cell r="DA174"/>
          <cell r="DB174">
            <v>0</v>
          </cell>
          <cell r="DC174"/>
          <cell r="DD174"/>
          <cell r="DE174">
            <v>0</v>
          </cell>
          <cell r="DF174"/>
          <cell r="DG174"/>
          <cell r="DH174">
            <v>0</v>
          </cell>
          <cell r="DI174"/>
          <cell r="DJ174"/>
          <cell r="DK174">
            <v>0</v>
          </cell>
          <cell r="DL174">
            <v>0</v>
          </cell>
          <cell r="DM174">
            <v>0</v>
          </cell>
          <cell r="DN174">
            <v>0</v>
          </cell>
          <cell r="DO174">
            <v>0</v>
          </cell>
          <cell r="DP174">
            <v>0</v>
          </cell>
          <cell r="DQ174">
            <v>0</v>
          </cell>
          <cell r="DR174">
            <v>0</v>
          </cell>
          <cell r="DS174">
            <v>0</v>
          </cell>
          <cell r="DT174">
            <v>0</v>
          </cell>
        </row>
        <row r="175">
          <cell r="E175" t="str">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ell>
          <cell r="F175"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5">
            <v>43831</v>
          </cell>
          <cell r="H175" t="str">
            <v>31/12/2023</v>
          </cell>
          <cell r="I175" t="str">
            <v>Je'nille Maraj</v>
          </cell>
          <cell r="J175"/>
          <cell r="K175"/>
          <cell r="L175" t="str">
            <v>Quality, disaggregated and globally comparable data on different forms of violence against women and girls and harmful practices, collected, analysed and used in line with international standards to inform laws, policies and programmes</v>
          </cell>
          <cell r="M175"/>
          <cell r="N175" t="str">
            <v>Quality, disaggregated and globally comparable data on different forms of violence against women and girls and harmful practices, collected, analysed and used in line with international standards to inform laws, policies and programmes</v>
          </cell>
          <cell r="O175" t="str">
            <v>Priority Access Routes for survivors of GBV</v>
          </cell>
          <cell r="P175"/>
          <cell r="Q175"/>
          <cell r="R175"/>
          <cell r="S175"/>
          <cell r="T175"/>
          <cell r="U175" t="str">
            <v>Gender equality/women’s empowerment is the principle objective (3)</v>
          </cell>
          <cell r="V175" t="str">
            <v>Significant contribution to realization of human rights (2)</v>
          </cell>
          <cell r="W175" t="str">
            <v>Contributes to sustaining peace in a limited way  human rights (1)</v>
          </cell>
          <cell r="X175" t="str">
            <v>Data Collection and Analysis </v>
          </cell>
          <cell r="Y175" t="str">
            <v>Women and Girls</v>
          </cell>
          <cell r="Z175" t="str">
            <v xml:space="preserve">Joint Programmes </v>
          </cell>
          <cell r="AA175" t="str">
            <v>5.1 End all forms of discrimination against all women and girls everywhere</v>
          </cell>
          <cell r="AB175" t="str">
            <v>5.2 Eliminate all forms of violence against all women and girls in the public and private spheres, including trafficking and sexual and other types of exploitation</v>
          </cell>
          <cell r="AC175" t="str">
            <v>5.6 Ensure universal access to sexual and reproductive health and reproductive rights as agreed in accordance with the Programme of Action of the International Conference on Population and Development and the Beijing Platform for Action and the outcome do</v>
          </cell>
          <cell r="AD175" t="str">
            <v>5.c Adopt and strengthen sound policies and enforceable legislation for the promotion of gender equality and the empowerment of all women and girls at all levels</v>
          </cell>
          <cell r="AE175"/>
          <cell r="AF175" t="str">
            <v>Gender-Based Violence Prevention</v>
          </cell>
          <cell r="AG175" t="str">
            <v>Gender Equality</v>
          </cell>
          <cell r="AH175" t="str">
            <v>Gender discriminatory roles and practices</v>
          </cell>
          <cell r="AI175" t="str">
            <v xml:space="preserve">Social Cohesion and Protection </v>
          </cell>
          <cell r="AJ175" t="str">
            <v>Tailored Policy Support &amp; Technical Assistance</v>
          </cell>
          <cell r="AK175" t="str">
            <v>United Nations Entity for Gender Equality and the Empowerment of Women (UN Women)</v>
          </cell>
          <cell r="AL175" t="str">
            <v>MPTF-Spotlight Initiative Fund; European Union</v>
          </cell>
          <cell r="AM175" t="str">
            <v>Government, CSOs</v>
          </cell>
          <cell r="AN175" t="str">
            <v>COM (Combination)</v>
          </cell>
          <cell r="AO175"/>
          <cell r="AP175"/>
          <cell r="AQ175" t="str">
            <v xml:space="preserve">Spotlight Indicator 4.1.4 Number of government service providers who have increased knowledge and capacities to deliver quality and coordinated essential services to women and girls’ survivors of violence, especially in a post COVID-19 space; </v>
          </cell>
          <cell r="AR175"/>
          <cell r="AS175"/>
          <cell r="AT175"/>
          <cell r="AU175"/>
          <cell r="AV175"/>
          <cell r="AW175"/>
          <cell r="AX175"/>
          <cell r="AY175"/>
          <cell r="AZ175">
            <v>0</v>
          </cell>
          <cell r="BA175">
            <v>50000</v>
          </cell>
          <cell r="BB175"/>
          <cell r="BC175">
            <v>50000</v>
          </cell>
          <cell r="BD175"/>
          <cell r="BE175"/>
          <cell r="BF175">
            <v>0</v>
          </cell>
          <cell r="BG175"/>
          <cell r="BH175"/>
          <cell r="BI175">
            <v>0</v>
          </cell>
          <cell r="BJ175">
            <v>50000</v>
          </cell>
          <cell r="BK175"/>
          <cell r="BL175">
            <v>50000</v>
          </cell>
          <cell r="BM175"/>
          <cell r="BN175"/>
          <cell r="BO175">
            <v>0</v>
          </cell>
          <cell r="BP175"/>
          <cell r="BQ175"/>
          <cell r="BR175">
            <v>0</v>
          </cell>
          <cell r="BS175"/>
          <cell r="BT175"/>
          <cell r="BU175">
            <v>0</v>
          </cell>
          <cell r="BV175"/>
          <cell r="BW175"/>
          <cell r="BX175">
            <v>0</v>
          </cell>
          <cell r="BY175"/>
          <cell r="BZ175"/>
          <cell r="CA175">
            <v>0</v>
          </cell>
          <cell r="CB175">
            <v>100000</v>
          </cell>
          <cell r="CC175">
            <v>0</v>
          </cell>
          <cell r="CD175">
            <v>100000</v>
          </cell>
          <cell r="CE175"/>
          <cell r="CF175"/>
          <cell r="CG175">
            <v>0</v>
          </cell>
          <cell r="CH175"/>
          <cell r="CI175"/>
          <cell r="CJ175">
            <v>0</v>
          </cell>
          <cell r="CK175"/>
          <cell r="CL175"/>
          <cell r="CM175">
            <v>0</v>
          </cell>
          <cell r="CN175"/>
          <cell r="CO175"/>
          <cell r="CP175">
            <v>0</v>
          </cell>
          <cell r="CQ175">
            <v>50000</v>
          </cell>
          <cell r="CR175">
            <v>0</v>
          </cell>
          <cell r="CS175">
            <v>50000</v>
          </cell>
          <cell r="CT175"/>
          <cell r="CU175"/>
          <cell r="CV175">
            <v>0</v>
          </cell>
          <cell r="CW175"/>
          <cell r="CX175"/>
          <cell r="CY175">
            <v>0</v>
          </cell>
          <cell r="CZ175"/>
          <cell r="DA175"/>
          <cell r="DB175">
            <v>0</v>
          </cell>
          <cell r="DC175"/>
          <cell r="DD175"/>
          <cell r="DE175">
            <v>0</v>
          </cell>
          <cell r="DF175"/>
          <cell r="DG175"/>
          <cell r="DH175">
            <v>0</v>
          </cell>
          <cell r="DI175"/>
          <cell r="DJ175"/>
          <cell r="DK175">
            <v>0</v>
          </cell>
          <cell r="DL175">
            <v>50000</v>
          </cell>
          <cell r="DM175">
            <v>0</v>
          </cell>
          <cell r="DN175">
            <v>50000</v>
          </cell>
          <cell r="DO175">
            <v>0</v>
          </cell>
          <cell r="DP175">
            <v>0</v>
          </cell>
          <cell r="DQ175">
            <v>0</v>
          </cell>
          <cell r="DR175">
            <v>0</v>
          </cell>
          <cell r="DS175">
            <v>0</v>
          </cell>
          <cell r="DT175">
            <v>0</v>
          </cell>
        </row>
        <row r="176">
          <cell r="E176" t="str">
            <v>Women's rights groups, autonomous social movements and relevant CSOs, including those representing youth and groups facing multiple and intersecting forms of discrimination/marginalization, more effectively influence and advance progress on GEWE and ending VAWG</v>
          </cell>
          <cell r="F176"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6">
            <v>43831</v>
          </cell>
          <cell r="H176" t="str">
            <v>31/12/2023</v>
          </cell>
          <cell r="I176" t="str">
            <v>Je'nille Maraj</v>
          </cell>
          <cell r="J176"/>
          <cell r="K176"/>
          <cell r="L176"/>
          <cell r="M176"/>
          <cell r="N176"/>
          <cell r="O176" t="str">
            <v>Social Accountability Grants for CSOs, Small Grants, M&amp;E and Leadership Capacity Building Programme, Knowledge Hub for Feminist Research</v>
          </cell>
          <cell r="P176"/>
          <cell r="Q176"/>
          <cell r="R176"/>
          <cell r="S176"/>
          <cell r="T176"/>
          <cell r="U176" t="str">
            <v>Gender equality/women’s empowerment is the principle objective (3)</v>
          </cell>
          <cell r="V176" t="str">
            <v>Significant contribution to realization of human rights (2)</v>
          </cell>
          <cell r="W176" t="str">
            <v>Contributes to sustaining peace in a limited way  human rights (1)</v>
          </cell>
          <cell r="X176" t="str">
            <v>Capacity Development/Technical Assistance </v>
          </cell>
          <cell r="Y176" t="str">
            <v>Women and Girls</v>
          </cell>
          <cell r="Z176" t="str">
            <v xml:space="preserve">Joint Programmes </v>
          </cell>
          <cell r="AA176" t="str">
            <v>5.1 End all forms of discrimination against all women and girls everywhere</v>
          </cell>
          <cell r="AB176" t="str">
            <v>5.2 Eliminate all forms of violence against all women and girls in the public and private spheres, including trafficking and sexual and other types of exploitation</v>
          </cell>
          <cell r="AC176" t="str">
            <v>5.6 Ensure universal access to sexual and reproductive health and reproductive rights as agreed in accordance with the Programme of Action of the International Conference on Population and Development and the Beijing Platform for Action and the outcome do</v>
          </cell>
          <cell r="AD176" t="str">
            <v>5.c Adopt and strengthen sound policies and enforceable legislation for the promotion of gender equality and the empowerment of all women and girls at all levels</v>
          </cell>
          <cell r="AE176"/>
          <cell r="AF176" t="str">
            <v>Gender-Based Violence Prevention</v>
          </cell>
          <cell r="AG176" t="str">
            <v>Gender Equality</v>
          </cell>
          <cell r="AH176" t="str">
            <v>Gender discriminatory roles and practices</v>
          </cell>
          <cell r="AI176" t="str">
            <v xml:space="preserve">Social Cohesion and Protection </v>
          </cell>
          <cell r="AJ176" t="str">
            <v>Tailored Policy Support &amp; Technical Assistance</v>
          </cell>
          <cell r="AK176" t="str">
            <v>United Nations Entity for Gender Equality and the Empowerment of Women (UN Women)</v>
          </cell>
          <cell r="AL176" t="str">
            <v>MPTF-Spotlight Initiative Fund; European Union</v>
          </cell>
          <cell r="AM176" t="str">
            <v>CSOs</v>
          </cell>
          <cell r="AN176" t="str">
            <v>COM (Combination)</v>
          </cell>
          <cell r="AO176"/>
          <cell r="AP176"/>
          <cell r="AQ176" t="str">
            <v>Number of women's rights groups, networks and relevant CSOs with strengthened capacities to network, partner and jointly advocate for progress on ending VAWG including family violence at local, national, regional and global levels; Number of supported women's right groups and relevant CSOs using the appropriate accountability mechanisms  for advocacyNumber of supported women's right groups and relevant CSOs using the appropriate accountability mechanisms  for advocacy; 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v>
          </cell>
          <cell r="AR176"/>
          <cell r="AS176"/>
          <cell r="AT176"/>
          <cell r="AU176"/>
          <cell r="AV176"/>
          <cell r="AW176"/>
          <cell r="AX176"/>
          <cell r="AY176"/>
          <cell r="AZ176">
            <v>0</v>
          </cell>
          <cell r="BA176"/>
          <cell r="BB176"/>
          <cell r="BC176">
            <v>0</v>
          </cell>
          <cell r="BD176"/>
          <cell r="BE176"/>
          <cell r="BF176">
            <v>0</v>
          </cell>
          <cell r="BG176"/>
          <cell r="BH176"/>
          <cell r="BI176">
            <v>0</v>
          </cell>
          <cell r="BJ176">
            <v>100400</v>
          </cell>
          <cell r="BK176">
            <v>80400</v>
          </cell>
          <cell r="BL176">
            <v>20000</v>
          </cell>
          <cell r="BM176"/>
          <cell r="BN176"/>
          <cell r="BO176">
            <v>0</v>
          </cell>
          <cell r="BP176"/>
          <cell r="BQ176"/>
          <cell r="BR176">
            <v>0</v>
          </cell>
          <cell r="BS176"/>
          <cell r="BT176"/>
          <cell r="BU176">
            <v>0</v>
          </cell>
          <cell r="BV176"/>
          <cell r="BW176"/>
          <cell r="BX176">
            <v>0</v>
          </cell>
          <cell r="BY176"/>
          <cell r="BZ176"/>
          <cell r="CA176">
            <v>0</v>
          </cell>
          <cell r="CB176">
            <v>100400</v>
          </cell>
          <cell r="CC176">
            <v>80400</v>
          </cell>
          <cell r="CD176">
            <v>20000</v>
          </cell>
          <cell r="CE176"/>
          <cell r="CF176"/>
          <cell r="CG176">
            <v>0</v>
          </cell>
          <cell r="CH176"/>
          <cell r="CI176"/>
          <cell r="CJ176">
            <v>0</v>
          </cell>
          <cell r="CK176"/>
          <cell r="CL176"/>
          <cell r="CM176">
            <v>0</v>
          </cell>
          <cell r="CN176"/>
          <cell r="CO176"/>
          <cell r="CP176">
            <v>0</v>
          </cell>
          <cell r="CQ176"/>
          <cell r="CR176"/>
          <cell r="CS176">
            <v>0</v>
          </cell>
          <cell r="CT176"/>
          <cell r="CU176"/>
          <cell r="CV176">
            <v>0</v>
          </cell>
          <cell r="CW176"/>
          <cell r="CX176"/>
          <cell r="CY176">
            <v>0</v>
          </cell>
          <cell r="CZ176"/>
          <cell r="DA176"/>
          <cell r="DB176">
            <v>0</v>
          </cell>
          <cell r="DC176"/>
          <cell r="DD176"/>
          <cell r="DE176">
            <v>0</v>
          </cell>
          <cell r="DF176"/>
          <cell r="DG176"/>
          <cell r="DH176">
            <v>0</v>
          </cell>
          <cell r="DI176"/>
          <cell r="DJ176"/>
          <cell r="DK176">
            <v>0</v>
          </cell>
          <cell r="DL176">
            <v>0</v>
          </cell>
          <cell r="DM176">
            <v>0</v>
          </cell>
          <cell r="DN176">
            <v>0</v>
          </cell>
          <cell r="DO176">
            <v>0</v>
          </cell>
          <cell r="DP176">
            <v>0</v>
          </cell>
          <cell r="DQ176">
            <v>0</v>
          </cell>
          <cell r="DR176">
            <v>0</v>
          </cell>
          <cell r="DS176">
            <v>0</v>
          </cell>
          <cell r="DT176">
            <v>0</v>
          </cell>
        </row>
        <row r="177">
          <cell r="AU177">
            <v>559887.04940337595</v>
          </cell>
          <cell r="AV177">
            <v>388995.18583495007</v>
          </cell>
          <cell r="AW177">
            <v>124830.24178421297</v>
          </cell>
          <cell r="AX177">
            <v>9173729.9580184631</v>
          </cell>
          <cell r="AY177">
            <v>5643778.9196312623</v>
          </cell>
          <cell r="AZ177">
            <v>3529951.0383872008</v>
          </cell>
          <cell r="BA177">
            <v>13740209.408209678</v>
          </cell>
          <cell r="BB177">
            <v>9050485.6519728713</v>
          </cell>
          <cell r="BC177">
            <v>4689723.7562368028</v>
          </cell>
          <cell r="BD177">
            <v>2162167.1776021854</v>
          </cell>
          <cell r="BE177">
            <v>1335901.8583495</v>
          </cell>
          <cell r="BF177">
            <v>826265.31925268518</v>
          </cell>
          <cell r="BG177">
            <v>10674019.48366113</v>
          </cell>
          <cell r="BH177">
            <v>8228788.765811529</v>
          </cell>
          <cell r="BI177">
            <v>2445230.717849602</v>
          </cell>
          <cell r="BJ177">
            <v>3963361.3988729254</v>
          </cell>
          <cell r="BK177">
            <v>3001800.9153045001</v>
          </cell>
          <cell r="BL177">
            <v>961560.48356842599</v>
          </cell>
          <cell r="BM177">
            <v>209700</v>
          </cell>
          <cell r="BN177">
            <v>149700</v>
          </cell>
          <cell r="BO177">
            <v>60000</v>
          </cell>
          <cell r="BP177">
            <v>1145724.288872926</v>
          </cell>
          <cell r="BQ177">
            <v>788063.80530450004</v>
          </cell>
          <cell r="BR177">
            <v>357660.48356842587</v>
          </cell>
          <cell r="BS177">
            <v>11170133.29570226</v>
          </cell>
          <cell r="BT177">
            <v>4836338.1302048313</v>
          </cell>
          <cell r="BU177">
            <v>6333795.1654974315</v>
          </cell>
          <cell r="BV177">
            <v>9875366.707228085</v>
          </cell>
          <cell r="BW177">
            <v>6882269.7389095454</v>
          </cell>
          <cell r="BX177">
            <v>2993096.9683185415</v>
          </cell>
          <cell r="BY177">
            <v>38631205.490789719</v>
          </cell>
          <cell r="BZ177">
            <v>10638008.67680525</v>
          </cell>
          <cell r="CA177">
            <v>27993196.813984469</v>
          </cell>
          <cell r="CB177">
            <v>101305504.25836076</v>
          </cell>
          <cell r="CC177">
            <v>50944131.648128733</v>
          </cell>
          <cell r="CD177">
            <v>50315310.988447793</v>
          </cell>
          <cell r="CE177">
            <v>60000</v>
          </cell>
          <cell r="CF177">
            <v>0</v>
          </cell>
          <cell r="CG177">
            <v>60000</v>
          </cell>
          <cell r="CH177">
            <v>3080797</v>
          </cell>
          <cell r="CI177">
            <v>412297</v>
          </cell>
          <cell r="CJ177">
            <v>2668500</v>
          </cell>
          <cell r="CK177">
            <v>838847.375</v>
          </cell>
          <cell r="CL177">
            <v>548547.375</v>
          </cell>
          <cell r="CM177">
            <v>290300</v>
          </cell>
          <cell r="CN177">
            <v>120000</v>
          </cell>
          <cell r="CO177">
            <v>50000</v>
          </cell>
          <cell r="CP177">
            <v>70000</v>
          </cell>
          <cell r="CQ177">
            <v>1368964.125</v>
          </cell>
          <cell r="CR177">
            <v>1016484.125</v>
          </cell>
          <cell r="CS177">
            <v>352480</v>
          </cell>
          <cell r="CT177">
            <v>497700</v>
          </cell>
          <cell r="CU177">
            <v>160400</v>
          </cell>
          <cell r="CV177">
            <v>337300</v>
          </cell>
          <cell r="CW177">
            <v>60000</v>
          </cell>
          <cell r="CX177">
            <v>0</v>
          </cell>
          <cell r="CY177">
            <v>60000</v>
          </cell>
          <cell r="CZ177">
            <v>462782</v>
          </cell>
          <cell r="DA177">
            <v>402782</v>
          </cell>
          <cell r="DB177">
            <v>60000</v>
          </cell>
          <cell r="DC177">
            <v>4471828.75</v>
          </cell>
          <cell r="DD177">
            <v>1446640.75</v>
          </cell>
          <cell r="DE177">
            <v>3025188</v>
          </cell>
          <cell r="DF177">
            <v>767375</v>
          </cell>
          <cell r="DG177">
            <v>454000</v>
          </cell>
          <cell r="DH177">
            <v>313375</v>
          </cell>
          <cell r="DI177">
            <v>2043838.5</v>
          </cell>
          <cell r="DJ177">
            <v>1266838.5</v>
          </cell>
          <cell r="DK177">
            <v>777000</v>
          </cell>
          <cell r="DL177">
            <v>13772132.75</v>
          </cell>
          <cell r="DM177">
            <v>5757989.75</v>
          </cell>
          <cell r="DN177">
            <v>8014143</v>
          </cell>
          <cell r="DO177">
            <v>619887.04940337595</v>
          </cell>
          <cell r="DP177">
            <v>388995.18583495007</v>
          </cell>
          <cell r="DQ177">
            <v>184830.24178421297</v>
          </cell>
          <cell r="DR177">
            <v>12254526.958018463</v>
          </cell>
          <cell r="DS177">
            <v>6056075.9196312623</v>
          </cell>
          <cell r="DT177">
            <v>6198451.0383872008</v>
          </cell>
        </row>
      </sheetData>
      <sheetData sheetId="5"/>
      <sheetData sheetId="6"/>
      <sheetData sheetId="7"/>
      <sheetData sheetId="8"/>
      <sheetData sheetId="9"/>
      <sheetData sheetId="10"/>
      <sheetData sheetId="11">
        <row r="5">
          <cell r="E5" t="str">
            <v>Strengthened competitiveness and resilience among MSMEs owned by marginalised groups (especially those in the agri-business, energy, care, orange and silver economies)</v>
          </cell>
          <cell r="F5" t="str">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G5"/>
          <cell r="H5"/>
          <cell r="I5"/>
          <cell r="J5"/>
          <cell r="K5" t="str">
            <v>Strengthened competitiveness and resilience among MSMEs owned by marginalised groups (especially those in the agri-business, energy, care, orange and silver economies).</v>
          </cell>
          <cell r="L5" t="str">
            <v>Strengthened competitives and resilience among MSMEs owned by marginalised groups (especially those in the agri-business, energy, care, orange and silver economies)</v>
          </cell>
          <cell r="M5"/>
          <cell r="N5" t="str">
            <v>Strengthened competitives and resilience among MSMEs owned by marginalised groups (especially those in the agri-business, energy, care, orange and silver economies)</v>
          </cell>
          <cell r="O5" t="str">
            <v>Strengthened competitives and resilience among MSMEs owned by marginalised groups (especially those in the agri-business, energy, care, orange and silver economies)</v>
          </cell>
          <cell r="P5"/>
          <cell r="Q5"/>
          <cell r="R5" t="str">
            <v>Strengthened competitiveness and resilience among MSMEs owned by marginalised groups (especially those in the agri-business, energy, care, orange and silver economies).</v>
          </cell>
          <cell r="S5" t="str">
            <v>Strengthened competitiveness and resilience among MSMEs owned by marginalised groups (especially those in the agri-business, energy, care, orange and silver economies).</v>
          </cell>
          <cell r="T5"/>
          <cell r="U5" t="str">
            <v>Gender equality/women’s empowerment is the principle objective (3)</v>
          </cell>
          <cell r="V5" t="str">
            <v>Principal Contribution is to the realization of human rights (3)</v>
          </cell>
          <cell r="W5" t="str">
            <v>Contributes to sustaining peace in a limited way  human rights (1)</v>
          </cell>
          <cell r="X5" t="str">
            <v>Capacity Development/Technical Assistance </v>
          </cell>
          <cell r="Y5" t="str">
            <v>Women and Girls</v>
          </cell>
          <cell r="Z5" t="str">
            <v xml:space="preserve">Joint Programmes </v>
          </cell>
          <cell r="AA5" t="str">
            <v>5.a Undertake reforms to give women equal rights to economic resources, as well as access to ownership and control over land and other forms of property, financial services, inheritance and natural resources, in accordance with national laws</v>
          </cell>
          <cell r="AB5"/>
          <cell r="AC5"/>
          <cell r="AD5"/>
          <cell r="AE5"/>
          <cell r="AF5" t="str">
            <v>Business Competitiveness</v>
          </cell>
          <cell r="AG5" t="str">
            <v xml:space="preserve">Blue /Green Economy </v>
          </cell>
          <cell r="AH5"/>
          <cell r="AI5" t="str">
            <v>Human and Social Development</v>
          </cell>
          <cell r="AJ5" t="str">
            <v>Sustainable Financing  </v>
          </cell>
          <cell r="AK5" t="str">
            <v>United Nations Entity for Gender Equality and the Empowerment of Women (UN Women)</v>
          </cell>
          <cell r="AL5" t="str">
            <v>UNTFHS; Government of Canada; FEM- US National Committee; MPTF- SDG Fund</v>
          </cell>
          <cell r="AM5" t="str">
            <v>Economic Planning Division; Gender Affairs Division; Ministry of Agriculture</v>
          </cell>
          <cell r="AN5" t="str">
            <v>COM (Combination)</v>
          </cell>
          <cell r="AO5" t="str">
            <v>UWI; SGU; CDEMA</v>
          </cell>
          <cell r="AP5"/>
          <cell r="AQ5" t="str">
            <v>Number of tools introduced that support innovative financing and accountability, including related to digital financing, for gender equality</v>
          </cell>
          <cell r="AR5" t="str">
            <v>5.a.1 (a) Proportion of total agricultural population with ownership or secure rights over agricultural land, by sex; and (b) share of women among owners</v>
          </cell>
          <cell r="AS5"/>
          <cell r="AT5"/>
          <cell r="AU5"/>
          <cell r="AV5"/>
          <cell r="AW5"/>
          <cell r="AX5">
            <v>81260</v>
          </cell>
          <cell r="AY5">
            <v>73580</v>
          </cell>
          <cell r="AZ5">
            <v>7680</v>
          </cell>
          <cell r="BA5">
            <v>50800</v>
          </cell>
          <cell r="BB5">
            <v>47600</v>
          </cell>
          <cell r="BC5">
            <v>3200</v>
          </cell>
          <cell r="BD5"/>
          <cell r="BE5"/>
          <cell r="BF5">
            <v>0</v>
          </cell>
          <cell r="BG5">
            <v>50800</v>
          </cell>
          <cell r="BH5">
            <v>47600</v>
          </cell>
          <cell r="BI5">
            <v>3200</v>
          </cell>
          <cell r="BJ5">
            <v>51200</v>
          </cell>
          <cell r="BK5">
            <v>47600</v>
          </cell>
          <cell r="BL5">
            <v>3600</v>
          </cell>
          <cell r="BM5"/>
          <cell r="BN5"/>
          <cell r="BO5">
            <v>0</v>
          </cell>
          <cell r="BP5"/>
          <cell r="BQ5"/>
          <cell r="BR5">
            <v>0</v>
          </cell>
          <cell r="BS5">
            <v>81260</v>
          </cell>
          <cell r="BT5">
            <v>73580</v>
          </cell>
          <cell r="BU5">
            <v>7680</v>
          </cell>
          <cell r="BV5"/>
          <cell r="BW5"/>
          <cell r="BX5">
            <v>0</v>
          </cell>
          <cell r="BY5">
            <v>127000</v>
          </cell>
          <cell r="BZ5">
            <v>125000</v>
          </cell>
          <cell r="CA5">
            <v>2000</v>
          </cell>
          <cell r="CB5">
            <v>442320</v>
          </cell>
          <cell r="CC5">
            <v>414960</v>
          </cell>
          <cell r="CD5">
            <v>27360</v>
          </cell>
          <cell r="CE5"/>
          <cell r="CF5"/>
          <cell r="CG5">
            <v>0</v>
          </cell>
          <cell r="CH5">
            <v>15700</v>
          </cell>
          <cell r="CI5">
            <v>12500</v>
          </cell>
          <cell r="CJ5">
            <v>3200</v>
          </cell>
          <cell r="CK5">
            <v>2800</v>
          </cell>
          <cell r="CL5"/>
          <cell r="CM5">
            <v>2800</v>
          </cell>
          <cell r="CN5"/>
          <cell r="CO5"/>
          <cell r="CP5">
            <v>0</v>
          </cell>
          <cell r="CQ5">
            <v>32800</v>
          </cell>
          <cell r="CR5">
            <v>20000</v>
          </cell>
          <cell r="CS5">
            <v>12800</v>
          </cell>
          <cell r="CT5">
            <v>32400</v>
          </cell>
          <cell r="CU5">
            <v>30000</v>
          </cell>
          <cell r="CV5">
            <v>2400</v>
          </cell>
          <cell r="CW5"/>
          <cell r="CX5"/>
          <cell r="CY5"/>
          <cell r="CZ5"/>
          <cell r="DA5"/>
          <cell r="DB5">
            <v>0</v>
          </cell>
          <cell r="DC5">
            <v>45700</v>
          </cell>
          <cell r="DD5">
            <v>42500</v>
          </cell>
          <cell r="DE5">
            <v>3200</v>
          </cell>
          <cell r="DF5">
            <v>30000</v>
          </cell>
          <cell r="DG5">
            <v>30000</v>
          </cell>
          <cell r="DH5">
            <v>0</v>
          </cell>
          <cell r="DI5">
            <v>144500</v>
          </cell>
          <cell r="DJ5">
            <v>142500</v>
          </cell>
          <cell r="DK5">
            <v>2000</v>
          </cell>
          <cell r="DL5">
            <v>303900</v>
          </cell>
          <cell r="DM5">
            <v>277500</v>
          </cell>
          <cell r="DN5">
            <v>26400</v>
          </cell>
          <cell r="DO5">
            <v>0</v>
          </cell>
          <cell r="DP5">
            <v>0</v>
          </cell>
          <cell r="DQ5">
            <v>0</v>
          </cell>
          <cell r="DR5">
            <v>96960</v>
          </cell>
          <cell r="DS5">
            <v>86080</v>
          </cell>
          <cell r="DT5">
            <v>10880</v>
          </cell>
          <cell r="DU5">
            <v>53600</v>
          </cell>
          <cell r="DV5">
            <v>47600</v>
          </cell>
          <cell r="DW5">
            <v>6000</v>
          </cell>
          <cell r="DX5">
            <v>0</v>
          </cell>
          <cell r="DY5">
            <v>0</v>
          </cell>
          <cell r="DZ5">
            <v>0</v>
          </cell>
          <cell r="EA5">
            <v>83600</v>
          </cell>
          <cell r="EB5">
            <v>67600</v>
          </cell>
          <cell r="EC5">
            <v>16000</v>
          </cell>
          <cell r="ED5">
            <v>83600</v>
          </cell>
          <cell r="EE5">
            <v>77600</v>
          </cell>
          <cell r="EF5">
            <v>6000</v>
          </cell>
          <cell r="EG5">
            <v>0</v>
          </cell>
          <cell r="EH5">
            <v>0</v>
          </cell>
          <cell r="EI5">
            <v>0</v>
          </cell>
          <cell r="EJ5">
            <v>0</v>
          </cell>
          <cell r="EK5">
            <v>0</v>
          </cell>
          <cell r="EL5">
            <v>0</v>
          </cell>
          <cell r="EM5">
            <v>126960</v>
          </cell>
          <cell r="EN5">
            <v>116080</v>
          </cell>
          <cell r="EO5">
            <v>10880</v>
          </cell>
          <cell r="EP5">
            <v>30000</v>
          </cell>
          <cell r="EQ5">
            <v>30000</v>
          </cell>
          <cell r="ER5">
            <v>0</v>
          </cell>
        </row>
        <row r="6">
          <cell r="E6" t="str">
            <v>Increased funds and capacities among FIs to contribute to gender-responsive innovative financing.</v>
          </cell>
          <cell r="F6" t="str">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G6"/>
          <cell r="H6"/>
          <cell r="I6"/>
          <cell r="J6"/>
          <cell r="K6" t="str">
            <v>Increased funds and capacities among FIs to contribute to gender-responsive innovative financing.</v>
          </cell>
          <cell r="L6"/>
          <cell r="M6"/>
          <cell r="N6" t="str">
            <v>Increased funds and capacities among FIs to contribute to gender-responsive innovative financing.</v>
          </cell>
          <cell r="O6" t="str">
            <v>Increased funds and capacities among FIs to contribute to gender-responsive innovative financing.</v>
          </cell>
          <cell r="P6"/>
          <cell r="Q6"/>
          <cell r="R6" t="str">
            <v>Increased funds and capacities among FIs to contribute to gender-responsive innovative financing.</v>
          </cell>
          <cell r="S6" t="str">
            <v>Increased funds and capacities among FIs to contribute to gender-responsive innovative financing.</v>
          </cell>
          <cell r="T6"/>
          <cell r="U6" t="str">
            <v>Gender equality/women’s empowerment is the principle objective (3)</v>
          </cell>
          <cell r="V6" t="str">
            <v>Principal Contribution is to the realization of human rights (3)</v>
          </cell>
          <cell r="W6" t="str">
            <v>Contributes to sustaining peace in a limited way  human rights (1)</v>
          </cell>
          <cell r="X6" t="str">
            <v>Capacity Development/Technical Assistance </v>
          </cell>
          <cell r="Y6" t="str">
            <v>Women and Girls</v>
          </cell>
          <cell r="Z6" t="str">
            <v xml:space="preserve">Joint Programmes </v>
          </cell>
          <cell r="AA6" t="str">
            <v>5.a Undertake reforms to give women equal rights to economic resources, as well as access to ownership and control over land and other forms of property, financial services, inheritance and natural resources, in accordance with national laws</v>
          </cell>
          <cell r="AB6"/>
          <cell r="AC6"/>
          <cell r="AD6"/>
          <cell r="AE6"/>
          <cell r="AF6" t="str">
            <v>Access to Finance</v>
          </cell>
          <cell r="AG6" t="str">
            <v>Gender Equality</v>
          </cell>
          <cell r="AH6" t="str">
            <v>Support to Institutions</v>
          </cell>
          <cell r="AI6" t="str">
            <v>Human and Social Development</v>
          </cell>
          <cell r="AJ6" t="str">
            <v>Sustainable Financing  </v>
          </cell>
          <cell r="AK6" t="str">
            <v>United Nations Entity for Gender Equality and the Empowerment of Women (UN Women)</v>
          </cell>
          <cell r="AL6" t="str">
            <v>Government of Canada; MPTF- SDG Fund</v>
          </cell>
          <cell r="AM6" t="str">
            <v xml:space="preserve">Economic Planning Division; Gender Affairs Division; </v>
          </cell>
          <cell r="AN6"/>
          <cell r="AO6" t="str">
            <v>Caribbean Development Bank (CDB), Regional and national DFIs</v>
          </cell>
          <cell r="AP6"/>
          <cell r="AQ6" t="str">
            <v>Number of partners with capacities to integrate gender equality into fiscal laws/policies/standards; Number of gender financing assessments conducted by government partners</v>
          </cell>
          <cell r="AR6" t="str">
            <v>5.a.1 (a) Proportion of total agricultural population with ownership or secure rights over agricultural land, by sex; and (b) share of women among owners</v>
          </cell>
          <cell r="AS6"/>
          <cell r="AT6"/>
          <cell r="AU6"/>
          <cell r="AV6"/>
          <cell r="AW6"/>
          <cell r="AX6">
            <v>7500</v>
          </cell>
          <cell r="AY6">
            <v>7500</v>
          </cell>
          <cell r="AZ6">
            <v>0</v>
          </cell>
          <cell r="BA6"/>
          <cell r="BB6"/>
          <cell r="BC6">
            <v>0</v>
          </cell>
          <cell r="BD6"/>
          <cell r="BE6"/>
          <cell r="BF6">
            <v>0</v>
          </cell>
          <cell r="BG6">
            <v>17500</v>
          </cell>
          <cell r="BH6">
            <v>17500</v>
          </cell>
          <cell r="BI6">
            <v>0</v>
          </cell>
          <cell r="BJ6">
            <v>49000</v>
          </cell>
          <cell r="BK6">
            <v>49000</v>
          </cell>
          <cell r="BL6">
            <v>0</v>
          </cell>
          <cell r="BM6"/>
          <cell r="BN6"/>
          <cell r="BO6">
            <v>0</v>
          </cell>
          <cell r="BP6"/>
          <cell r="BQ6"/>
          <cell r="BR6">
            <v>0</v>
          </cell>
          <cell r="BS6">
            <v>37500</v>
          </cell>
          <cell r="BT6">
            <v>37500</v>
          </cell>
          <cell r="BU6">
            <v>0</v>
          </cell>
          <cell r="BV6">
            <v>30000</v>
          </cell>
          <cell r="BW6">
            <v>30000</v>
          </cell>
          <cell r="BX6">
            <v>0</v>
          </cell>
          <cell r="BY6">
            <v>50000</v>
          </cell>
          <cell r="BZ6">
            <v>50000</v>
          </cell>
          <cell r="CA6">
            <v>0</v>
          </cell>
          <cell r="CB6">
            <v>191500</v>
          </cell>
          <cell r="CC6">
            <v>191500</v>
          </cell>
          <cell r="CD6">
            <v>0</v>
          </cell>
          <cell r="CE6"/>
          <cell r="CF6"/>
          <cell r="CG6">
            <v>0</v>
          </cell>
          <cell r="CH6"/>
          <cell r="CI6"/>
          <cell r="CJ6">
            <v>0</v>
          </cell>
          <cell r="CK6"/>
          <cell r="CL6"/>
          <cell r="CM6">
            <v>0</v>
          </cell>
          <cell r="CN6"/>
          <cell r="CO6"/>
          <cell r="CP6">
            <v>0</v>
          </cell>
          <cell r="CQ6">
            <v>49000</v>
          </cell>
          <cell r="CR6">
            <v>49000</v>
          </cell>
          <cell r="CS6">
            <v>0</v>
          </cell>
          <cell r="CT6">
            <v>61500</v>
          </cell>
          <cell r="CU6">
            <v>61500</v>
          </cell>
          <cell r="CV6">
            <v>0</v>
          </cell>
          <cell r="CW6"/>
          <cell r="CX6"/>
          <cell r="CY6">
            <v>0</v>
          </cell>
          <cell r="CZ6"/>
          <cell r="DA6"/>
          <cell r="DB6">
            <v>0</v>
          </cell>
          <cell r="DC6">
            <v>71500</v>
          </cell>
          <cell r="DD6">
            <v>71500</v>
          </cell>
          <cell r="DE6">
            <v>0</v>
          </cell>
          <cell r="DF6">
            <v>184000</v>
          </cell>
          <cell r="DG6">
            <v>184000</v>
          </cell>
          <cell r="DH6">
            <v>0</v>
          </cell>
          <cell r="DI6">
            <v>40000</v>
          </cell>
          <cell r="DJ6">
            <v>40000</v>
          </cell>
          <cell r="DK6">
            <v>0</v>
          </cell>
          <cell r="DL6">
            <v>406000</v>
          </cell>
          <cell r="DM6">
            <v>406000</v>
          </cell>
          <cell r="DN6">
            <v>0</v>
          </cell>
          <cell r="DO6">
            <v>0</v>
          </cell>
          <cell r="DP6">
            <v>0</v>
          </cell>
          <cell r="DQ6">
            <v>0</v>
          </cell>
          <cell r="DR6">
            <v>7500</v>
          </cell>
          <cell r="DS6">
            <v>7500</v>
          </cell>
          <cell r="DT6">
            <v>0</v>
          </cell>
          <cell r="DU6">
            <v>0</v>
          </cell>
          <cell r="DV6">
            <v>0</v>
          </cell>
          <cell r="DW6">
            <v>0</v>
          </cell>
          <cell r="DX6">
            <v>0</v>
          </cell>
          <cell r="DY6">
            <v>0</v>
          </cell>
          <cell r="DZ6">
            <v>0</v>
          </cell>
          <cell r="EA6">
            <v>66500</v>
          </cell>
          <cell r="EB6">
            <v>66500</v>
          </cell>
          <cell r="EC6">
            <v>0</v>
          </cell>
          <cell r="ED6">
            <v>110500</v>
          </cell>
          <cell r="EE6">
            <v>110500</v>
          </cell>
          <cell r="EF6">
            <v>0</v>
          </cell>
          <cell r="EG6">
            <v>0</v>
          </cell>
          <cell r="EH6">
            <v>0</v>
          </cell>
          <cell r="EI6">
            <v>0</v>
          </cell>
          <cell r="EJ6">
            <v>0</v>
          </cell>
          <cell r="EK6">
            <v>0</v>
          </cell>
          <cell r="EL6">
            <v>0</v>
          </cell>
          <cell r="EM6">
            <v>109000</v>
          </cell>
          <cell r="EN6">
            <v>109000</v>
          </cell>
          <cell r="EO6">
            <v>0</v>
          </cell>
          <cell r="EP6">
            <v>214000</v>
          </cell>
          <cell r="EQ6">
            <v>214000</v>
          </cell>
          <cell r="ER6">
            <v>0</v>
          </cell>
        </row>
        <row r="7">
          <cell r="E7" t="str">
            <v>Enhanced capacities across the private sector and governments to create an enabling environment for gender equality and women’s empowerment.</v>
          </cell>
          <cell r="F7" t="str">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ell>
          <cell r="G7"/>
          <cell r="H7"/>
          <cell r="I7"/>
          <cell r="J7"/>
          <cell r="K7" t="str">
            <v>Enhanced capacities across the private sector and governments to create an enabling environment for gender equality and women’s empowerment, including but not limited to gender responsive procurement policies.</v>
          </cell>
          <cell r="L7"/>
          <cell r="M7"/>
          <cell r="N7" t="str">
            <v>Enhanced capacities across the private sector and governments to create an enabling environment for gender equality and women’s empowerment, including but not limited to gender responsive procurement policies.</v>
          </cell>
          <cell r="O7" t="str">
            <v>Enhanced capacities across the private sector and governments to create an enabling environment for gender equality and women’s empowerment, including but not limited to gender responsive procurement policies.</v>
          </cell>
          <cell r="P7"/>
          <cell r="Q7"/>
          <cell r="R7" t="str">
            <v>Enhanced capacities across the private sector and governments to create an enabling environment for gender equality and women’s empowerment, including but not limited to gender responsive procurement policies.</v>
          </cell>
          <cell r="S7" t="str">
            <v>Enhanced capacities across the private sector and governments to create an enabling environment for gender equality and women’s empowerment, including but not limited to gender responsive procurement policies.</v>
          </cell>
          <cell r="T7"/>
          <cell r="U7" t="str">
            <v>Gender equality/women’s empowerment is the principle objective (3)</v>
          </cell>
          <cell r="V7" t="str">
            <v>Principal Contribution is to the realization of human rights (3)</v>
          </cell>
          <cell r="W7" t="str">
            <v>Contributes to sustaining peace in a limited way  human rights (1)</v>
          </cell>
          <cell r="X7" t="str">
            <v>Capacity Development/Technical Assistance </v>
          </cell>
          <cell r="Y7" t="str">
            <v>Women and Girls</v>
          </cell>
          <cell r="Z7" t="str">
            <v xml:space="preserve">Joint Programmes </v>
          </cell>
          <cell r="AA7" t="str">
            <v>5.c Adopt and strengthen sound policies and enforceable legislation for the promotion of gender equality and the empowerment of all women and girls at all levels</v>
          </cell>
          <cell r="AB7"/>
          <cell r="AC7"/>
          <cell r="AD7"/>
          <cell r="AE7"/>
          <cell r="AF7" t="str">
            <v>Access to Finance</v>
          </cell>
          <cell r="AG7" t="str">
            <v>Gender Equality</v>
          </cell>
          <cell r="AH7" t="str">
            <v>Public Financial Management</v>
          </cell>
          <cell r="AI7" t="str">
            <v>Human and Social Development</v>
          </cell>
          <cell r="AJ7" t="str">
            <v>Sustainable Financing  </v>
          </cell>
          <cell r="AK7" t="str">
            <v>United Nations Entity for Gender Equality and the Empowerment of Women (UN Women)</v>
          </cell>
          <cell r="AL7" t="str">
            <v>Government of Canada; MPTF- SDG Fund</v>
          </cell>
          <cell r="AM7" t="str">
            <v>Gender Affairs Division</v>
          </cell>
          <cell r="AN7"/>
          <cell r="AO7"/>
          <cell r="AP7"/>
          <cell r="AQ7" t="str">
            <v>Number of gender financing assessments conducted by government partners; Number of national partners with capacities to apply Gender Responsive Budgeting tools in the budget cycle</v>
          </cell>
          <cell r="AR7" t="str">
            <v>5.c.1 Proportion of countries with systems to track and make public allocations for gender equality and women’s empowerment</v>
          </cell>
          <cell r="AS7"/>
          <cell r="AT7"/>
          <cell r="AU7"/>
          <cell r="AV7"/>
          <cell r="AW7"/>
          <cell r="AX7">
            <v>109797</v>
          </cell>
          <cell r="AY7">
            <v>109797</v>
          </cell>
          <cell r="AZ7">
            <v>0</v>
          </cell>
          <cell r="BA7"/>
          <cell r="BB7"/>
          <cell r="BC7">
            <v>0</v>
          </cell>
          <cell r="BD7"/>
          <cell r="BE7"/>
          <cell r="BF7">
            <v>0</v>
          </cell>
          <cell r="BG7">
            <v>7000</v>
          </cell>
          <cell r="BH7">
            <v>7000</v>
          </cell>
          <cell r="BI7">
            <v>0</v>
          </cell>
          <cell r="BJ7">
            <v>7000</v>
          </cell>
          <cell r="BK7">
            <v>7000</v>
          </cell>
          <cell r="BL7">
            <v>0</v>
          </cell>
          <cell r="BM7"/>
          <cell r="BN7"/>
          <cell r="BO7">
            <v>0</v>
          </cell>
          <cell r="BP7"/>
          <cell r="BQ7"/>
          <cell r="BR7">
            <v>0</v>
          </cell>
          <cell r="BS7">
            <v>47797</v>
          </cell>
          <cell r="BT7">
            <v>47797</v>
          </cell>
          <cell r="BU7">
            <v>0</v>
          </cell>
          <cell r="BV7">
            <v>7000</v>
          </cell>
          <cell r="BW7">
            <v>7000</v>
          </cell>
          <cell r="BX7">
            <v>0</v>
          </cell>
          <cell r="BY7"/>
          <cell r="BZ7"/>
          <cell r="CA7">
            <v>0</v>
          </cell>
          <cell r="CB7">
            <v>178594</v>
          </cell>
          <cell r="CC7">
            <v>178594</v>
          </cell>
          <cell r="CD7">
            <v>0</v>
          </cell>
          <cell r="CE7"/>
          <cell r="CF7"/>
          <cell r="CG7">
            <v>0</v>
          </cell>
          <cell r="CH7">
            <v>15739</v>
          </cell>
          <cell r="CI7">
            <v>15739</v>
          </cell>
          <cell r="CJ7">
            <v>0</v>
          </cell>
          <cell r="CK7"/>
          <cell r="CL7"/>
          <cell r="CM7">
            <v>0</v>
          </cell>
          <cell r="CN7"/>
          <cell r="CO7"/>
          <cell r="CP7">
            <v>0</v>
          </cell>
          <cell r="CQ7">
            <v>80000</v>
          </cell>
          <cell r="CR7">
            <v>80000</v>
          </cell>
          <cell r="CS7">
            <v>0</v>
          </cell>
          <cell r="CT7">
            <v>35000</v>
          </cell>
          <cell r="CU7">
            <v>35000</v>
          </cell>
          <cell r="CV7">
            <v>0</v>
          </cell>
          <cell r="CW7"/>
          <cell r="CX7"/>
          <cell r="CY7">
            <v>0</v>
          </cell>
          <cell r="CZ7"/>
          <cell r="DA7"/>
          <cell r="DB7">
            <v>0</v>
          </cell>
          <cell r="DC7">
            <v>95739</v>
          </cell>
          <cell r="DD7">
            <v>95739</v>
          </cell>
          <cell r="DE7">
            <v>0</v>
          </cell>
          <cell r="DF7">
            <v>90000</v>
          </cell>
          <cell r="DG7">
            <v>90000</v>
          </cell>
          <cell r="DH7">
            <v>0</v>
          </cell>
          <cell r="DI7"/>
          <cell r="DJ7"/>
          <cell r="DK7">
            <v>0</v>
          </cell>
          <cell r="DL7">
            <v>316478</v>
          </cell>
          <cell r="DM7">
            <v>316478</v>
          </cell>
          <cell r="DN7">
            <v>0</v>
          </cell>
          <cell r="DO7">
            <v>0</v>
          </cell>
          <cell r="DP7">
            <v>0</v>
          </cell>
          <cell r="DQ7">
            <v>0</v>
          </cell>
          <cell r="DR7">
            <v>125536</v>
          </cell>
          <cell r="DS7">
            <v>125536</v>
          </cell>
          <cell r="DT7">
            <v>0</v>
          </cell>
          <cell r="DU7">
            <v>0</v>
          </cell>
          <cell r="DV7">
            <v>0</v>
          </cell>
          <cell r="DW7">
            <v>0</v>
          </cell>
          <cell r="DX7">
            <v>0</v>
          </cell>
          <cell r="DY7">
            <v>0</v>
          </cell>
          <cell r="DZ7">
            <v>0</v>
          </cell>
          <cell r="EA7">
            <v>87000</v>
          </cell>
          <cell r="EB7">
            <v>87000</v>
          </cell>
          <cell r="EC7">
            <v>0</v>
          </cell>
          <cell r="ED7">
            <v>42000</v>
          </cell>
          <cell r="EE7">
            <v>42000</v>
          </cell>
          <cell r="EF7">
            <v>0</v>
          </cell>
          <cell r="EG7">
            <v>0</v>
          </cell>
          <cell r="EH7">
            <v>0</v>
          </cell>
          <cell r="EI7">
            <v>0</v>
          </cell>
          <cell r="EJ7">
            <v>0</v>
          </cell>
          <cell r="EK7">
            <v>0</v>
          </cell>
          <cell r="EL7">
            <v>0</v>
          </cell>
          <cell r="EM7">
            <v>143536</v>
          </cell>
          <cell r="EN7">
            <v>143536</v>
          </cell>
          <cell r="EO7">
            <v>0</v>
          </cell>
          <cell r="EP7">
            <v>97000</v>
          </cell>
          <cell r="EQ7">
            <v>97000</v>
          </cell>
          <cell r="ER7">
            <v>0</v>
          </cell>
        </row>
        <row r="8">
          <cell r="E8" t="str">
            <v>MoA, DoF and fisherfolk with support from FAO, identify investment opportunities on the basis of Fishery value chain assessments (including aquaculture and mariculture) and business cases developed to facilitate financing.</v>
          </cell>
          <cell r="F8"/>
          <cell r="G8"/>
          <cell r="H8"/>
          <cell r="I8"/>
          <cell r="J8"/>
          <cell r="K8"/>
          <cell r="L8"/>
          <cell r="M8"/>
          <cell r="N8"/>
          <cell r="O8"/>
          <cell r="P8"/>
          <cell r="Q8"/>
          <cell r="R8"/>
          <cell r="S8"/>
          <cell r="T8"/>
          <cell r="U8"/>
          <cell r="V8"/>
          <cell r="W8"/>
          <cell r="X8"/>
          <cell r="Y8"/>
          <cell r="Z8"/>
          <cell r="AA8"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8"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D8" t="str">
            <v>9.3 Increase the access of small-scale industrial and other enterprises, in particular in developing countries, to financial services, including affordable credit, and their integration into value chains and markets</v>
          </cell>
          <cell r="AE8" t="str">
            <v>10.2 By 2030, empower and promote the social, economic and political inclusion of all, irrespective of age, sex, disability, race, ethnicity, origin, religion or economic or other status</v>
          </cell>
          <cell r="AF8" t="str">
            <v xml:space="preserve">Inclusive rural Transformation </v>
          </cell>
          <cell r="AG8"/>
          <cell r="AH8"/>
          <cell r="AI8" t="str">
            <v>Blue Economy</v>
          </cell>
          <cell r="AJ8" t="str">
            <v>Tailored Policy Support &amp; Technical Assistance</v>
          </cell>
          <cell r="AK8" t="str">
            <v>Food and Agriculture Organization of the United Nations (FAO)</v>
          </cell>
          <cell r="AL8"/>
          <cell r="AM8" t="str">
            <v>Ministry of Finance; Ministry of Agriculture</v>
          </cell>
          <cell r="AN8" t="str">
            <v>Ministry of Finance,  Ministry of Agriculture</v>
          </cell>
          <cell r="AO8"/>
          <cell r="AP8"/>
          <cell r="AQ8"/>
          <cell r="AR8"/>
          <cell r="AS8"/>
          <cell r="AT8"/>
          <cell r="AU8"/>
          <cell r="AV8"/>
          <cell r="AW8"/>
          <cell r="AX8">
            <v>378000</v>
          </cell>
          <cell r="AY8">
            <v>198000</v>
          </cell>
          <cell r="AZ8">
            <v>180000</v>
          </cell>
          <cell r="BA8">
            <v>594000</v>
          </cell>
          <cell r="BB8">
            <v>311000</v>
          </cell>
          <cell r="BC8">
            <v>283000</v>
          </cell>
          <cell r="BD8"/>
          <cell r="BE8"/>
          <cell r="BF8">
            <v>0</v>
          </cell>
          <cell r="BG8">
            <v>357000</v>
          </cell>
          <cell r="BH8">
            <v>157000</v>
          </cell>
          <cell r="BI8">
            <v>200000</v>
          </cell>
          <cell r="BJ8">
            <v>1351000</v>
          </cell>
          <cell r="BK8">
            <v>1151000</v>
          </cell>
          <cell r="BL8">
            <v>200000</v>
          </cell>
          <cell r="BM8"/>
          <cell r="BN8"/>
          <cell r="BO8">
            <v>0</v>
          </cell>
          <cell r="BP8">
            <v>59000</v>
          </cell>
          <cell r="BQ8">
            <v>59000</v>
          </cell>
          <cell r="BR8">
            <v>0</v>
          </cell>
          <cell r="BS8">
            <v>648000</v>
          </cell>
          <cell r="BT8">
            <v>548000</v>
          </cell>
          <cell r="BU8">
            <v>100000</v>
          </cell>
          <cell r="BV8">
            <v>420000</v>
          </cell>
          <cell r="BW8">
            <v>140000</v>
          </cell>
          <cell r="BX8">
            <v>280000</v>
          </cell>
          <cell r="BY8"/>
          <cell r="BZ8"/>
          <cell r="CA8">
            <v>0</v>
          </cell>
          <cell r="CB8">
            <v>3807000</v>
          </cell>
          <cell r="CC8">
            <v>2564000</v>
          </cell>
          <cell r="CD8">
            <v>1243000</v>
          </cell>
          <cell r="CE8"/>
          <cell r="CF8"/>
          <cell r="CG8">
            <v>0</v>
          </cell>
          <cell r="CH8"/>
          <cell r="CI8"/>
          <cell r="CJ8">
            <v>0</v>
          </cell>
          <cell r="CK8"/>
          <cell r="CL8"/>
          <cell r="CM8">
            <v>0</v>
          </cell>
          <cell r="CN8"/>
          <cell r="CO8"/>
          <cell r="CP8">
            <v>0</v>
          </cell>
          <cell r="CQ8"/>
          <cell r="CR8"/>
          <cell r="CS8">
            <v>0</v>
          </cell>
          <cell r="CT8"/>
          <cell r="CU8"/>
          <cell r="CV8">
            <v>0</v>
          </cell>
          <cell r="CW8"/>
          <cell r="CX8"/>
          <cell r="CY8">
            <v>0</v>
          </cell>
          <cell r="CZ8"/>
          <cell r="DA8"/>
          <cell r="DB8">
            <v>0</v>
          </cell>
          <cell r="DC8"/>
          <cell r="DD8"/>
          <cell r="DE8">
            <v>0</v>
          </cell>
          <cell r="DF8"/>
          <cell r="DG8"/>
          <cell r="DH8">
            <v>0</v>
          </cell>
          <cell r="DI8"/>
          <cell r="DJ8"/>
          <cell r="DK8">
            <v>0</v>
          </cell>
          <cell r="DL8">
            <v>0</v>
          </cell>
          <cell r="DM8">
            <v>0</v>
          </cell>
          <cell r="DN8">
            <v>0</v>
          </cell>
          <cell r="DO8">
            <v>0</v>
          </cell>
          <cell r="DP8">
            <v>0</v>
          </cell>
          <cell r="DQ8">
            <v>0</v>
          </cell>
          <cell r="DR8">
            <v>378000</v>
          </cell>
          <cell r="DS8">
            <v>198000</v>
          </cell>
          <cell r="DT8">
            <v>180000</v>
          </cell>
          <cell r="DU8">
            <v>594000</v>
          </cell>
          <cell r="DV8">
            <v>311000</v>
          </cell>
          <cell r="DW8">
            <v>283000</v>
          </cell>
          <cell r="DX8">
            <v>0</v>
          </cell>
          <cell r="DY8">
            <v>0</v>
          </cell>
          <cell r="DZ8">
            <v>0</v>
          </cell>
          <cell r="EA8">
            <v>357000</v>
          </cell>
          <cell r="EB8">
            <v>157000</v>
          </cell>
          <cell r="EC8">
            <v>200000</v>
          </cell>
          <cell r="ED8">
            <v>1351000</v>
          </cell>
          <cell r="EE8">
            <v>1151000</v>
          </cell>
          <cell r="EF8">
            <v>200000</v>
          </cell>
          <cell r="EG8">
            <v>0</v>
          </cell>
          <cell r="EH8">
            <v>0</v>
          </cell>
          <cell r="EI8">
            <v>0</v>
          </cell>
          <cell r="EJ8">
            <v>59000</v>
          </cell>
          <cell r="EK8">
            <v>59000</v>
          </cell>
          <cell r="EL8">
            <v>0</v>
          </cell>
          <cell r="EM8">
            <v>648000</v>
          </cell>
          <cell r="EN8">
            <v>548000</v>
          </cell>
          <cell r="EO8">
            <v>100000</v>
          </cell>
          <cell r="EP8">
            <v>420000</v>
          </cell>
          <cell r="EQ8">
            <v>140000</v>
          </cell>
          <cell r="ER8">
            <v>280000</v>
          </cell>
        </row>
        <row r="9">
          <cell r="E9" t="str">
            <v>Government institutions have strengthened capacities to combat IUU fishing and investment opportunities are identified on the basis of Fishery value chain assessments of aquaculture and business cases developed to facilitate financing.</v>
          </cell>
          <cell r="F9"/>
          <cell r="G9"/>
          <cell r="H9"/>
          <cell r="I9"/>
          <cell r="J9"/>
          <cell r="K9"/>
          <cell r="L9"/>
          <cell r="M9"/>
          <cell r="N9"/>
          <cell r="O9"/>
          <cell r="P9"/>
          <cell r="Q9"/>
          <cell r="R9"/>
          <cell r="S9"/>
          <cell r="T9"/>
          <cell r="U9"/>
          <cell r="V9"/>
          <cell r="W9"/>
          <cell r="X9"/>
          <cell r="Y9"/>
          <cell r="Z9"/>
          <cell r="AA9" t="str">
            <v>14.b Provide access for small-scale artisanal fishers to marine resources and markets</v>
          </cell>
          <cell r="AB9"/>
          <cell r="AC9"/>
          <cell r="AD9"/>
          <cell r="AE9"/>
          <cell r="AF9" t="str">
            <v xml:space="preserve">Blue Transformation </v>
          </cell>
          <cell r="AG9"/>
          <cell r="AH9"/>
          <cell r="AI9" t="str">
            <v>Blue Economy</v>
          </cell>
          <cell r="AJ9" t="str">
            <v>Tailored Policy Support &amp; Technical Assistance</v>
          </cell>
          <cell r="AK9" t="str">
            <v>Food and Agriculture Organization of the United Nations (FAO)</v>
          </cell>
          <cell r="AL9"/>
          <cell r="AM9" t="str">
            <v>Ministry of Finance; Ministry of Agriculture</v>
          </cell>
          <cell r="AN9"/>
          <cell r="AO9"/>
          <cell r="AP9"/>
          <cell r="AQ9"/>
          <cell r="AR9"/>
          <cell r="AS9"/>
          <cell r="AT9"/>
          <cell r="AU9"/>
          <cell r="AV9"/>
          <cell r="AW9"/>
          <cell r="AX9"/>
          <cell r="AY9"/>
          <cell r="AZ9">
            <v>0</v>
          </cell>
          <cell r="BA9"/>
          <cell r="BB9"/>
          <cell r="BC9">
            <v>0</v>
          </cell>
          <cell r="BD9"/>
          <cell r="BE9"/>
          <cell r="BF9">
            <v>0</v>
          </cell>
          <cell r="BG9"/>
          <cell r="BH9"/>
          <cell r="BI9">
            <v>0</v>
          </cell>
          <cell r="BJ9"/>
          <cell r="BK9"/>
          <cell r="BL9">
            <v>0</v>
          </cell>
          <cell r="BM9"/>
          <cell r="BN9"/>
          <cell r="BO9">
            <v>0</v>
          </cell>
          <cell r="BP9"/>
          <cell r="BQ9"/>
          <cell r="BR9">
            <v>0</v>
          </cell>
          <cell r="BS9"/>
          <cell r="BT9"/>
          <cell r="BU9">
            <v>0</v>
          </cell>
          <cell r="BV9">
            <v>63000</v>
          </cell>
          <cell r="BW9">
            <v>54000</v>
          </cell>
          <cell r="BX9">
            <v>9000</v>
          </cell>
          <cell r="BY9"/>
          <cell r="BZ9"/>
          <cell r="CA9">
            <v>0</v>
          </cell>
          <cell r="CB9">
            <v>63000</v>
          </cell>
          <cell r="CC9">
            <v>54000</v>
          </cell>
          <cell r="CD9">
            <v>9000</v>
          </cell>
          <cell r="CE9"/>
          <cell r="CF9"/>
          <cell r="CG9">
            <v>0</v>
          </cell>
          <cell r="CH9"/>
          <cell r="CI9"/>
          <cell r="CJ9">
            <v>0</v>
          </cell>
          <cell r="CK9"/>
          <cell r="CL9"/>
          <cell r="CM9">
            <v>0</v>
          </cell>
          <cell r="CN9"/>
          <cell r="CO9"/>
          <cell r="CP9">
            <v>0</v>
          </cell>
          <cell r="CQ9"/>
          <cell r="CR9"/>
          <cell r="CS9">
            <v>0</v>
          </cell>
          <cell r="CT9"/>
          <cell r="CU9"/>
          <cell r="CV9">
            <v>0</v>
          </cell>
          <cell r="CW9"/>
          <cell r="CX9"/>
          <cell r="CY9">
            <v>0</v>
          </cell>
          <cell r="CZ9"/>
          <cell r="DA9"/>
          <cell r="DB9">
            <v>0</v>
          </cell>
          <cell r="DC9"/>
          <cell r="DD9"/>
          <cell r="DE9">
            <v>0</v>
          </cell>
          <cell r="DF9"/>
          <cell r="DG9"/>
          <cell r="DH9">
            <v>0</v>
          </cell>
          <cell r="DI9"/>
          <cell r="DJ9"/>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63000</v>
          </cell>
          <cell r="EQ9">
            <v>54000</v>
          </cell>
          <cell r="ER9">
            <v>9000</v>
          </cell>
        </row>
        <row r="10">
          <cell r="E10" t="str">
            <v>MoA, with FAO´s support, establishes a Digital Agriculture Strategy; Government institutions and farmers are equipped with and adopt selected digital</v>
          </cell>
          <cell r="F10"/>
          <cell r="G10"/>
          <cell r="H10"/>
          <cell r="I10"/>
          <cell r="J10"/>
          <cell r="K10"/>
          <cell r="L10"/>
          <cell r="M10"/>
          <cell r="N10"/>
          <cell r="O10"/>
          <cell r="P10"/>
          <cell r="Q10"/>
          <cell r="R10"/>
          <cell r="S10"/>
          <cell r="T10"/>
          <cell r="U10"/>
          <cell r="V10"/>
          <cell r="W10"/>
          <cell r="X10"/>
          <cell r="Y10"/>
          <cell r="Z10"/>
          <cell r="AA10" t="str">
            <v>2.c Adopt measures to ensure the proper functioning of food commodity markets and their derivatives and facilitate timely access to market information, including on food reserves, in order to help limit extreme food price volatility</v>
          </cell>
          <cell r="AB10" t="str">
            <v>5.b Enhance the use of enabling technology, in particular information and communications technology, to promote the empowerment of women</v>
          </cell>
          <cell r="AC10"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D10"/>
          <cell r="AE10"/>
          <cell r="AF10" t="str">
            <v xml:space="preserve">Digital agriculture </v>
          </cell>
          <cell r="AG10"/>
          <cell r="AH10"/>
          <cell r="AI10"/>
          <cell r="AJ10" t="str">
            <v xml:space="preserve">Digitization </v>
          </cell>
          <cell r="AK10" t="str">
            <v>Food and Agriculture Organization of the United Nations (FAO)</v>
          </cell>
          <cell r="AL10"/>
          <cell r="AM10"/>
          <cell r="AN10"/>
          <cell r="AO10"/>
          <cell r="AP10"/>
          <cell r="AQ10"/>
          <cell r="AR10"/>
          <cell r="AS10"/>
          <cell r="AT10"/>
          <cell r="AU10"/>
          <cell r="AV10"/>
          <cell r="AW10"/>
          <cell r="AX10"/>
          <cell r="AY10"/>
          <cell r="AZ10">
            <v>0</v>
          </cell>
          <cell r="BA10">
            <v>50000</v>
          </cell>
          <cell r="BB10"/>
          <cell r="BC10">
            <v>50000</v>
          </cell>
          <cell r="BD10"/>
          <cell r="BE10"/>
          <cell r="BF10">
            <v>0</v>
          </cell>
          <cell r="BG10">
            <v>169000</v>
          </cell>
          <cell r="BH10">
            <v>169000</v>
          </cell>
          <cell r="BI10">
            <v>0</v>
          </cell>
          <cell r="BJ10">
            <v>169000</v>
          </cell>
          <cell r="BK10">
            <v>169000</v>
          </cell>
          <cell r="BL10">
            <v>0</v>
          </cell>
          <cell r="BM10"/>
          <cell r="BN10"/>
          <cell r="BO10">
            <v>0</v>
          </cell>
          <cell r="BP10">
            <v>21000</v>
          </cell>
          <cell r="BQ10">
            <v>21000</v>
          </cell>
          <cell r="BR10">
            <v>0</v>
          </cell>
          <cell r="BS10"/>
          <cell r="BT10"/>
          <cell r="BU10">
            <v>0</v>
          </cell>
          <cell r="BV10"/>
          <cell r="BW10"/>
          <cell r="BX10">
            <v>0</v>
          </cell>
          <cell r="BY10"/>
          <cell r="BZ10"/>
          <cell r="CA10">
            <v>0</v>
          </cell>
          <cell r="CB10">
            <v>409000</v>
          </cell>
          <cell r="CC10">
            <v>359000</v>
          </cell>
          <cell r="CD10">
            <v>50000</v>
          </cell>
          <cell r="CE10"/>
          <cell r="CF10"/>
          <cell r="CG10">
            <v>0</v>
          </cell>
          <cell r="CH10"/>
          <cell r="CI10"/>
          <cell r="CJ10">
            <v>0</v>
          </cell>
          <cell r="CK10"/>
          <cell r="CL10"/>
          <cell r="CM10">
            <v>0</v>
          </cell>
          <cell r="CN10"/>
          <cell r="CO10"/>
          <cell r="CP10">
            <v>0</v>
          </cell>
          <cell r="CQ10"/>
          <cell r="CR10"/>
          <cell r="CS10">
            <v>0</v>
          </cell>
          <cell r="CT10"/>
          <cell r="CU10"/>
          <cell r="CV10">
            <v>0</v>
          </cell>
          <cell r="CW10"/>
          <cell r="CX10"/>
          <cell r="CY10">
            <v>0</v>
          </cell>
          <cell r="CZ10"/>
          <cell r="DA10"/>
          <cell r="DB10">
            <v>0</v>
          </cell>
          <cell r="DC10"/>
          <cell r="DD10"/>
          <cell r="DE10">
            <v>0</v>
          </cell>
          <cell r="DF10"/>
          <cell r="DG10"/>
          <cell r="DH10">
            <v>0</v>
          </cell>
          <cell r="DI10"/>
          <cell r="DJ10"/>
          <cell r="DK10">
            <v>0</v>
          </cell>
          <cell r="DL10">
            <v>0</v>
          </cell>
          <cell r="DM10">
            <v>0</v>
          </cell>
          <cell r="DN10">
            <v>0</v>
          </cell>
          <cell r="DO10">
            <v>0</v>
          </cell>
          <cell r="DP10">
            <v>0</v>
          </cell>
          <cell r="DQ10">
            <v>0</v>
          </cell>
          <cell r="DR10">
            <v>0</v>
          </cell>
          <cell r="DS10">
            <v>0</v>
          </cell>
          <cell r="DT10">
            <v>0</v>
          </cell>
          <cell r="DU10">
            <v>50000</v>
          </cell>
          <cell r="DV10">
            <v>0</v>
          </cell>
          <cell r="DW10">
            <v>50000</v>
          </cell>
          <cell r="DX10">
            <v>0</v>
          </cell>
          <cell r="DY10">
            <v>0</v>
          </cell>
          <cell r="DZ10">
            <v>0</v>
          </cell>
          <cell r="EA10">
            <v>169000</v>
          </cell>
          <cell r="EB10">
            <v>169000</v>
          </cell>
          <cell r="EC10">
            <v>0</v>
          </cell>
          <cell r="ED10">
            <v>169000</v>
          </cell>
          <cell r="EE10">
            <v>169000</v>
          </cell>
          <cell r="EF10">
            <v>0</v>
          </cell>
          <cell r="EG10">
            <v>0</v>
          </cell>
          <cell r="EH10">
            <v>0</v>
          </cell>
          <cell r="EI10">
            <v>0</v>
          </cell>
          <cell r="EJ10">
            <v>21000</v>
          </cell>
          <cell r="EK10">
            <v>21000</v>
          </cell>
          <cell r="EL10">
            <v>0</v>
          </cell>
          <cell r="EM10">
            <v>0</v>
          </cell>
          <cell r="EN10">
            <v>0</v>
          </cell>
          <cell r="EO10">
            <v>0</v>
          </cell>
          <cell r="EP10">
            <v>0</v>
          </cell>
          <cell r="EQ10">
            <v>0</v>
          </cell>
          <cell r="ER10">
            <v>0</v>
          </cell>
        </row>
        <row r="11">
          <cell r="E11" t="str">
            <v>Investment opportunities are identified for the Ministry of Agriculture and fisherfolk, on the basis of Fishery value chain assessments of under-utilized species and business cases developed to facilitate financing.</v>
          </cell>
          <cell r="F11"/>
          <cell r="G11"/>
          <cell r="H11"/>
          <cell r="I11"/>
          <cell r="J11"/>
          <cell r="K11"/>
          <cell r="L11"/>
          <cell r="M11"/>
          <cell r="N11" t="str">
            <v>Improved capacity of the UN, regional and national systems to produce and analyse gender statistics to measure progress on the SDGs.</v>
          </cell>
          <cell r="O11"/>
          <cell r="P11"/>
          <cell r="Q11"/>
          <cell r="R11"/>
          <cell r="S11"/>
          <cell r="T11"/>
          <cell r="U11" t="str">
            <v>Principal Contribution is to the realization of human rights (3)</v>
          </cell>
          <cell r="V11" t="str">
            <v>Contributes to sustaining peace in a limited way  human rights (1)</v>
          </cell>
          <cell r="W11" t="str">
            <v>Normative Support </v>
          </cell>
          <cell r="X11" t="str">
            <v>Women and Girls</v>
          </cell>
          <cell r="Y11" t="str">
            <v xml:space="preserve">Other </v>
          </cell>
          <cell r="Z11"/>
          <cell r="AA11" t="str">
            <v>14.b Provide access for small-scale artisanal fishers to marine resources and markets</v>
          </cell>
          <cell r="AB11"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C11"/>
          <cell r="AD11"/>
          <cell r="AE11"/>
          <cell r="AF11" t="str">
            <v xml:space="preserve">Blue Transformation </v>
          </cell>
          <cell r="AG11"/>
          <cell r="AH11"/>
          <cell r="AI11"/>
          <cell r="AJ11" t="str">
            <v>COVID Response  &amp;  Socio-economic Recovery</v>
          </cell>
          <cell r="AK11" t="str">
            <v>Food and Agriculture Organization of the United Nations (FAO)</v>
          </cell>
          <cell r="AL11"/>
          <cell r="AM11"/>
          <cell r="AN11"/>
          <cell r="AO11"/>
          <cell r="AP11"/>
          <cell r="AQ11"/>
          <cell r="AR11"/>
          <cell r="AS11"/>
          <cell r="AT11"/>
          <cell r="AU11"/>
          <cell r="AV11"/>
          <cell r="AW11"/>
          <cell r="AX11"/>
          <cell r="AY11"/>
          <cell r="AZ11">
            <v>0</v>
          </cell>
          <cell r="BA11"/>
          <cell r="BB11"/>
          <cell r="BC11">
            <v>0</v>
          </cell>
          <cell r="BD11"/>
          <cell r="BE11"/>
          <cell r="BF11">
            <v>0</v>
          </cell>
          <cell r="BG11">
            <v>120000</v>
          </cell>
          <cell r="BH11">
            <v>92000</v>
          </cell>
          <cell r="BI11">
            <v>28000</v>
          </cell>
          <cell r="BJ11">
            <v>120000</v>
          </cell>
          <cell r="BK11">
            <v>92000</v>
          </cell>
          <cell r="BL11">
            <v>28000</v>
          </cell>
          <cell r="BM11"/>
          <cell r="BN11"/>
          <cell r="BO11">
            <v>0</v>
          </cell>
          <cell r="BP11">
            <v>213700</v>
          </cell>
          <cell r="BQ11">
            <v>185700</v>
          </cell>
          <cell r="BR11">
            <v>28000</v>
          </cell>
          <cell r="BS11"/>
          <cell r="BT11"/>
          <cell r="BU11">
            <v>0</v>
          </cell>
          <cell r="BV11"/>
          <cell r="BW11"/>
          <cell r="BX11">
            <v>0</v>
          </cell>
          <cell r="BY11"/>
          <cell r="BZ11"/>
          <cell r="CA11">
            <v>0</v>
          </cell>
          <cell r="CB11">
            <v>453700</v>
          </cell>
          <cell r="CC11">
            <v>369700</v>
          </cell>
          <cell r="CD11">
            <v>84000</v>
          </cell>
          <cell r="CE11"/>
          <cell r="CF11"/>
          <cell r="CG11">
            <v>0</v>
          </cell>
          <cell r="CH11"/>
          <cell r="CI11"/>
          <cell r="CJ11">
            <v>0</v>
          </cell>
          <cell r="CK11"/>
          <cell r="CL11"/>
          <cell r="CM11">
            <v>0</v>
          </cell>
          <cell r="CN11"/>
          <cell r="CO11"/>
          <cell r="CP11">
            <v>0</v>
          </cell>
          <cell r="CQ11"/>
          <cell r="CR11"/>
          <cell r="CS11">
            <v>0</v>
          </cell>
          <cell r="CT11"/>
          <cell r="CU11"/>
          <cell r="CV11">
            <v>0</v>
          </cell>
          <cell r="CW11"/>
          <cell r="CX11"/>
          <cell r="CY11">
            <v>0</v>
          </cell>
          <cell r="CZ11"/>
          <cell r="DA11"/>
          <cell r="DB11">
            <v>0</v>
          </cell>
          <cell r="DC11"/>
          <cell r="DD11"/>
          <cell r="DE11">
            <v>0</v>
          </cell>
          <cell r="DF11"/>
          <cell r="DG11"/>
          <cell r="DH11">
            <v>0</v>
          </cell>
          <cell r="DI11"/>
          <cell r="DJ11"/>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120000</v>
          </cell>
          <cell r="EB11">
            <v>92000</v>
          </cell>
          <cell r="EC11">
            <v>28000</v>
          </cell>
          <cell r="ED11">
            <v>120000</v>
          </cell>
          <cell r="EE11">
            <v>92000</v>
          </cell>
          <cell r="EF11">
            <v>28000</v>
          </cell>
          <cell r="EG11">
            <v>0</v>
          </cell>
          <cell r="EH11">
            <v>0</v>
          </cell>
          <cell r="EI11">
            <v>0</v>
          </cell>
          <cell r="EJ11">
            <v>213700</v>
          </cell>
          <cell r="EK11">
            <v>185700</v>
          </cell>
          <cell r="EL11">
            <v>28000</v>
          </cell>
          <cell r="EM11">
            <v>0</v>
          </cell>
          <cell r="EN11">
            <v>0</v>
          </cell>
          <cell r="EO11">
            <v>0</v>
          </cell>
          <cell r="EP11">
            <v>0</v>
          </cell>
          <cell r="EQ11">
            <v>0</v>
          </cell>
          <cell r="ER11">
            <v>0</v>
          </cell>
        </row>
        <row r="12">
          <cell r="E12" t="str">
            <v>Increased capacity of Member States to ensure safe and healthy working conditions</v>
          </cell>
          <cell r="F12" t="str">
            <v>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v>
          </cell>
          <cell r="G12"/>
          <cell r="H12"/>
          <cell r="I12"/>
          <cell r="J12"/>
          <cell r="K12"/>
          <cell r="L12"/>
          <cell r="M12"/>
          <cell r="N12"/>
          <cell r="O12"/>
          <cell r="P12"/>
          <cell r="Q12"/>
          <cell r="R12"/>
          <cell r="S12"/>
          <cell r="T12"/>
          <cell r="U12"/>
          <cell r="V12"/>
          <cell r="W12"/>
          <cell r="X12"/>
          <cell r="Y12"/>
          <cell r="Z12"/>
          <cell r="AA12" t="str">
            <v>11.a Support positive economic, social and environmental links between urban, peri-urban and rural areas by strengthening national and regional development planning</v>
          </cell>
          <cell r="AB12"/>
          <cell r="AC12"/>
          <cell r="AD12"/>
          <cell r="AE12"/>
          <cell r="AF12" t="str">
            <v>Employment</v>
          </cell>
          <cell r="AG12" t="str">
            <v>Support to Institutions</v>
          </cell>
          <cell r="AH12"/>
          <cell r="AI12"/>
          <cell r="AJ12" t="str">
            <v>Tailored Policy Support &amp; Technical Assistance</v>
          </cell>
          <cell r="AK12" t="str">
            <v>International Labour Organization (ILO)</v>
          </cell>
          <cell r="AL12"/>
          <cell r="AM12"/>
          <cell r="AN12"/>
          <cell r="AO12"/>
          <cell r="AP12"/>
          <cell r="AQ12"/>
          <cell r="AR12"/>
          <cell r="AS12"/>
          <cell r="AT12"/>
          <cell r="AU12"/>
          <cell r="AV12"/>
          <cell r="AW12"/>
          <cell r="AX12"/>
          <cell r="AY12"/>
          <cell r="AZ12">
            <v>0</v>
          </cell>
          <cell r="BA12"/>
          <cell r="BB12"/>
          <cell r="BC12">
            <v>0</v>
          </cell>
          <cell r="BD12"/>
          <cell r="BE12"/>
          <cell r="BF12">
            <v>0</v>
          </cell>
          <cell r="BG12">
            <v>28500</v>
          </cell>
          <cell r="BH12">
            <v>28500</v>
          </cell>
          <cell r="BI12">
            <v>0</v>
          </cell>
          <cell r="BJ12"/>
          <cell r="BK12"/>
          <cell r="BL12">
            <v>0</v>
          </cell>
          <cell r="BM12"/>
          <cell r="BN12"/>
          <cell r="BO12">
            <v>0</v>
          </cell>
          <cell r="BP12"/>
          <cell r="BQ12"/>
          <cell r="BR12">
            <v>0</v>
          </cell>
          <cell r="BS12"/>
          <cell r="BT12"/>
          <cell r="BU12">
            <v>0</v>
          </cell>
          <cell r="BV12"/>
          <cell r="BW12"/>
          <cell r="BX12">
            <v>0</v>
          </cell>
          <cell r="BY12"/>
          <cell r="BZ12"/>
          <cell r="CA12">
            <v>0</v>
          </cell>
          <cell r="CB12">
            <v>28500</v>
          </cell>
          <cell r="CC12">
            <v>28500</v>
          </cell>
          <cell r="CD12">
            <v>0</v>
          </cell>
          <cell r="CE12"/>
          <cell r="CF12"/>
          <cell r="CG12">
            <v>0</v>
          </cell>
          <cell r="CH12"/>
          <cell r="CI12"/>
          <cell r="CJ12">
            <v>0</v>
          </cell>
          <cell r="CK12"/>
          <cell r="CL12"/>
          <cell r="CM12">
            <v>0</v>
          </cell>
          <cell r="CN12"/>
          <cell r="CO12"/>
          <cell r="CP12">
            <v>0</v>
          </cell>
          <cell r="CQ12"/>
          <cell r="CR12"/>
          <cell r="CS12">
            <v>0</v>
          </cell>
          <cell r="CT12"/>
          <cell r="CU12"/>
          <cell r="CV12">
            <v>0</v>
          </cell>
          <cell r="CW12"/>
          <cell r="CX12"/>
          <cell r="CY12">
            <v>0</v>
          </cell>
          <cell r="CZ12"/>
          <cell r="DA12"/>
          <cell r="DB12">
            <v>0</v>
          </cell>
          <cell r="DC12"/>
          <cell r="DD12"/>
          <cell r="DE12">
            <v>0</v>
          </cell>
          <cell r="DF12"/>
          <cell r="DG12"/>
          <cell r="DH12">
            <v>0</v>
          </cell>
          <cell r="DI12"/>
          <cell r="DJ12"/>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28500</v>
          </cell>
          <cell r="EB12">
            <v>28500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row>
        <row r="13">
          <cell r="E13" t="str">
            <v>Enhanced capacity of enterprises for promoting  circular, resource-efficient and sustainable consumption and production practices</v>
          </cell>
          <cell r="F13" t="str">
            <v>ILO's activities will focus on support to national counterparts and enterprises through business supporting programme and capacity building activities</v>
          </cell>
          <cell r="G13"/>
          <cell r="H13"/>
          <cell r="I13"/>
          <cell r="J13"/>
          <cell r="K13"/>
          <cell r="L13"/>
          <cell r="M13"/>
          <cell r="N13"/>
          <cell r="O13"/>
          <cell r="P13"/>
          <cell r="Q13"/>
          <cell r="R13"/>
          <cell r="S13"/>
          <cell r="T13"/>
          <cell r="U13"/>
          <cell r="V13"/>
          <cell r="W13"/>
          <cell r="X13"/>
          <cell r="Y13"/>
          <cell r="Z13"/>
          <cell r="AA13"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3" t="str">
            <v>14.b Provide access for small-scale artisanal fishers to marine resources and markets</v>
          </cell>
          <cell r="AC13"/>
          <cell r="AD13"/>
          <cell r="AE13"/>
          <cell r="AF13" t="str">
            <v xml:space="preserve">Blue /Green Economy </v>
          </cell>
          <cell r="AG13" t="str">
            <v>SMEs</v>
          </cell>
          <cell r="AH13" t="str">
            <v>Support to Institutions</v>
          </cell>
          <cell r="AI13"/>
          <cell r="AJ13" t="str">
            <v>Tailored Policy Support &amp; Technical Assistance</v>
          </cell>
          <cell r="AK13" t="str">
            <v>International Labour Organization (ILO)</v>
          </cell>
          <cell r="AL13"/>
          <cell r="AM13"/>
          <cell r="AN13"/>
          <cell r="AO13"/>
          <cell r="AP13"/>
          <cell r="AQ13"/>
          <cell r="AR13"/>
          <cell r="AS13"/>
          <cell r="AT13"/>
          <cell r="AU13"/>
          <cell r="AV13"/>
          <cell r="AW13"/>
          <cell r="AX13"/>
          <cell r="AY13"/>
          <cell r="AZ13">
            <v>0</v>
          </cell>
          <cell r="BA13">
            <v>115800</v>
          </cell>
          <cell r="BB13">
            <v>77000</v>
          </cell>
          <cell r="BC13">
            <v>38800</v>
          </cell>
          <cell r="BD13"/>
          <cell r="BE13"/>
          <cell r="BF13">
            <v>0</v>
          </cell>
          <cell r="BG13"/>
          <cell r="BH13"/>
          <cell r="BI13">
            <v>0</v>
          </cell>
          <cell r="BJ13"/>
          <cell r="BK13"/>
          <cell r="BL13">
            <v>0</v>
          </cell>
          <cell r="BM13"/>
          <cell r="BN13"/>
          <cell r="BO13">
            <v>0</v>
          </cell>
          <cell r="BP13"/>
          <cell r="BQ13"/>
          <cell r="BR13">
            <v>0</v>
          </cell>
          <cell r="BS13"/>
          <cell r="BT13"/>
          <cell r="BU13">
            <v>0</v>
          </cell>
          <cell r="BV13"/>
          <cell r="BW13"/>
          <cell r="BX13">
            <v>0</v>
          </cell>
          <cell r="BY13"/>
          <cell r="BZ13"/>
          <cell r="CA13">
            <v>0</v>
          </cell>
          <cell r="CB13">
            <v>115800</v>
          </cell>
          <cell r="CC13">
            <v>77000</v>
          </cell>
          <cell r="CD13">
            <v>38800</v>
          </cell>
          <cell r="CE13"/>
          <cell r="CF13"/>
          <cell r="CG13">
            <v>0</v>
          </cell>
          <cell r="CH13"/>
          <cell r="CI13"/>
          <cell r="CJ13">
            <v>0</v>
          </cell>
          <cell r="CK13"/>
          <cell r="CL13"/>
          <cell r="CM13">
            <v>0</v>
          </cell>
          <cell r="CN13"/>
          <cell r="CO13"/>
          <cell r="CP13">
            <v>0</v>
          </cell>
          <cell r="CQ13"/>
          <cell r="CR13"/>
          <cell r="CS13">
            <v>0</v>
          </cell>
          <cell r="CT13"/>
          <cell r="CU13"/>
          <cell r="CV13">
            <v>0</v>
          </cell>
          <cell r="CW13"/>
          <cell r="CX13"/>
          <cell r="CY13">
            <v>0</v>
          </cell>
          <cell r="CZ13"/>
          <cell r="DA13"/>
          <cell r="DB13">
            <v>0</v>
          </cell>
          <cell r="DC13"/>
          <cell r="DD13"/>
          <cell r="DE13">
            <v>0</v>
          </cell>
          <cell r="DF13"/>
          <cell r="DG13"/>
          <cell r="DH13">
            <v>0</v>
          </cell>
          <cell r="DI13"/>
          <cell r="DJ13"/>
          <cell r="DK13">
            <v>0</v>
          </cell>
          <cell r="DL13">
            <v>0</v>
          </cell>
          <cell r="DM13">
            <v>0</v>
          </cell>
          <cell r="DN13">
            <v>0</v>
          </cell>
          <cell r="DO13">
            <v>0</v>
          </cell>
          <cell r="DP13">
            <v>0</v>
          </cell>
          <cell r="DQ13">
            <v>0</v>
          </cell>
          <cell r="DR13">
            <v>0</v>
          </cell>
          <cell r="DS13">
            <v>0</v>
          </cell>
          <cell r="DT13">
            <v>0</v>
          </cell>
          <cell r="DU13">
            <v>115800</v>
          </cell>
          <cell r="DV13">
            <v>77000</v>
          </cell>
          <cell r="DW13">
            <v>38800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cell r="EP13">
            <v>0</v>
          </cell>
          <cell r="EQ13">
            <v>0</v>
          </cell>
          <cell r="ER13">
            <v>0</v>
          </cell>
        </row>
        <row r="14">
          <cell r="E14" t="str">
            <v>Increased capacity of Member States to improve governance and sustainability of social protection systems</v>
          </cell>
          <cell r="F14" t="str">
            <v>Actuarial reviews of social security schemes
Improved governance of social security institutions
Feasibility studies to implement the unemployment insurance
Social protection expenditure reviews and social protection funding</v>
          </cell>
          <cell r="G14"/>
          <cell r="H14"/>
          <cell r="I14"/>
          <cell r="J14"/>
          <cell r="K14"/>
          <cell r="L14" t="str">
            <v>Improved and integrated government and CSO programmes to address unpaid care work including subsidized child and elder care systems among CARICOM countries</v>
          </cell>
          <cell r="M14"/>
          <cell r="N14" t="str">
            <v>Improved and integrated government and CSO programmes to address unpaid care work including subsidized child and elder-care systems among CARICOM countries</v>
          </cell>
          <cell r="O14" t="str">
            <v>Improved and integrated government and CSO programmes to address unpaid care work including subsidized child and elder-care systems among CARICOM countries</v>
          </cell>
          <cell r="P14"/>
          <cell r="Q14"/>
          <cell r="R14" t="str">
            <v>Improved and integrated government and CSO programmes to address unpaid care work including subsidized child and elder-care systems among CARICOM countries</v>
          </cell>
          <cell r="S14" t="str">
            <v>Improved and integrated government and CSO programmes to address unpaid care work including subsidized child and elder-care systems among CARICOM countries</v>
          </cell>
          <cell r="T14"/>
          <cell r="U14" t="str">
            <v>Gender equality/women’s empowerment is the principle objective (3)</v>
          </cell>
          <cell r="V14" t="str">
            <v>Significant contribution to realization of human rights (2)</v>
          </cell>
          <cell r="W14" t="str">
            <v>Contributes to sustaining peace in a limited way  human rights (1)</v>
          </cell>
          <cell r="X14" t="str">
            <v>Capacity Development/Technical Assistance </v>
          </cell>
          <cell r="Y14" t="str">
            <v>Women and Girls</v>
          </cell>
          <cell r="Z14" t="str">
            <v xml:space="preserve">Joint Programmes </v>
          </cell>
          <cell r="AA14" t="str">
            <v>5.4 Recognize and value unpaid care and domestic work through the provision of public services, infrastructure and social protection policies and the promotion of shared responsibility within the household and the family as nationally appropriate</v>
          </cell>
          <cell r="AB14" t="str">
            <v>1.3 Implement nationally appropriate social protection systems and measures for all, including floors, and by 2030 achieve substantial coverage of the poor and the vulnerable</v>
          </cell>
          <cell r="AC14" t="str">
            <v>2.1 By 2030, end hunger and ensure access by all people, in particular the poor and people in vulnerable situations, including infants, to safe, nutritious and sufficient food all year round</v>
          </cell>
          <cell r="AD14"/>
          <cell r="AE14"/>
          <cell r="AF14" t="str">
            <v>Social Protection</v>
          </cell>
          <cell r="AG14"/>
          <cell r="AH14"/>
          <cell r="AI14"/>
          <cell r="AJ14"/>
          <cell r="AK14" t="str">
            <v>International Labour Organization (ILO)</v>
          </cell>
          <cell r="AL14"/>
          <cell r="AM14"/>
          <cell r="AN14"/>
          <cell r="AO14"/>
          <cell r="AP14"/>
          <cell r="AQ14"/>
          <cell r="AR14"/>
          <cell r="AS14"/>
          <cell r="AT14"/>
          <cell r="AU14"/>
          <cell r="AV14"/>
          <cell r="AW14"/>
          <cell r="AX14"/>
          <cell r="AY14"/>
          <cell r="AZ14">
            <v>0</v>
          </cell>
          <cell r="BA14"/>
          <cell r="BB14"/>
          <cell r="BC14">
            <v>0</v>
          </cell>
          <cell r="BD14"/>
          <cell r="BE14"/>
          <cell r="BF14">
            <v>0</v>
          </cell>
          <cell r="BG14"/>
          <cell r="BH14"/>
          <cell r="BI14">
            <v>0</v>
          </cell>
          <cell r="BJ14"/>
          <cell r="BK14"/>
          <cell r="BL14">
            <v>0</v>
          </cell>
          <cell r="BM14"/>
          <cell r="BN14"/>
          <cell r="BO14">
            <v>0</v>
          </cell>
          <cell r="BP14"/>
          <cell r="BQ14"/>
          <cell r="BR14">
            <v>0</v>
          </cell>
          <cell r="BS14">
            <v>125000</v>
          </cell>
          <cell r="BT14">
            <v>125000</v>
          </cell>
          <cell r="BU14">
            <v>0</v>
          </cell>
          <cell r="BV14">
            <v>125000</v>
          </cell>
          <cell r="BW14">
            <v>125000</v>
          </cell>
          <cell r="BX14">
            <v>0</v>
          </cell>
          <cell r="BY14"/>
          <cell r="BZ14"/>
          <cell r="CA14">
            <v>0</v>
          </cell>
          <cell r="CB14">
            <v>250000</v>
          </cell>
          <cell r="CC14">
            <v>250000</v>
          </cell>
          <cell r="CD14">
            <v>0</v>
          </cell>
          <cell r="CE14"/>
          <cell r="CF14"/>
          <cell r="CG14">
            <v>0</v>
          </cell>
          <cell r="CH14"/>
          <cell r="CI14"/>
          <cell r="CJ14">
            <v>0</v>
          </cell>
          <cell r="CK14"/>
          <cell r="CL14"/>
          <cell r="CM14">
            <v>0</v>
          </cell>
          <cell r="CN14"/>
          <cell r="CO14"/>
          <cell r="CP14">
            <v>0</v>
          </cell>
          <cell r="CQ14"/>
          <cell r="CR14"/>
          <cell r="CS14">
            <v>0</v>
          </cell>
          <cell r="CT14"/>
          <cell r="CU14"/>
          <cell r="CV14">
            <v>0</v>
          </cell>
          <cell r="CW14"/>
          <cell r="CX14"/>
          <cell r="CY14">
            <v>0</v>
          </cell>
          <cell r="CZ14"/>
          <cell r="DA14"/>
          <cell r="DB14">
            <v>0</v>
          </cell>
          <cell r="DC14"/>
          <cell r="DD14"/>
          <cell r="DE14">
            <v>0</v>
          </cell>
          <cell r="DF14"/>
          <cell r="DG14"/>
          <cell r="DH14">
            <v>0</v>
          </cell>
          <cell r="DI14"/>
          <cell r="DJ14"/>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125000</v>
          </cell>
          <cell r="EN14">
            <v>125000</v>
          </cell>
          <cell r="EO14">
            <v>0</v>
          </cell>
          <cell r="EP14">
            <v>125000</v>
          </cell>
          <cell r="EQ14">
            <v>125000</v>
          </cell>
          <cell r="ER14">
            <v>0</v>
          </cell>
        </row>
        <row r="15">
          <cell r="E15" t="str">
            <v>Increased capacity of Member States to integrate social protection in comprehensive policy responses to support and protect workers and employers during their life and work transitions</v>
          </cell>
          <cell r="F15" t="str">
            <v>Sock responsive social protection
Extension of social protection coverage to support workers and their families during life and work transitions</v>
          </cell>
          <cell r="G15"/>
          <cell r="H15"/>
          <cell r="I15"/>
          <cell r="J15"/>
          <cell r="K15"/>
          <cell r="L15"/>
          <cell r="M15"/>
          <cell r="N15" t="str">
            <v>Increased integration of social protection programmes into referral pathways for VAW survivors/victims</v>
          </cell>
          <cell r="O15" t="str">
            <v>Increased integration of social protection programmes into referral pathways for VAW survivors/victims</v>
          </cell>
          <cell r="P15"/>
          <cell r="Q15"/>
          <cell r="R15" t="str">
            <v>Increased integration of social protection programmes into referral pathways for VAW survivors/victims</v>
          </cell>
          <cell r="S15" t="str">
            <v>Increased integration of social protection programmes into referral pathways for VAW survivors/victims</v>
          </cell>
          <cell r="T15"/>
          <cell r="U15" t="str">
            <v>Gender equality/women’s empowerment is the principle objective (3)</v>
          </cell>
          <cell r="V15" t="str">
            <v>Significant contribution to realization of human rights (2)</v>
          </cell>
          <cell r="W15" t="str">
            <v>Contributes to sustaining peace in a limited way  human rights (1)</v>
          </cell>
          <cell r="X15" t="str">
            <v>Policy Advice and Thought Leadership </v>
          </cell>
          <cell r="Y15" t="str">
            <v>Women and Girls</v>
          </cell>
          <cell r="Z15" t="str">
            <v xml:space="preserve">Joint Programmes </v>
          </cell>
          <cell r="AA15" t="str">
            <v>5.a Undertake reforms to give women equal rights to economic resources, as well as access to ownership and control over land and other forms of property, financial services, inheritance and natural resources, in accordance with national laws</v>
          </cell>
          <cell r="AB15" t="str">
            <v>2.1 By 2030, end hunger and ensure access by all people, in particular the poor and people in vulnerable situations, including infants, to safe, nutritious and sufficient food all year round</v>
          </cell>
          <cell r="AC15"/>
          <cell r="AD15"/>
          <cell r="AE15"/>
          <cell r="AF15" t="str">
            <v>Social Protection</v>
          </cell>
          <cell r="AG15"/>
          <cell r="AH15"/>
          <cell r="AI15"/>
          <cell r="AJ15"/>
          <cell r="AK15" t="str">
            <v>International Labour Organization (ILO)</v>
          </cell>
          <cell r="AL15"/>
          <cell r="AM15"/>
          <cell r="AN15"/>
          <cell r="AO15" t="str">
            <v>Organisation of Eastern Caribbean States (OECS)</v>
          </cell>
          <cell r="AP15"/>
          <cell r="AQ15"/>
          <cell r="AR15"/>
          <cell r="AS15"/>
          <cell r="AT15"/>
          <cell r="AU15"/>
          <cell r="AV15"/>
          <cell r="AW15"/>
          <cell r="AX15"/>
          <cell r="AY15"/>
          <cell r="AZ15">
            <v>0</v>
          </cell>
          <cell r="BA15">
            <v>30000</v>
          </cell>
          <cell r="BB15">
            <v>30000</v>
          </cell>
          <cell r="BC15">
            <v>0</v>
          </cell>
          <cell r="BD15"/>
          <cell r="BE15"/>
          <cell r="BF15">
            <v>0</v>
          </cell>
          <cell r="BG15"/>
          <cell r="BH15"/>
          <cell r="BI15">
            <v>0</v>
          </cell>
          <cell r="BJ15"/>
          <cell r="BK15"/>
          <cell r="BL15">
            <v>0</v>
          </cell>
          <cell r="BM15"/>
          <cell r="BN15"/>
          <cell r="BO15">
            <v>0</v>
          </cell>
          <cell r="BP15"/>
          <cell r="BQ15"/>
          <cell r="BR15">
            <v>0</v>
          </cell>
          <cell r="BS15"/>
          <cell r="BT15"/>
          <cell r="BU15">
            <v>0</v>
          </cell>
          <cell r="BV15"/>
          <cell r="BW15"/>
          <cell r="BX15">
            <v>0</v>
          </cell>
          <cell r="BY15"/>
          <cell r="BZ15"/>
          <cell r="CA15">
            <v>0</v>
          </cell>
          <cell r="CB15">
            <v>30000</v>
          </cell>
          <cell r="CC15">
            <v>30000</v>
          </cell>
          <cell r="CD15">
            <v>0</v>
          </cell>
          <cell r="CE15"/>
          <cell r="CF15"/>
          <cell r="CG15">
            <v>0</v>
          </cell>
          <cell r="CH15"/>
          <cell r="CI15"/>
          <cell r="CJ15">
            <v>0</v>
          </cell>
          <cell r="CK15"/>
          <cell r="CL15"/>
          <cell r="CM15">
            <v>0</v>
          </cell>
          <cell r="CN15"/>
          <cell r="CO15"/>
          <cell r="CP15">
            <v>0</v>
          </cell>
          <cell r="CQ15"/>
          <cell r="CR15"/>
          <cell r="CS15">
            <v>0</v>
          </cell>
          <cell r="CT15"/>
          <cell r="CU15"/>
          <cell r="CV15">
            <v>0</v>
          </cell>
          <cell r="CW15"/>
          <cell r="CX15"/>
          <cell r="CY15">
            <v>0</v>
          </cell>
          <cell r="CZ15"/>
          <cell r="DA15"/>
          <cell r="DB15">
            <v>0</v>
          </cell>
          <cell r="DC15"/>
          <cell r="DD15"/>
          <cell r="DE15">
            <v>0</v>
          </cell>
          <cell r="DF15"/>
          <cell r="DG15"/>
          <cell r="DH15">
            <v>0</v>
          </cell>
          <cell r="DI15"/>
          <cell r="DJ15"/>
          <cell r="DK15">
            <v>0</v>
          </cell>
          <cell r="DL15">
            <v>0</v>
          </cell>
          <cell r="DM15">
            <v>0</v>
          </cell>
          <cell r="DN15">
            <v>0</v>
          </cell>
          <cell r="DO15">
            <v>0</v>
          </cell>
          <cell r="DP15">
            <v>0</v>
          </cell>
          <cell r="DQ15">
            <v>0</v>
          </cell>
          <cell r="DR15">
            <v>0</v>
          </cell>
          <cell r="DS15">
            <v>0</v>
          </cell>
          <cell r="DT15">
            <v>0</v>
          </cell>
          <cell r="DU15">
            <v>30000</v>
          </cell>
          <cell r="DV15">
            <v>30000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row>
        <row r="16">
          <cell r="E16" t="str">
            <v>Increased capacity of Member States to develop new or reformed sustainable national social protection strategies, policies or legal frameworks to extend coverage and enhance benefit adequacy</v>
          </cell>
          <cell r="F16" t="str">
            <v>Extension of social protection coverage to the informal economy
Support to the implementation of the social protection floor
Social protection legislation and strategies
Ratification of International Labour Standards on social protection</v>
          </cell>
          <cell r="G16"/>
          <cell r="H16"/>
          <cell r="I16"/>
          <cell r="J16"/>
          <cell r="K16"/>
          <cell r="L16"/>
          <cell r="M16"/>
          <cell r="N16"/>
          <cell r="O16"/>
          <cell r="P16"/>
          <cell r="Q16"/>
          <cell r="R16"/>
          <cell r="S16"/>
          <cell r="T16"/>
          <cell r="U16"/>
          <cell r="V16"/>
          <cell r="W16"/>
          <cell r="X16"/>
          <cell r="Y16"/>
          <cell r="Z16"/>
          <cell r="AA16" t="str">
            <v>1.5 By 2030, build the resilience of the poor and those in vulnerable situations and reduce their exposure and vulnerability to climate-related extreme events and other economic, social and environmental shocks and disasters</v>
          </cell>
          <cell r="AB16"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6"/>
          <cell r="AD16"/>
          <cell r="AE16"/>
          <cell r="AF16" t="str">
            <v>Social Protection</v>
          </cell>
          <cell r="AG16"/>
          <cell r="AH16"/>
          <cell r="AI16"/>
          <cell r="AJ16"/>
          <cell r="AK16" t="str">
            <v>International Labour Organization (ILO)</v>
          </cell>
          <cell r="AL16"/>
          <cell r="AM16"/>
          <cell r="AN16"/>
          <cell r="AO16" t="str">
            <v>Organisation of Eastern Caribbean States (OECS)</v>
          </cell>
          <cell r="AP16"/>
          <cell r="AQ16"/>
          <cell r="AR16"/>
          <cell r="AS16"/>
          <cell r="AT16"/>
          <cell r="AU16"/>
          <cell r="AV16"/>
          <cell r="AW16"/>
          <cell r="AX16"/>
          <cell r="AY16"/>
          <cell r="AZ16">
            <v>0</v>
          </cell>
          <cell r="BA16"/>
          <cell r="BB16"/>
          <cell r="BC16">
            <v>0</v>
          </cell>
          <cell r="BD16"/>
          <cell r="BE16"/>
          <cell r="BF16">
            <v>0</v>
          </cell>
          <cell r="BG16">
            <v>45100</v>
          </cell>
          <cell r="BH16">
            <v>45100</v>
          </cell>
          <cell r="BI16">
            <v>0</v>
          </cell>
          <cell r="BJ16"/>
          <cell r="BK16"/>
          <cell r="BL16">
            <v>0</v>
          </cell>
          <cell r="BM16"/>
          <cell r="BN16"/>
          <cell r="BO16">
            <v>0</v>
          </cell>
          <cell r="BP16"/>
          <cell r="BQ16"/>
          <cell r="BR16">
            <v>0</v>
          </cell>
          <cell r="BS16"/>
          <cell r="BT16"/>
          <cell r="BU16">
            <v>0</v>
          </cell>
          <cell r="BV16"/>
          <cell r="BW16"/>
          <cell r="BX16">
            <v>0</v>
          </cell>
          <cell r="BY16"/>
          <cell r="BZ16"/>
          <cell r="CA16">
            <v>0</v>
          </cell>
          <cell r="CB16">
            <v>45100</v>
          </cell>
          <cell r="CC16">
            <v>45100</v>
          </cell>
          <cell r="CD16">
            <v>0</v>
          </cell>
          <cell r="CE16"/>
          <cell r="CF16"/>
          <cell r="CG16">
            <v>0</v>
          </cell>
          <cell r="CH16"/>
          <cell r="CI16"/>
          <cell r="CJ16">
            <v>0</v>
          </cell>
          <cell r="CK16"/>
          <cell r="CL16"/>
          <cell r="CM16">
            <v>0</v>
          </cell>
          <cell r="CN16"/>
          <cell r="CO16"/>
          <cell r="CP16">
            <v>0</v>
          </cell>
          <cell r="CQ16"/>
          <cell r="CR16"/>
          <cell r="CS16">
            <v>0</v>
          </cell>
          <cell r="CT16"/>
          <cell r="CU16"/>
          <cell r="CV16">
            <v>0</v>
          </cell>
          <cell r="CW16"/>
          <cell r="CX16"/>
          <cell r="CY16">
            <v>0</v>
          </cell>
          <cell r="CZ16"/>
          <cell r="DA16"/>
          <cell r="DB16">
            <v>0</v>
          </cell>
          <cell r="DC16"/>
          <cell r="DD16"/>
          <cell r="DE16">
            <v>0</v>
          </cell>
          <cell r="DF16"/>
          <cell r="DG16"/>
          <cell r="DH16">
            <v>0</v>
          </cell>
          <cell r="DI16"/>
          <cell r="DJ16"/>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45100</v>
          </cell>
          <cell r="EB16">
            <v>45100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row>
        <row r="17">
          <cell r="E17" t="str">
            <v xml:space="preserve">A dialogue platform to promote sustainable energy and climate innovation, entrepreneurship and industrial development is fully operational </v>
          </cell>
          <cell r="F17" t="str">
            <v>Special focus on entrepreneurship, industrial clusters and employment</v>
          </cell>
          <cell r="G17"/>
          <cell r="H17"/>
          <cell r="I17"/>
          <cell r="J17"/>
          <cell r="K17"/>
          <cell r="L17"/>
          <cell r="M17"/>
          <cell r="N17"/>
          <cell r="O17"/>
          <cell r="P17"/>
          <cell r="Q17"/>
          <cell r="R17"/>
          <cell r="S17"/>
          <cell r="T17"/>
          <cell r="U17" t="str">
            <v>Gender equality/women’s empowerment is the principle objective (3)</v>
          </cell>
          <cell r="V17"/>
          <cell r="W17"/>
          <cell r="X17"/>
          <cell r="Y17"/>
          <cell r="Z17"/>
          <cell r="AA17"/>
          <cell r="AB17"/>
          <cell r="AC17"/>
          <cell r="AD17"/>
          <cell r="AE17"/>
          <cell r="AF17" t="str">
            <v>Sustainable and Clean Energy</v>
          </cell>
          <cell r="AG17" t="str">
            <v xml:space="preserve">Blue /Green Economy </v>
          </cell>
          <cell r="AH17" t="str">
            <v>Green Innovation</v>
          </cell>
          <cell r="AI17" t="str">
            <v>Economic Growth</v>
          </cell>
          <cell r="AJ17" t="str">
            <v>Tailored Policy Support &amp; Technical Assistance</v>
          </cell>
          <cell r="AK17" t="str">
            <v>United Nations Industrial Development Organization (UNIDO)</v>
          </cell>
          <cell r="AL17"/>
          <cell r="AM17" t="str">
            <v>Ministry of Finance and Economic Planning</v>
          </cell>
          <cell r="AN17"/>
          <cell r="AO17"/>
          <cell r="AP17"/>
          <cell r="AQ17"/>
          <cell r="AR17"/>
          <cell r="AS17"/>
          <cell r="AT17"/>
          <cell r="AU17"/>
          <cell r="AV17"/>
          <cell r="AW17"/>
          <cell r="AX17"/>
          <cell r="AY17"/>
          <cell r="AZ17">
            <v>0</v>
          </cell>
          <cell r="BA17"/>
          <cell r="BB17"/>
          <cell r="BC17">
            <v>0</v>
          </cell>
          <cell r="BD17"/>
          <cell r="BE17"/>
          <cell r="BF17">
            <v>0</v>
          </cell>
          <cell r="BG17"/>
          <cell r="BH17"/>
          <cell r="BI17">
            <v>0</v>
          </cell>
          <cell r="BJ17"/>
          <cell r="BK17"/>
          <cell r="BL17">
            <v>0</v>
          </cell>
          <cell r="BM17"/>
          <cell r="BN17"/>
          <cell r="BO17">
            <v>0</v>
          </cell>
          <cell r="BP17"/>
          <cell r="BQ17"/>
          <cell r="BR17">
            <v>0</v>
          </cell>
          <cell r="BS17">
            <v>617425</v>
          </cell>
          <cell r="BT17">
            <v>317425</v>
          </cell>
          <cell r="BU17">
            <v>300000</v>
          </cell>
          <cell r="BV17"/>
          <cell r="BW17"/>
          <cell r="BX17">
            <v>0</v>
          </cell>
          <cell r="BY17"/>
          <cell r="BZ17"/>
          <cell r="CA17">
            <v>0</v>
          </cell>
          <cell r="CB17">
            <v>617425</v>
          </cell>
          <cell r="CC17">
            <v>317425</v>
          </cell>
          <cell r="CD17">
            <v>300000</v>
          </cell>
          <cell r="CE17"/>
          <cell r="CF17"/>
          <cell r="CG17">
            <v>0</v>
          </cell>
          <cell r="CH17"/>
          <cell r="CI17"/>
          <cell r="CJ17">
            <v>0</v>
          </cell>
          <cell r="CK17"/>
          <cell r="CL17"/>
          <cell r="CM17">
            <v>0</v>
          </cell>
          <cell r="CN17"/>
          <cell r="CO17"/>
          <cell r="CP17">
            <v>0</v>
          </cell>
          <cell r="CQ17"/>
          <cell r="CR17"/>
          <cell r="CS17">
            <v>0</v>
          </cell>
          <cell r="CT17"/>
          <cell r="CU17"/>
          <cell r="CV17">
            <v>0</v>
          </cell>
          <cell r="CW17"/>
          <cell r="CX17"/>
          <cell r="CY17">
            <v>0</v>
          </cell>
          <cell r="CZ17"/>
          <cell r="DA17"/>
          <cell r="DB17">
            <v>0</v>
          </cell>
          <cell r="DC17"/>
          <cell r="DD17"/>
          <cell r="DE17">
            <v>0</v>
          </cell>
          <cell r="DF17"/>
          <cell r="DG17"/>
          <cell r="DH17">
            <v>0</v>
          </cell>
          <cell r="DI17"/>
          <cell r="DJ17"/>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617425</v>
          </cell>
          <cell r="EN17">
            <v>317425</v>
          </cell>
          <cell r="EO17">
            <v>300000</v>
          </cell>
          <cell r="EP17">
            <v>0</v>
          </cell>
          <cell r="EQ17">
            <v>0</v>
          </cell>
          <cell r="ER17">
            <v>0</v>
          </cell>
        </row>
        <row r="18">
          <cell r="E18" t="str">
            <v xml:space="preserve">A vision statement and strategy to promote the country as a hub for SEC technologies and services is developed and promoted abroad through various means </v>
          </cell>
          <cell r="F18" t="str">
            <v>Special focus on entrepreneurship, industrial clusters and employment</v>
          </cell>
          <cell r="G18"/>
          <cell r="H18"/>
          <cell r="I18"/>
          <cell r="J18"/>
          <cell r="K18"/>
          <cell r="L18"/>
          <cell r="M18"/>
          <cell r="N18"/>
          <cell r="O18"/>
          <cell r="P18"/>
          <cell r="Q18"/>
          <cell r="R18"/>
          <cell r="S18"/>
          <cell r="T18"/>
          <cell r="U18" t="str">
            <v>Gender equality/women’s empowerment is the principle objective (3)</v>
          </cell>
          <cell r="V18"/>
          <cell r="W18"/>
          <cell r="X18"/>
          <cell r="Y18"/>
          <cell r="Z18"/>
          <cell r="AA18"/>
          <cell r="AB18"/>
          <cell r="AC18"/>
          <cell r="AD18"/>
          <cell r="AE18"/>
          <cell r="AF18" t="str">
            <v>Sustainable and Clean Energy</v>
          </cell>
          <cell r="AG18" t="str">
            <v xml:space="preserve">Blue /Green Economy </v>
          </cell>
          <cell r="AH18" t="str">
            <v>Green Innovation</v>
          </cell>
          <cell r="AI18"/>
          <cell r="AJ18" t="str">
            <v>Tailored Policy Support &amp; Technical Assistance</v>
          </cell>
          <cell r="AK18" t="str">
            <v>United Nations Industrial Development Organization (UNIDO)</v>
          </cell>
          <cell r="AL18"/>
          <cell r="AM18"/>
          <cell r="AN18"/>
          <cell r="AO18"/>
          <cell r="AP18"/>
          <cell r="AQ18"/>
          <cell r="AR18"/>
          <cell r="AS18"/>
          <cell r="AT18"/>
          <cell r="AU18"/>
          <cell r="AV18"/>
          <cell r="AW18"/>
          <cell r="AX18"/>
          <cell r="AY18"/>
          <cell r="AZ18">
            <v>0</v>
          </cell>
          <cell r="BA18"/>
          <cell r="BB18"/>
          <cell r="BC18">
            <v>0</v>
          </cell>
          <cell r="BD18"/>
          <cell r="BE18"/>
          <cell r="BF18">
            <v>0</v>
          </cell>
          <cell r="BG18"/>
          <cell r="BH18"/>
          <cell r="BI18">
            <v>0</v>
          </cell>
          <cell r="BJ18"/>
          <cell r="BK18"/>
          <cell r="BL18">
            <v>0</v>
          </cell>
          <cell r="BM18"/>
          <cell r="BN18"/>
          <cell r="BO18">
            <v>0</v>
          </cell>
          <cell r="BP18"/>
          <cell r="BQ18"/>
          <cell r="BR18">
            <v>0</v>
          </cell>
          <cell r="BS18"/>
          <cell r="BT18"/>
          <cell r="BU18">
            <v>0</v>
          </cell>
          <cell r="BV18">
            <v>356000</v>
          </cell>
          <cell r="BW18">
            <v>356000</v>
          </cell>
          <cell r="BX18">
            <v>0</v>
          </cell>
          <cell r="BY18"/>
          <cell r="BZ18"/>
          <cell r="CA18">
            <v>0</v>
          </cell>
          <cell r="CB18">
            <v>356000</v>
          </cell>
          <cell r="CC18">
            <v>356000</v>
          </cell>
          <cell r="CD18">
            <v>0</v>
          </cell>
          <cell r="CE18"/>
          <cell r="CF18"/>
          <cell r="CG18">
            <v>0</v>
          </cell>
          <cell r="CH18"/>
          <cell r="CI18"/>
          <cell r="CJ18">
            <v>0</v>
          </cell>
          <cell r="CK18"/>
          <cell r="CL18"/>
          <cell r="CM18">
            <v>0</v>
          </cell>
          <cell r="CN18"/>
          <cell r="CO18"/>
          <cell r="CP18">
            <v>0</v>
          </cell>
          <cell r="CQ18"/>
          <cell r="CR18"/>
          <cell r="CS18">
            <v>0</v>
          </cell>
          <cell r="CT18"/>
          <cell r="CU18"/>
          <cell r="CV18">
            <v>0</v>
          </cell>
          <cell r="CW18"/>
          <cell r="CX18"/>
          <cell r="CY18">
            <v>0</v>
          </cell>
          <cell r="CZ18"/>
          <cell r="DA18"/>
          <cell r="DB18">
            <v>0</v>
          </cell>
          <cell r="DC18"/>
          <cell r="DD18"/>
          <cell r="DE18">
            <v>0</v>
          </cell>
          <cell r="DF18"/>
          <cell r="DG18"/>
          <cell r="DH18">
            <v>0</v>
          </cell>
          <cell r="DI18"/>
          <cell r="DJ18"/>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cell r="EP18">
            <v>356000</v>
          </cell>
          <cell r="EQ18">
            <v>356000</v>
          </cell>
          <cell r="ER18">
            <v>0</v>
          </cell>
        </row>
        <row r="19">
          <cell r="E19" t="str">
            <v xml:space="preserve">Annual high-level policy dialogues on sustainable energy and climate industry issues are organized </v>
          </cell>
          <cell r="F19" t="str">
            <v>Special focus on entrepreneurship, industrial clusters and employment</v>
          </cell>
          <cell r="G19"/>
          <cell r="H19"/>
          <cell r="I19"/>
          <cell r="J19"/>
          <cell r="K19"/>
          <cell r="L19"/>
          <cell r="M19"/>
          <cell r="N19"/>
          <cell r="O19"/>
          <cell r="P19"/>
          <cell r="Q19"/>
          <cell r="R19"/>
          <cell r="S19"/>
          <cell r="T19"/>
          <cell r="U19" t="str">
            <v>Gender equality/women’s empowerment is the principle objective (3)</v>
          </cell>
          <cell r="V19"/>
          <cell r="W19"/>
          <cell r="X19"/>
          <cell r="Y19"/>
          <cell r="Z19"/>
          <cell r="AA19"/>
          <cell r="AB19"/>
          <cell r="AC19"/>
          <cell r="AD19"/>
          <cell r="AE19"/>
          <cell r="AF19" t="str">
            <v>Sustainable and Clean Energy</v>
          </cell>
          <cell r="AG19" t="str">
            <v xml:space="preserve">Blue /Green Economy </v>
          </cell>
          <cell r="AH19" t="str">
            <v>Green Innovation</v>
          </cell>
          <cell r="AI19" t="str">
            <v>Economic Growth</v>
          </cell>
          <cell r="AJ19" t="str">
            <v>Tailored Policy Support &amp; Technical Assistance</v>
          </cell>
          <cell r="AK19" t="str">
            <v>United Nations Industrial Development Organization (UNIDO)</v>
          </cell>
          <cell r="AL19"/>
          <cell r="AM19" t="str">
            <v>Ministry of Finance and Economic Planning</v>
          </cell>
          <cell r="AN19"/>
          <cell r="AO19"/>
          <cell r="AP19"/>
          <cell r="AQ19"/>
          <cell r="AR19"/>
          <cell r="AS19"/>
          <cell r="AT19"/>
          <cell r="AU19"/>
          <cell r="AV19"/>
          <cell r="AW19"/>
          <cell r="AX19">
            <v>75000</v>
          </cell>
          <cell r="AY19">
            <v>75000</v>
          </cell>
          <cell r="AZ19">
            <v>0</v>
          </cell>
          <cell r="BA19">
            <v>255000</v>
          </cell>
          <cell r="BB19">
            <v>255000</v>
          </cell>
          <cell r="BC19">
            <v>0</v>
          </cell>
          <cell r="BD19"/>
          <cell r="BE19"/>
          <cell r="BF19">
            <v>0</v>
          </cell>
          <cell r="BG19"/>
          <cell r="BH19"/>
          <cell r="BI19">
            <v>0</v>
          </cell>
          <cell r="BJ19">
            <v>255000</v>
          </cell>
          <cell r="BK19">
            <v>255000</v>
          </cell>
          <cell r="BL19">
            <v>0</v>
          </cell>
          <cell r="BM19"/>
          <cell r="BN19"/>
          <cell r="BO19">
            <v>0</v>
          </cell>
          <cell r="BP19"/>
          <cell r="BQ19"/>
          <cell r="BR19">
            <v>0</v>
          </cell>
          <cell r="BS19"/>
          <cell r="BT19"/>
          <cell r="BU19">
            <v>0</v>
          </cell>
          <cell r="BV19"/>
          <cell r="BW19"/>
          <cell r="BX19">
            <v>0</v>
          </cell>
          <cell r="BY19"/>
          <cell r="BZ19"/>
          <cell r="CA19">
            <v>0</v>
          </cell>
          <cell r="CB19">
            <v>585000</v>
          </cell>
          <cell r="CC19">
            <v>585000</v>
          </cell>
          <cell r="CD19">
            <v>0</v>
          </cell>
          <cell r="CE19"/>
          <cell r="CF19"/>
          <cell r="CG19">
            <v>0</v>
          </cell>
          <cell r="CH19"/>
          <cell r="CI19"/>
          <cell r="CJ19">
            <v>0</v>
          </cell>
          <cell r="CK19"/>
          <cell r="CL19"/>
          <cell r="CM19">
            <v>0</v>
          </cell>
          <cell r="CN19"/>
          <cell r="CO19"/>
          <cell r="CP19">
            <v>0</v>
          </cell>
          <cell r="CQ19"/>
          <cell r="CR19"/>
          <cell r="CS19">
            <v>0</v>
          </cell>
          <cell r="CT19"/>
          <cell r="CU19"/>
          <cell r="CV19">
            <v>0</v>
          </cell>
          <cell r="CW19"/>
          <cell r="CX19"/>
          <cell r="CY19">
            <v>0</v>
          </cell>
          <cell r="CZ19"/>
          <cell r="DA19"/>
          <cell r="DB19">
            <v>0</v>
          </cell>
          <cell r="DC19"/>
          <cell r="DD19"/>
          <cell r="DE19">
            <v>0</v>
          </cell>
          <cell r="DF19"/>
          <cell r="DG19"/>
          <cell r="DH19">
            <v>0</v>
          </cell>
          <cell r="DI19"/>
          <cell r="DJ19"/>
          <cell r="DK19">
            <v>0</v>
          </cell>
          <cell r="DL19">
            <v>0</v>
          </cell>
          <cell r="DM19">
            <v>0</v>
          </cell>
          <cell r="DN19">
            <v>0</v>
          </cell>
          <cell r="DO19">
            <v>0</v>
          </cell>
          <cell r="DP19">
            <v>0</v>
          </cell>
          <cell r="DQ19">
            <v>0</v>
          </cell>
          <cell r="DR19">
            <v>75000</v>
          </cell>
          <cell r="DS19">
            <v>75000</v>
          </cell>
          <cell r="DT19">
            <v>0</v>
          </cell>
          <cell r="DU19">
            <v>255000</v>
          </cell>
          <cell r="DV19">
            <v>255000</v>
          </cell>
          <cell r="DW19">
            <v>0</v>
          </cell>
          <cell r="DX19">
            <v>0</v>
          </cell>
          <cell r="DY19">
            <v>0</v>
          </cell>
          <cell r="DZ19">
            <v>0</v>
          </cell>
          <cell r="EA19">
            <v>0</v>
          </cell>
          <cell r="EB19">
            <v>0</v>
          </cell>
          <cell r="EC19">
            <v>0</v>
          </cell>
          <cell r="ED19">
            <v>255000</v>
          </cell>
          <cell r="EE19">
            <v>255000</v>
          </cell>
          <cell r="EF19">
            <v>0</v>
          </cell>
          <cell r="EG19">
            <v>0</v>
          </cell>
          <cell r="EH19">
            <v>0</v>
          </cell>
          <cell r="EI19">
            <v>0</v>
          </cell>
          <cell r="EJ19">
            <v>0</v>
          </cell>
          <cell r="EK19">
            <v>0</v>
          </cell>
          <cell r="EL19">
            <v>0</v>
          </cell>
          <cell r="EM19">
            <v>0</v>
          </cell>
          <cell r="EN19">
            <v>0</v>
          </cell>
          <cell r="EO19">
            <v>0</v>
          </cell>
          <cell r="EP19">
            <v>0</v>
          </cell>
          <cell r="EQ19">
            <v>0</v>
          </cell>
          <cell r="ER19">
            <v>0</v>
          </cell>
        </row>
        <row r="20">
          <cell r="E20" t="str">
            <v xml:space="preserve">Demand creating and supplier oriented proposals to improve the coherence and effectiveness of policies and legislation are formulated and under implementation </v>
          </cell>
          <cell r="F20" t="str">
            <v>Special focus on entrepreneurship, industrial clusters and employment</v>
          </cell>
          <cell r="G20"/>
          <cell r="H20"/>
          <cell r="I20"/>
          <cell r="J20"/>
          <cell r="K20"/>
          <cell r="L20"/>
          <cell r="M20"/>
          <cell r="N20"/>
          <cell r="O20"/>
          <cell r="P20"/>
          <cell r="Q20"/>
          <cell r="R20"/>
          <cell r="S20"/>
          <cell r="T20"/>
          <cell r="U20" t="str">
            <v>Gender equality/women’s empowerment is the principle objective (3)</v>
          </cell>
          <cell r="V20"/>
          <cell r="W20"/>
          <cell r="X20"/>
          <cell r="Y20"/>
          <cell r="Z20"/>
          <cell r="AA20"/>
          <cell r="AB20"/>
          <cell r="AC20"/>
          <cell r="AD20"/>
          <cell r="AE20"/>
          <cell r="AF20" t="str">
            <v>Sustainable and Clean Energy</v>
          </cell>
          <cell r="AG20" t="str">
            <v xml:space="preserve">Blue /Green Economy </v>
          </cell>
          <cell r="AH20" t="str">
            <v>Green Innovation</v>
          </cell>
          <cell r="AI20" t="str">
            <v>Economic Growth</v>
          </cell>
          <cell r="AJ20" t="str">
            <v>Tailored Policy Support &amp; Technical Assistance</v>
          </cell>
          <cell r="AK20" t="str">
            <v>United Nations Industrial Development Organization (UNIDO)</v>
          </cell>
          <cell r="AL20"/>
          <cell r="AM20" t="str">
            <v>Ministry of Finance and Economic Planning</v>
          </cell>
          <cell r="AN20"/>
          <cell r="AO20"/>
          <cell r="AP20"/>
          <cell r="AQ20"/>
          <cell r="AR20"/>
          <cell r="AS20"/>
          <cell r="AT20"/>
          <cell r="AU20"/>
          <cell r="AV20"/>
          <cell r="AW20"/>
          <cell r="AX20"/>
          <cell r="AY20"/>
          <cell r="AZ20">
            <v>0</v>
          </cell>
          <cell r="BA20"/>
          <cell r="BB20"/>
          <cell r="BC20">
            <v>0</v>
          </cell>
          <cell r="BD20"/>
          <cell r="BE20"/>
          <cell r="BF20">
            <v>0</v>
          </cell>
          <cell r="BG20"/>
          <cell r="BH20"/>
          <cell r="BI20">
            <v>0</v>
          </cell>
          <cell r="BJ20"/>
          <cell r="BK20"/>
          <cell r="BL20">
            <v>0</v>
          </cell>
          <cell r="BM20"/>
          <cell r="BN20"/>
          <cell r="BO20">
            <v>0</v>
          </cell>
          <cell r="BP20"/>
          <cell r="BQ20"/>
          <cell r="BR20">
            <v>0</v>
          </cell>
          <cell r="BS20"/>
          <cell r="BT20"/>
          <cell r="BU20">
            <v>0</v>
          </cell>
          <cell r="BV20"/>
          <cell r="BW20"/>
          <cell r="BX20">
            <v>0</v>
          </cell>
          <cell r="BY20"/>
          <cell r="BZ20"/>
          <cell r="CA20">
            <v>0</v>
          </cell>
          <cell r="CB20">
            <v>0</v>
          </cell>
          <cell r="CC20">
            <v>0</v>
          </cell>
          <cell r="CD20">
            <v>0</v>
          </cell>
          <cell r="CE20"/>
          <cell r="CF20"/>
          <cell r="CG20">
            <v>0</v>
          </cell>
          <cell r="CH20"/>
          <cell r="CI20"/>
          <cell r="CJ20">
            <v>0</v>
          </cell>
          <cell r="CK20"/>
          <cell r="CL20"/>
          <cell r="CM20">
            <v>0</v>
          </cell>
          <cell r="CN20"/>
          <cell r="CO20"/>
          <cell r="CP20">
            <v>0</v>
          </cell>
          <cell r="CQ20"/>
          <cell r="CR20"/>
          <cell r="CS20">
            <v>0</v>
          </cell>
          <cell r="CT20"/>
          <cell r="CU20"/>
          <cell r="CV20">
            <v>0</v>
          </cell>
          <cell r="CW20"/>
          <cell r="CX20"/>
          <cell r="CY20">
            <v>0</v>
          </cell>
          <cell r="CZ20"/>
          <cell r="DA20"/>
          <cell r="DB20">
            <v>0</v>
          </cell>
          <cell r="DC20"/>
          <cell r="DD20"/>
          <cell r="DE20">
            <v>0</v>
          </cell>
          <cell r="DF20"/>
          <cell r="DG20"/>
          <cell r="DH20">
            <v>0</v>
          </cell>
          <cell r="DI20"/>
          <cell r="DJ20"/>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cell r="EP20">
            <v>0</v>
          </cell>
          <cell r="EQ20">
            <v>0</v>
          </cell>
          <cell r="ER20">
            <v>0</v>
          </cell>
        </row>
        <row r="21">
          <cell r="E21" t="str">
            <v>A sustainable energy and climate technology cluster hub is created and provides effective services to its expanding member base</v>
          </cell>
          <cell r="F21" t="str">
            <v>Special focus on entrepreneurship, industrial clusters and employment</v>
          </cell>
          <cell r="G21"/>
          <cell r="H21"/>
          <cell r="I21"/>
          <cell r="J21"/>
          <cell r="K21"/>
          <cell r="L21"/>
          <cell r="M21"/>
          <cell r="N21"/>
          <cell r="O21"/>
          <cell r="P21"/>
          <cell r="Q21"/>
          <cell r="R21"/>
          <cell r="S21"/>
          <cell r="T21"/>
          <cell r="U21" t="str">
            <v>Gender equality/women’s empowerment is the principle objective (3)</v>
          </cell>
          <cell r="V21"/>
          <cell r="W21"/>
          <cell r="X21"/>
          <cell r="Y21"/>
          <cell r="Z21"/>
          <cell r="AA21"/>
          <cell r="AB21"/>
          <cell r="AC21"/>
          <cell r="AD21"/>
          <cell r="AE21"/>
          <cell r="AF21" t="str">
            <v>Sustainable and Clean Energy</v>
          </cell>
          <cell r="AG21" t="str">
            <v xml:space="preserve">Blue /Green Economy </v>
          </cell>
          <cell r="AH21" t="str">
            <v>Green Innovation</v>
          </cell>
          <cell r="AI21" t="str">
            <v>Economic Growth</v>
          </cell>
          <cell r="AJ21" t="str">
            <v>Tailored Policy Support &amp; Technical Assistance</v>
          </cell>
          <cell r="AK21" t="str">
            <v>United Nations Industrial Development Organization (UNIDO)</v>
          </cell>
          <cell r="AL21"/>
          <cell r="AM21" t="str">
            <v>Ministry of Finance and Economic Planning</v>
          </cell>
          <cell r="AN21"/>
          <cell r="AO21"/>
          <cell r="AP21"/>
          <cell r="AQ21"/>
          <cell r="AR21"/>
          <cell r="AS21"/>
          <cell r="AT21"/>
          <cell r="AU21"/>
          <cell r="AV21"/>
          <cell r="AW21"/>
          <cell r="AX21">
            <v>125000</v>
          </cell>
          <cell r="AY21">
            <v>125000</v>
          </cell>
          <cell r="AZ21">
            <v>0</v>
          </cell>
          <cell r="BA21">
            <v>125000</v>
          </cell>
          <cell r="BB21">
            <v>125000</v>
          </cell>
          <cell r="BC21">
            <v>0</v>
          </cell>
          <cell r="BD21"/>
          <cell r="BE21"/>
          <cell r="BF21">
            <v>0</v>
          </cell>
          <cell r="BG21"/>
          <cell r="BH21"/>
          <cell r="BI21">
            <v>0</v>
          </cell>
          <cell r="BJ21"/>
          <cell r="BK21"/>
          <cell r="BL21">
            <v>0</v>
          </cell>
          <cell r="BM21"/>
          <cell r="BN21"/>
          <cell r="BO21">
            <v>0</v>
          </cell>
          <cell r="BP21">
            <v>62500</v>
          </cell>
          <cell r="BQ21">
            <v>62500</v>
          </cell>
          <cell r="BR21">
            <v>0</v>
          </cell>
          <cell r="BS21"/>
          <cell r="BT21"/>
          <cell r="BU21">
            <v>0</v>
          </cell>
          <cell r="BV21"/>
          <cell r="BW21"/>
          <cell r="BX21">
            <v>0</v>
          </cell>
          <cell r="BY21"/>
          <cell r="BZ21"/>
          <cell r="CA21">
            <v>0</v>
          </cell>
          <cell r="CB21">
            <v>312500</v>
          </cell>
          <cell r="CC21">
            <v>312500</v>
          </cell>
          <cell r="CD21">
            <v>0</v>
          </cell>
          <cell r="CE21"/>
          <cell r="CF21"/>
          <cell r="CG21">
            <v>0</v>
          </cell>
          <cell r="CH21"/>
          <cell r="CI21"/>
          <cell r="CJ21">
            <v>0</v>
          </cell>
          <cell r="CK21"/>
          <cell r="CL21"/>
          <cell r="CM21">
            <v>0</v>
          </cell>
          <cell r="CN21"/>
          <cell r="CO21"/>
          <cell r="CP21">
            <v>0</v>
          </cell>
          <cell r="CQ21"/>
          <cell r="CR21"/>
          <cell r="CS21">
            <v>0</v>
          </cell>
          <cell r="CT21"/>
          <cell r="CU21"/>
          <cell r="CV21">
            <v>0</v>
          </cell>
          <cell r="CW21"/>
          <cell r="CX21"/>
          <cell r="CY21">
            <v>0</v>
          </cell>
          <cell r="CZ21"/>
          <cell r="DA21"/>
          <cell r="DB21">
            <v>0</v>
          </cell>
          <cell r="DC21"/>
          <cell r="DD21"/>
          <cell r="DE21">
            <v>0</v>
          </cell>
          <cell r="DF21"/>
          <cell r="DG21"/>
          <cell r="DH21">
            <v>0</v>
          </cell>
          <cell r="DI21"/>
          <cell r="DJ21"/>
          <cell r="DK21">
            <v>0</v>
          </cell>
          <cell r="DL21">
            <v>0</v>
          </cell>
          <cell r="DM21">
            <v>0</v>
          </cell>
          <cell r="DN21">
            <v>0</v>
          </cell>
          <cell r="DO21">
            <v>0</v>
          </cell>
          <cell r="DP21">
            <v>0</v>
          </cell>
          <cell r="DQ21">
            <v>0</v>
          </cell>
          <cell r="DR21">
            <v>125000</v>
          </cell>
          <cell r="DS21">
            <v>125000</v>
          </cell>
          <cell r="DT21">
            <v>0</v>
          </cell>
          <cell r="DU21">
            <v>125000</v>
          </cell>
          <cell r="DV21">
            <v>125000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62500</v>
          </cell>
          <cell r="EK21">
            <v>62500</v>
          </cell>
          <cell r="EL21">
            <v>0</v>
          </cell>
          <cell r="EM21">
            <v>0</v>
          </cell>
          <cell r="EN21">
            <v>0</v>
          </cell>
          <cell r="EO21">
            <v>0</v>
          </cell>
          <cell r="EP21">
            <v>0</v>
          </cell>
          <cell r="EQ21">
            <v>0</v>
          </cell>
          <cell r="ER21">
            <v>0</v>
          </cell>
        </row>
        <row r="22">
          <cell r="E22" t="str">
            <v xml:space="preserve">A dedicated financing facility provides grants and concessional loans for the commercialisation of business ideas and innovations developed in the scope of the cluster </v>
          </cell>
          <cell r="F22" t="str">
            <v>Special focus on entrepreneurship, industrial clusters and employment</v>
          </cell>
          <cell r="G22"/>
          <cell r="H22"/>
          <cell r="I22"/>
          <cell r="J22"/>
          <cell r="K22"/>
          <cell r="L22"/>
          <cell r="M22"/>
          <cell r="N22"/>
          <cell r="O22"/>
          <cell r="P22"/>
          <cell r="Q22"/>
          <cell r="R22"/>
          <cell r="S22"/>
          <cell r="T22"/>
          <cell r="U22" t="str">
            <v>Gender equality/women’s empowerment is the principle objective (3)</v>
          </cell>
          <cell r="V22"/>
          <cell r="W22"/>
          <cell r="X22"/>
          <cell r="Y22"/>
          <cell r="Z22"/>
          <cell r="AA22"/>
          <cell r="AB22"/>
          <cell r="AC22"/>
          <cell r="AD22"/>
          <cell r="AE22"/>
          <cell r="AF22" t="str">
            <v>Sustainable and Clean Energy</v>
          </cell>
          <cell r="AG22" t="str">
            <v xml:space="preserve">Blue /Green Economy </v>
          </cell>
          <cell r="AH22" t="str">
            <v>Green Innovation</v>
          </cell>
          <cell r="AI22" t="str">
            <v>Economic Growth</v>
          </cell>
          <cell r="AJ22" t="str">
            <v>Tailored Policy Support &amp; Technical Assistance</v>
          </cell>
          <cell r="AK22" t="str">
            <v>United Nations Industrial Development Organization (UNIDO)</v>
          </cell>
          <cell r="AL22"/>
          <cell r="AM22" t="str">
            <v>Ministry of Finance and Economic Planning</v>
          </cell>
          <cell r="AN22"/>
          <cell r="AO22"/>
          <cell r="AP22"/>
          <cell r="AQ22"/>
          <cell r="AR22"/>
          <cell r="AS22"/>
          <cell r="AT22"/>
          <cell r="AU22"/>
          <cell r="AV22"/>
          <cell r="AW22"/>
          <cell r="AX22"/>
          <cell r="AY22"/>
          <cell r="AZ22">
            <v>0</v>
          </cell>
          <cell r="BA22"/>
          <cell r="BB22"/>
          <cell r="BC22">
            <v>0</v>
          </cell>
          <cell r="BD22"/>
          <cell r="BE22"/>
          <cell r="BF22">
            <v>0</v>
          </cell>
          <cell r="BG22"/>
          <cell r="BH22"/>
          <cell r="BI22">
            <v>0</v>
          </cell>
          <cell r="BJ22"/>
          <cell r="BK22"/>
          <cell r="BL22">
            <v>0</v>
          </cell>
          <cell r="BM22"/>
          <cell r="BN22"/>
          <cell r="BO22">
            <v>0</v>
          </cell>
          <cell r="BP22"/>
          <cell r="BQ22"/>
          <cell r="BR22">
            <v>0</v>
          </cell>
          <cell r="BS22">
            <v>100000</v>
          </cell>
          <cell r="BT22">
            <v>100000</v>
          </cell>
          <cell r="BU22">
            <v>0</v>
          </cell>
          <cell r="BV22"/>
          <cell r="BW22"/>
          <cell r="BX22">
            <v>0</v>
          </cell>
          <cell r="BY22"/>
          <cell r="BZ22"/>
          <cell r="CA22">
            <v>0</v>
          </cell>
          <cell r="CB22">
            <v>100000</v>
          </cell>
          <cell r="CC22">
            <v>100000</v>
          </cell>
          <cell r="CD22">
            <v>0</v>
          </cell>
          <cell r="CE22"/>
          <cell r="CF22"/>
          <cell r="CG22">
            <v>0</v>
          </cell>
          <cell r="CH22"/>
          <cell r="CI22"/>
          <cell r="CJ22">
            <v>0</v>
          </cell>
          <cell r="CK22"/>
          <cell r="CL22"/>
          <cell r="CM22">
            <v>0</v>
          </cell>
          <cell r="CN22"/>
          <cell r="CO22"/>
          <cell r="CP22">
            <v>0</v>
          </cell>
          <cell r="CQ22"/>
          <cell r="CR22"/>
          <cell r="CS22">
            <v>0</v>
          </cell>
          <cell r="CT22"/>
          <cell r="CU22"/>
          <cell r="CV22">
            <v>0</v>
          </cell>
          <cell r="CW22"/>
          <cell r="CX22"/>
          <cell r="CY22">
            <v>0</v>
          </cell>
          <cell r="CZ22"/>
          <cell r="DA22"/>
          <cell r="DB22">
            <v>0</v>
          </cell>
          <cell r="DC22"/>
          <cell r="DD22"/>
          <cell r="DE22">
            <v>0</v>
          </cell>
          <cell r="DF22"/>
          <cell r="DG22"/>
          <cell r="DH22">
            <v>0</v>
          </cell>
          <cell r="DI22"/>
          <cell r="DJ22"/>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100000</v>
          </cell>
          <cell r="EN22">
            <v>100000</v>
          </cell>
          <cell r="EO22">
            <v>0</v>
          </cell>
          <cell r="EP22">
            <v>0</v>
          </cell>
          <cell r="EQ22">
            <v>0</v>
          </cell>
          <cell r="ER22">
            <v>0</v>
          </cell>
        </row>
        <row r="23">
          <cell r="E23" t="str">
            <v>A business match-maker provides market intelligence and interlinks cluster members with technology companies, investors and venture capitalist in the Caribbean, the diaspora and international</v>
          </cell>
          <cell r="F23" t="str">
            <v>Special focus on entrepreneurship, industrial clusters and employment</v>
          </cell>
          <cell r="G23"/>
          <cell r="H23"/>
          <cell r="I23"/>
          <cell r="J23"/>
          <cell r="K23"/>
          <cell r="L23"/>
          <cell r="M23"/>
          <cell r="N23"/>
          <cell r="O23"/>
          <cell r="P23"/>
          <cell r="Q23"/>
          <cell r="R23"/>
          <cell r="S23"/>
          <cell r="T23"/>
          <cell r="U23"/>
          <cell r="V23"/>
          <cell r="W23"/>
          <cell r="X23"/>
          <cell r="Y23"/>
          <cell r="Z23"/>
          <cell r="AA23"/>
          <cell r="AB23"/>
          <cell r="AC23"/>
          <cell r="AD23"/>
          <cell r="AE23"/>
          <cell r="AF23" t="str">
            <v>Sustainable and Clean Energy</v>
          </cell>
          <cell r="AG23" t="str">
            <v xml:space="preserve">Blue /Green Economy </v>
          </cell>
          <cell r="AH23" t="str">
            <v>Green Innovation</v>
          </cell>
          <cell r="AI23" t="str">
            <v>Economic Growth</v>
          </cell>
          <cell r="AJ23" t="str">
            <v>Tailored Policy Support &amp; Technical Assistance</v>
          </cell>
          <cell r="AK23" t="str">
            <v>United Nations Industrial Development Organization (UNIDO)</v>
          </cell>
          <cell r="AL23"/>
          <cell r="AM23" t="str">
            <v>Ministry of Finance and Economic Planning</v>
          </cell>
          <cell r="AN23"/>
          <cell r="AO23"/>
          <cell r="AP23"/>
          <cell r="AQ23"/>
          <cell r="AR23"/>
          <cell r="AS23"/>
          <cell r="AT23"/>
          <cell r="AU23"/>
          <cell r="AV23"/>
          <cell r="AW23"/>
          <cell r="AX23"/>
          <cell r="AY23"/>
          <cell r="AZ23">
            <v>0</v>
          </cell>
          <cell r="BA23"/>
          <cell r="BB23"/>
          <cell r="BC23">
            <v>0</v>
          </cell>
          <cell r="BD23"/>
          <cell r="BE23"/>
          <cell r="BF23">
            <v>0</v>
          </cell>
          <cell r="BG23"/>
          <cell r="BH23"/>
          <cell r="BI23">
            <v>0</v>
          </cell>
          <cell r="BJ23"/>
          <cell r="BK23"/>
          <cell r="BL23">
            <v>0</v>
          </cell>
          <cell r="BM23"/>
          <cell r="BN23"/>
          <cell r="BO23">
            <v>0</v>
          </cell>
          <cell r="BP23"/>
          <cell r="BQ23"/>
          <cell r="BR23">
            <v>0</v>
          </cell>
          <cell r="BS23"/>
          <cell r="BT23"/>
          <cell r="BU23">
            <v>0</v>
          </cell>
          <cell r="BV23">
            <v>71221</v>
          </cell>
          <cell r="BW23">
            <v>71221</v>
          </cell>
          <cell r="BX23">
            <v>0</v>
          </cell>
          <cell r="BY23"/>
          <cell r="BZ23"/>
          <cell r="CA23">
            <v>0</v>
          </cell>
          <cell r="CB23">
            <v>71221</v>
          </cell>
          <cell r="CC23">
            <v>71221</v>
          </cell>
          <cell r="CD23">
            <v>0</v>
          </cell>
          <cell r="CE23"/>
          <cell r="CF23"/>
          <cell r="CG23">
            <v>0</v>
          </cell>
          <cell r="CH23"/>
          <cell r="CI23"/>
          <cell r="CJ23">
            <v>0</v>
          </cell>
          <cell r="CK23"/>
          <cell r="CL23"/>
          <cell r="CM23">
            <v>0</v>
          </cell>
          <cell r="CN23"/>
          <cell r="CO23"/>
          <cell r="CP23">
            <v>0</v>
          </cell>
          <cell r="CQ23"/>
          <cell r="CR23"/>
          <cell r="CS23">
            <v>0</v>
          </cell>
          <cell r="CT23"/>
          <cell r="CU23"/>
          <cell r="CV23">
            <v>0</v>
          </cell>
          <cell r="CW23"/>
          <cell r="CX23"/>
          <cell r="CY23">
            <v>0</v>
          </cell>
          <cell r="CZ23"/>
          <cell r="DA23"/>
          <cell r="DB23">
            <v>0</v>
          </cell>
          <cell r="DC23"/>
          <cell r="DD23"/>
          <cell r="DE23">
            <v>0</v>
          </cell>
          <cell r="DF23"/>
          <cell r="DG23"/>
          <cell r="DH23">
            <v>0</v>
          </cell>
          <cell r="DI23"/>
          <cell r="DJ23"/>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cell r="EP23">
            <v>71221</v>
          </cell>
          <cell r="EQ23">
            <v>71221</v>
          </cell>
          <cell r="ER23">
            <v>0</v>
          </cell>
        </row>
        <row r="24">
          <cell r="E24" t="str">
            <v xml:space="preserve">Proposals for improved product, service and qualification standards and certifications are formulated (e.g. PV, solar-thermal buildings, appliances) </v>
          </cell>
          <cell r="F24" t="str">
            <v>Special focus on entrepreneurship, industrial clusters and employment</v>
          </cell>
          <cell r="G24"/>
          <cell r="H24"/>
          <cell r="I24"/>
          <cell r="J24"/>
          <cell r="K24"/>
          <cell r="L24"/>
          <cell r="M24"/>
          <cell r="N24"/>
          <cell r="O24"/>
          <cell r="P24"/>
          <cell r="Q24"/>
          <cell r="R24"/>
          <cell r="S24"/>
          <cell r="T24"/>
          <cell r="U24"/>
          <cell r="V24"/>
          <cell r="W24"/>
          <cell r="X24"/>
          <cell r="Y24"/>
          <cell r="Z24"/>
          <cell r="AA24"/>
          <cell r="AB24"/>
          <cell r="AC24"/>
          <cell r="AD24"/>
          <cell r="AE24"/>
          <cell r="AF24" t="str">
            <v>Sustainable and Clean Energy</v>
          </cell>
          <cell r="AG24" t="str">
            <v xml:space="preserve">Blue /Green Economy </v>
          </cell>
          <cell r="AH24" t="str">
            <v>Green Innovation</v>
          </cell>
          <cell r="AI24" t="str">
            <v>Economic Growth</v>
          </cell>
          <cell r="AJ24" t="str">
            <v>Tailored Policy Support &amp; Technical Assistance</v>
          </cell>
          <cell r="AK24" t="str">
            <v>United Nations Industrial Development Organization (UNIDO)</v>
          </cell>
          <cell r="AL24"/>
          <cell r="AM24" t="str">
            <v>Ministry of Finance and Economic Planning</v>
          </cell>
          <cell r="AN24"/>
          <cell r="AO24"/>
          <cell r="AP24"/>
          <cell r="AQ24"/>
          <cell r="AR24"/>
          <cell r="AS24"/>
          <cell r="AT24"/>
          <cell r="AU24"/>
          <cell r="AV24"/>
          <cell r="AW24"/>
          <cell r="AX24"/>
          <cell r="AY24"/>
          <cell r="AZ24">
            <v>0</v>
          </cell>
          <cell r="BA24"/>
          <cell r="BB24"/>
          <cell r="BC24">
            <v>0</v>
          </cell>
          <cell r="BD24"/>
          <cell r="BE24"/>
          <cell r="BF24">
            <v>0</v>
          </cell>
          <cell r="BG24"/>
          <cell r="BH24"/>
          <cell r="BI24">
            <v>0</v>
          </cell>
          <cell r="BJ24"/>
          <cell r="BK24"/>
          <cell r="BL24">
            <v>0</v>
          </cell>
          <cell r="BM24"/>
          <cell r="BN24"/>
          <cell r="BO24">
            <v>0</v>
          </cell>
          <cell r="BP24"/>
          <cell r="BQ24"/>
          <cell r="BR24">
            <v>0</v>
          </cell>
          <cell r="BS24"/>
          <cell r="BT24"/>
          <cell r="BU24">
            <v>0</v>
          </cell>
          <cell r="BV24"/>
          <cell r="BW24"/>
          <cell r="BX24">
            <v>0</v>
          </cell>
          <cell r="BY24"/>
          <cell r="BZ24"/>
          <cell r="CA24">
            <v>0</v>
          </cell>
          <cell r="CB24">
            <v>0</v>
          </cell>
          <cell r="CC24">
            <v>0</v>
          </cell>
          <cell r="CD24">
            <v>0</v>
          </cell>
          <cell r="CE24"/>
          <cell r="CF24"/>
          <cell r="CG24">
            <v>0</v>
          </cell>
          <cell r="CH24"/>
          <cell r="CI24"/>
          <cell r="CJ24">
            <v>0</v>
          </cell>
          <cell r="CK24"/>
          <cell r="CL24"/>
          <cell r="CM24">
            <v>0</v>
          </cell>
          <cell r="CN24"/>
          <cell r="CO24"/>
          <cell r="CP24">
            <v>0</v>
          </cell>
          <cell r="CQ24"/>
          <cell r="CR24"/>
          <cell r="CS24">
            <v>0</v>
          </cell>
          <cell r="CT24"/>
          <cell r="CU24"/>
          <cell r="CV24">
            <v>0</v>
          </cell>
          <cell r="CW24"/>
          <cell r="CX24"/>
          <cell r="CY24">
            <v>0</v>
          </cell>
          <cell r="CZ24"/>
          <cell r="DA24"/>
          <cell r="DB24">
            <v>0</v>
          </cell>
          <cell r="DC24"/>
          <cell r="DD24"/>
          <cell r="DE24">
            <v>0</v>
          </cell>
          <cell r="DF24"/>
          <cell r="DG24"/>
          <cell r="DH24">
            <v>0</v>
          </cell>
          <cell r="DI24"/>
          <cell r="DJ24"/>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row>
        <row r="25">
          <cell r="E25" t="str">
            <v xml:space="preserve">One (1) on-line training program on sustainable energy island solutions is developed and applied by educational institutions and experts in Barbados </v>
          </cell>
          <cell r="F25" t="str">
            <v>Special focus on entrepreneurship, industrial clusters and employment</v>
          </cell>
          <cell r="G25"/>
          <cell r="H25"/>
          <cell r="I25"/>
          <cell r="J25"/>
          <cell r="K25"/>
          <cell r="L25"/>
          <cell r="M25"/>
          <cell r="N25"/>
          <cell r="O25"/>
          <cell r="P25"/>
          <cell r="Q25"/>
          <cell r="R25"/>
          <cell r="S25"/>
          <cell r="T25"/>
          <cell r="U25"/>
          <cell r="V25"/>
          <cell r="W25"/>
          <cell r="X25"/>
          <cell r="Y25"/>
          <cell r="Z25"/>
          <cell r="AA25"/>
          <cell r="AB25"/>
          <cell r="AC25"/>
          <cell r="AD25"/>
          <cell r="AE25"/>
          <cell r="AF25" t="str">
            <v>Sustainable and Clean Energy</v>
          </cell>
          <cell r="AG25" t="str">
            <v xml:space="preserve">Blue /Green Economy </v>
          </cell>
          <cell r="AH25" t="str">
            <v>Green Innovation</v>
          </cell>
          <cell r="AI25" t="str">
            <v>Economic Growth</v>
          </cell>
          <cell r="AJ25" t="str">
            <v>Tailored Policy Support &amp; Technical Assistance</v>
          </cell>
          <cell r="AK25" t="str">
            <v>United Nations Industrial Development Organization (UNIDO)</v>
          </cell>
          <cell r="AL25"/>
          <cell r="AM25" t="str">
            <v>Ministry of Finance and Economic Planning</v>
          </cell>
          <cell r="AN25"/>
          <cell r="AO25"/>
          <cell r="AP25"/>
          <cell r="AQ25"/>
          <cell r="AR25"/>
          <cell r="AS25"/>
          <cell r="AT25"/>
          <cell r="AU25"/>
          <cell r="AV25"/>
          <cell r="AW25"/>
          <cell r="AX25"/>
          <cell r="AY25"/>
          <cell r="AZ25">
            <v>0</v>
          </cell>
          <cell r="BA25"/>
          <cell r="BB25"/>
          <cell r="BC25">
            <v>0</v>
          </cell>
          <cell r="BD25"/>
          <cell r="BE25"/>
          <cell r="BF25">
            <v>0</v>
          </cell>
          <cell r="BG25"/>
          <cell r="BH25"/>
          <cell r="BI25">
            <v>0</v>
          </cell>
          <cell r="BJ25"/>
          <cell r="BK25"/>
          <cell r="BL25">
            <v>0</v>
          </cell>
          <cell r="BM25"/>
          <cell r="BN25"/>
          <cell r="BO25">
            <v>0</v>
          </cell>
          <cell r="BP25"/>
          <cell r="BQ25"/>
          <cell r="BR25">
            <v>0</v>
          </cell>
          <cell r="BS25"/>
          <cell r="BT25"/>
          <cell r="BU25">
            <v>0</v>
          </cell>
          <cell r="BV25"/>
          <cell r="BW25"/>
          <cell r="BX25">
            <v>0</v>
          </cell>
          <cell r="BY25"/>
          <cell r="BZ25"/>
          <cell r="CA25">
            <v>0</v>
          </cell>
          <cell r="CB25">
            <v>0</v>
          </cell>
          <cell r="CC25">
            <v>0</v>
          </cell>
          <cell r="CD25">
            <v>0</v>
          </cell>
          <cell r="CE25"/>
          <cell r="CF25"/>
          <cell r="CG25">
            <v>0</v>
          </cell>
          <cell r="CH25"/>
          <cell r="CI25"/>
          <cell r="CJ25">
            <v>0</v>
          </cell>
          <cell r="CK25"/>
          <cell r="CL25"/>
          <cell r="CM25">
            <v>0</v>
          </cell>
          <cell r="CN25"/>
          <cell r="CO25"/>
          <cell r="CP25">
            <v>0</v>
          </cell>
          <cell r="CQ25"/>
          <cell r="CR25"/>
          <cell r="CS25">
            <v>0</v>
          </cell>
          <cell r="CT25"/>
          <cell r="CU25"/>
          <cell r="CV25">
            <v>0</v>
          </cell>
          <cell r="CW25"/>
          <cell r="CX25"/>
          <cell r="CY25">
            <v>0</v>
          </cell>
          <cell r="CZ25"/>
          <cell r="DA25"/>
          <cell r="DB25">
            <v>0</v>
          </cell>
          <cell r="DC25"/>
          <cell r="DD25"/>
          <cell r="DE25">
            <v>0</v>
          </cell>
          <cell r="DF25"/>
          <cell r="DG25"/>
          <cell r="DH25">
            <v>0</v>
          </cell>
          <cell r="DI25"/>
          <cell r="DJ25"/>
          <cell r="DK25">
            <v>0</v>
          </cell>
          <cell r="DL25">
            <v>0</v>
          </cell>
          <cell r="DM25">
            <v>0</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cell r="EP25">
            <v>0</v>
          </cell>
          <cell r="EQ25">
            <v>0</v>
          </cell>
          <cell r="ER25">
            <v>0</v>
          </cell>
        </row>
        <row r="26">
          <cell r="E26" t="str">
            <v xml:space="preserve">– At least 300 experts from various sectors are trained through national and sub-regional trainings, by train-the trainer approaches and training missions </v>
          </cell>
          <cell r="F26" t="str">
            <v>Special focus on entrepreneurship, industrial clusters and employment</v>
          </cell>
          <cell r="G26"/>
          <cell r="H26"/>
          <cell r="I26"/>
          <cell r="J26"/>
          <cell r="K26"/>
          <cell r="L26"/>
          <cell r="M26"/>
          <cell r="N26"/>
          <cell r="O26"/>
          <cell r="P26"/>
          <cell r="Q26"/>
          <cell r="R26"/>
          <cell r="S26"/>
          <cell r="T26"/>
          <cell r="U26"/>
          <cell r="V26"/>
          <cell r="W26"/>
          <cell r="X26"/>
          <cell r="Y26"/>
          <cell r="Z26"/>
          <cell r="AA26"/>
          <cell r="AB26"/>
          <cell r="AC26"/>
          <cell r="AD26"/>
          <cell r="AE26"/>
          <cell r="AF26" t="str">
            <v>Sustainable and Clean Energy</v>
          </cell>
          <cell r="AG26" t="str">
            <v xml:space="preserve">Blue /Green Economy </v>
          </cell>
          <cell r="AH26" t="str">
            <v>Green Innovation</v>
          </cell>
          <cell r="AI26" t="str">
            <v>Economic Growth</v>
          </cell>
          <cell r="AJ26" t="str">
            <v>Tailored Policy Support &amp; Technical Assistance</v>
          </cell>
          <cell r="AK26" t="str">
            <v>United Nations Industrial Development Organization (UNIDO)</v>
          </cell>
          <cell r="AL26"/>
          <cell r="AM26" t="str">
            <v>Ministry of Finance and Economic Planning</v>
          </cell>
          <cell r="AN26"/>
          <cell r="AO26"/>
          <cell r="AP26"/>
          <cell r="AQ26"/>
          <cell r="AR26"/>
          <cell r="AS26"/>
          <cell r="AT26"/>
          <cell r="AU26"/>
          <cell r="AV26"/>
          <cell r="AW26"/>
          <cell r="AX26"/>
          <cell r="AY26"/>
          <cell r="AZ26">
            <v>0</v>
          </cell>
          <cell r="BA26"/>
          <cell r="BB26"/>
          <cell r="BC26">
            <v>0</v>
          </cell>
          <cell r="BD26"/>
          <cell r="BE26"/>
          <cell r="BF26">
            <v>0</v>
          </cell>
          <cell r="BG26"/>
          <cell r="BH26"/>
          <cell r="BI26">
            <v>0</v>
          </cell>
          <cell r="BJ26"/>
          <cell r="BK26"/>
          <cell r="BL26">
            <v>0</v>
          </cell>
          <cell r="BM26"/>
          <cell r="BN26"/>
          <cell r="BO26">
            <v>0</v>
          </cell>
          <cell r="BP26"/>
          <cell r="BQ26"/>
          <cell r="BR26">
            <v>0</v>
          </cell>
          <cell r="BS26"/>
          <cell r="BT26"/>
          <cell r="BU26">
            <v>0</v>
          </cell>
          <cell r="BV26"/>
          <cell r="BW26"/>
          <cell r="BX26">
            <v>0</v>
          </cell>
          <cell r="BY26"/>
          <cell r="BZ26"/>
          <cell r="CA26">
            <v>0</v>
          </cell>
          <cell r="CB26">
            <v>0</v>
          </cell>
          <cell r="CC26">
            <v>0</v>
          </cell>
          <cell r="CD26">
            <v>0</v>
          </cell>
          <cell r="CE26"/>
          <cell r="CF26"/>
          <cell r="CG26">
            <v>0</v>
          </cell>
          <cell r="CH26"/>
          <cell r="CI26"/>
          <cell r="CJ26">
            <v>0</v>
          </cell>
          <cell r="CK26"/>
          <cell r="CL26"/>
          <cell r="CM26">
            <v>0</v>
          </cell>
          <cell r="CN26"/>
          <cell r="CO26"/>
          <cell r="CP26">
            <v>0</v>
          </cell>
          <cell r="CQ26"/>
          <cell r="CR26"/>
          <cell r="CS26">
            <v>0</v>
          </cell>
          <cell r="CT26"/>
          <cell r="CU26"/>
          <cell r="CV26">
            <v>0</v>
          </cell>
          <cell r="CW26"/>
          <cell r="CX26"/>
          <cell r="CY26">
            <v>0</v>
          </cell>
          <cell r="CZ26"/>
          <cell r="DA26"/>
          <cell r="DB26">
            <v>0</v>
          </cell>
          <cell r="DC26"/>
          <cell r="DD26"/>
          <cell r="DE26">
            <v>0</v>
          </cell>
          <cell r="DF26"/>
          <cell r="DG26"/>
          <cell r="DH26">
            <v>0</v>
          </cell>
          <cell r="DI26"/>
          <cell r="DJ26"/>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cell r="EP26">
            <v>0</v>
          </cell>
          <cell r="EQ26">
            <v>0</v>
          </cell>
          <cell r="ER26">
            <v>0</v>
          </cell>
        </row>
        <row r="27">
          <cell r="E27" t="str">
            <v>At least two R&amp;D partnerships between companies of the cluster and domestic and/or international applied research institutions are created and under execution</v>
          </cell>
          <cell r="F27" t="str">
            <v>Special focus on entrepreneurship, industrial clusters and employment</v>
          </cell>
          <cell r="G27"/>
          <cell r="H27"/>
          <cell r="I27"/>
          <cell r="J27"/>
          <cell r="K27"/>
          <cell r="L27"/>
          <cell r="M27"/>
          <cell r="N27"/>
          <cell r="O27"/>
          <cell r="P27"/>
          <cell r="Q27"/>
          <cell r="R27"/>
          <cell r="S27"/>
          <cell r="T27"/>
          <cell r="U27"/>
          <cell r="V27"/>
          <cell r="W27"/>
          <cell r="X27"/>
          <cell r="Y27"/>
          <cell r="Z27"/>
          <cell r="AA27"/>
          <cell r="AB27"/>
          <cell r="AC27"/>
          <cell r="AD27"/>
          <cell r="AE27"/>
          <cell r="AF27" t="str">
            <v>Sustainable and Clean Energy</v>
          </cell>
          <cell r="AG27" t="str">
            <v xml:space="preserve">Blue /Green Economy </v>
          </cell>
          <cell r="AH27" t="str">
            <v>Green Innovation</v>
          </cell>
          <cell r="AI27" t="str">
            <v>Economic Growth</v>
          </cell>
          <cell r="AJ27" t="str">
            <v>Tailored Policy Support &amp; Technical Assistance</v>
          </cell>
          <cell r="AK27" t="str">
            <v>United Nations Industrial Development Organization (UNIDO)</v>
          </cell>
          <cell r="AL27"/>
          <cell r="AM27" t="str">
            <v>Ministry of Finance and Economic Planning</v>
          </cell>
          <cell r="AN27"/>
          <cell r="AO27"/>
          <cell r="AP27"/>
          <cell r="AQ27"/>
          <cell r="AR27"/>
          <cell r="AS27"/>
          <cell r="AT27"/>
          <cell r="AU27"/>
          <cell r="AV27"/>
          <cell r="AW27"/>
          <cell r="AX27"/>
          <cell r="AY27"/>
          <cell r="AZ27">
            <v>0</v>
          </cell>
          <cell r="BA27"/>
          <cell r="BB27"/>
          <cell r="BC27">
            <v>0</v>
          </cell>
          <cell r="BD27"/>
          <cell r="BE27"/>
          <cell r="BF27">
            <v>0</v>
          </cell>
          <cell r="BG27"/>
          <cell r="BH27"/>
          <cell r="BI27">
            <v>0</v>
          </cell>
          <cell r="BJ27"/>
          <cell r="BK27"/>
          <cell r="BL27">
            <v>0</v>
          </cell>
          <cell r="BM27"/>
          <cell r="BN27"/>
          <cell r="BO27">
            <v>0</v>
          </cell>
          <cell r="BP27"/>
          <cell r="BQ27"/>
          <cell r="BR27">
            <v>0</v>
          </cell>
          <cell r="BS27"/>
          <cell r="BT27"/>
          <cell r="BU27">
            <v>0</v>
          </cell>
          <cell r="BV27"/>
          <cell r="BW27"/>
          <cell r="BX27">
            <v>0</v>
          </cell>
          <cell r="BY27"/>
          <cell r="BZ27"/>
          <cell r="CA27">
            <v>0</v>
          </cell>
          <cell r="CB27">
            <v>0</v>
          </cell>
          <cell r="CC27">
            <v>0</v>
          </cell>
          <cell r="CD27">
            <v>0</v>
          </cell>
          <cell r="CE27"/>
          <cell r="CF27"/>
          <cell r="CG27">
            <v>0</v>
          </cell>
          <cell r="CH27"/>
          <cell r="CI27"/>
          <cell r="CJ27">
            <v>0</v>
          </cell>
          <cell r="CK27"/>
          <cell r="CL27"/>
          <cell r="CM27">
            <v>0</v>
          </cell>
          <cell r="CN27"/>
          <cell r="CO27"/>
          <cell r="CP27">
            <v>0</v>
          </cell>
          <cell r="CQ27"/>
          <cell r="CR27"/>
          <cell r="CS27">
            <v>0</v>
          </cell>
          <cell r="CT27"/>
          <cell r="CU27"/>
          <cell r="CV27">
            <v>0</v>
          </cell>
          <cell r="CW27"/>
          <cell r="CX27"/>
          <cell r="CY27">
            <v>0</v>
          </cell>
          <cell r="CZ27"/>
          <cell r="DA27"/>
          <cell r="DB27">
            <v>0</v>
          </cell>
          <cell r="DC27"/>
          <cell r="DD27"/>
          <cell r="DE27">
            <v>0</v>
          </cell>
          <cell r="DF27"/>
          <cell r="DG27"/>
          <cell r="DH27">
            <v>0</v>
          </cell>
          <cell r="DI27"/>
          <cell r="DJ27"/>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cell r="EP27">
            <v>0</v>
          </cell>
          <cell r="EQ27">
            <v>0</v>
          </cell>
          <cell r="ER27">
            <v>0</v>
          </cell>
        </row>
        <row r="28">
          <cell r="E28" t="str">
            <v xml:space="preserve">Project’s progress towards objectives continuously monitored and evaluated </v>
          </cell>
          <cell r="F28" t="str">
            <v>Special focus on entrepreneurship, industrial clusters and employment</v>
          </cell>
          <cell r="G28"/>
          <cell r="H28"/>
          <cell r="I28"/>
          <cell r="J28"/>
          <cell r="K28"/>
          <cell r="L28"/>
          <cell r="M28"/>
          <cell r="N28"/>
          <cell r="O28"/>
          <cell r="P28"/>
          <cell r="Q28"/>
          <cell r="R28"/>
          <cell r="S28"/>
          <cell r="T28"/>
          <cell r="U28"/>
          <cell r="V28"/>
          <cell r="W28"/>
          <cell r="X28"/>
          <cell r="Y28"/>
          <cell r="Z28"/>
          <cell r="AA28"/>
          <cell r="AB28"/>
          <cell r="AC28"/>
          <cell r="AD28"/>
          <cell r="AE28"/>
          <cell r="AF28" t="str">
            <v>Planning and Monitoring</v>
          </cell>
          <cell r="AG28" t="str">
            <v>Planning and Monitoring</v>
          </cell>
          <cell r="AH28" t="str">
            <v>Planning and Monitoring</v>
          </cell>
          <cell r="AI28" t="str">
            <v>Economic Growth</v>
          </cell>
          <cell r="AJ28" t="str">
            <v>Tailored Policy Support &amp; Technical Assistance</v>
          </cell>
          <cell r="AK28" t="str">
            <v>United Nations Industrial Development Organization (UNIDO)</v>
          </cell>
          <cell r="AL28"/>
          <cell r="AM28" t="str">
            <v>Ministry of Finance and Economic Planning</v>
          </cell>
          <cell r="AN28"/>
          <cell r="AO28"/>
          <cell r="AP28"/>
          <cell r="AQ28"/>
          <cell r="AR28"/>
          <cell r="AS28"/>
          <cell r="AT28"/>
          <cell r="AU28"/>
          <cell r="AV28"/>
          <cell r="AW28"/>
          <cell r="AX28"/>
          <cell r="AY28"/>
          <cell r="AZ28">
            <v>0</v>
          </cell>
          <cell r="BA28"/>
          <cell r="BB28"/>
          <cell r="BC28">
            <v>0</v>
          </cell>
          <cell r="BD28"/>
          <cell r="BE28"/>
          <cell r="BF28">
            <v>0</v>
          </cell>
          <cell r="BG28"/>
          <cell r="BH28"/>
          <cell r="BI28">
            <v>0</v>
          </cell>
          <cell r="BJ28"/>
          <cell r="BK28"/>
          <cell r="BL28">
            <v>0</v>
          </cell>
          <cell r="BM28"/>
          <cell r="BN28"/>
          <cell r="BO28">
            <v>0</v>
          </cell>
          <cell r="BP28"/>
          <cell r="BQ28"/>
          <cell r="BR28">
            <v>0</v>
          </cell>
          <cell r="BS28"/>
          <cell r="BT28"/>
          <cell r="BU28">
            <v>0</v>
          </cell>
          <cell r="BV28"/>
          <cell r="BW28"/>
          <cell r="BX28">
            <v>0</v>
          </cell>
          <cell r="BY28"/>
          <cell r="BZ28"/>
          <cell r="CA28">
            <v>0</v>
          </cell>
          <cell r="CB28">
            <v>0</v>
          </cell>
          <cell r="CC28">
            <v>0</v>
          </cell>
          <cell r="CD28">
            <v>0</v>
          </cell>
          <cell r="CE28"/>
          <cell r="CF28"/>
          <cell r="CG28">
            <v>0</v>
          </cell>
          <cell r="CH28"/>
          <cell r="CI28"/>
          <cell r="CJ28">
            <v>0</v>
          </cell>
          <cell r="CK28"/>
          <cell r="CL28"/>
          <cell r="CM28">
            <v>0</v>
          </cell>
          <cell r="CN28"/>
          <cell r="CO28"/>
          <cell r="CP28">
            <v>0</v>
          </cell>
          <cell r="CQ28"/>
          <cell r="CR28"/>
          <cell r="CS28">
            <v>0</v>
          </cell>
          <cell r="CT28"/>
          <cell r="CU28"/>
          <cell r="CV28">
            <v>0</v>
          </cell>
          <cell r="CW28"/>
          <cell r="CX28"/>
          <cell r="CY28">
            <v>0</v>
          </cell>
          <cell r="CZ28"/>
          <cell r="DA28"/>
          <cell r="DB28">
            <v>0</v>
          </cell>
          <cell r="DC28"/>
          <cell r="DD28"/>
          <cell r="DE28">
            <v>0</v>
          </cell>
          <cell r="DF28"/>
          <cell r="DG28"/>
          <cell r="DH28">
            <v>0</v>
          </cell>
          <cell r="DI28"/>
          <cell r="DJ28"/>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cell r="EP28">
            <v>0</v>
          </cell>
          <cell r="EQ28">
            <v>0</v>
          </cell>
          <cell r="ER28">
            <v>0</v>
          </cell>
        </row>
        <row r="29">
          <cell r="E29" t="str">
            <v>Small businesses and governments have enhanced capacities and access to sustainable financing for shock responsive, digital transformation and blue economy development</v>
          </cell>
          <cell r="F29" t="str">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ell>
          <cell r="G29">
            <v>44562</v>
          </cell>
          <cell r="H29">
            <v>45261</v>
          </cell>
          <cell r="I29" t="str">
            <v>Sacha Lindo</v>
          </cell>
          <cell r="J29" t="str">
            <v xml:space="preserve">Enhancement of policy solutions for the tourism sector through subregional and national diagnostics using consultative and particpatory approaches; technical support for MSME retooling and access to markets within toursim value chains; </v>
          </cell>
          <cell r="K29" t="str">
            <v xml:space="preserve">Enhancement of policy solutions for the tourism sector through subregional and national diagnostics using consultative and particpatory approaches; technical support for MSME retooling and access to markets within toursim value chains; </v>
          </cell>
          <cell r="L29" t="str">
            <v xml:space="preserve">Enhancement of policy solutions for the tourism sector through subregional and national diagnostics using consultative and particpatory approaches; technical support for MSME retooling and access to markets within toursim value chains; </v>
          </cell>
          <cell r="M29" t="str">
            <v xml:space="preserve">Enhancement of policy solutions for the tourism sector through subregional and national diagnostics using consultative and particpatory approaches; technical support for MSME retooling and access to markets within toursim value chains; </v>
          </cell>
          <cell r="N29" t="str">
            <v>Enhancement of policy solutions for the tourism sector through subregional and national diagnostics using consultative and particpatory approaches; technical support for MSME retooling and access to markets within toursim value chains; Development of digital transformation strategy;  Training participants on the road map for accessing alternative pathways of generating income online by generating and building skills</v>
          </cell>
          <cell r="O29" t="str">
            <v xml:space="preserve">Enhancement of policy solutions for the tourism sector through subregional and national diagnostics using consultative and particpatory approaches; technical support for MSME retooling and access to markets within toursim value chains; </v>
          </cell>
          <cell r="P29" t="str">
            <v xml:space="preserve">Enhancement of policy solutions for the tourism sector through subregional and national diagnostics using consultative and particpatory approaches; technical support for MSME retooling and access to markets within toursim value chains; </v>
          </cell>
          <cell r="Q29" t="str">
            <v xml:space="preserve">Enhancement of policy solutions for the tourism sector through subregional and national diagnostics using consultative and particpatory approaches; technical support for MSME retooling and access to markets within toursim value chains; </v>
          </cell>
          <cell r="R29" t="str">
            <v xml:space="preserve">Enhancement of policy solutions for the tourism sector through subregional and national diagnostics using consultative and particpatory approaches; technical support for MSME retooling and access to markets within toursim value chains; </v>
          </cell>
          <cell r="S29" t="str">
            <v xml:space="preserve">Enhancement of policy solutions for the tourism sector through subregional and national diagnostics using consultative and particpatory approaches; technical support for MSME retooling and access to markets within toursim value chains; </v>
          </cell>
          <cell r="T29" t="str">
            <v xml:space="preserve">Enhancement of policy solutions for the tourism sector through subregional and national diagnostics using consultative and particpatory approaches; technical support for MSME retooling and access to markets within toursim value chains; </v>
          </cell>
          <cell r="U29" t="str">
            <v>Gender equality/women’s empowerment is a significant objective (2)</v>
          </cell>
          <cell r="V29" t="str">
            <v>Limited contribution to realization of human rights (1)</v>
          </cell>
          <cell r="W29" t="str">
            <v>Contributes to sustaining peace in a limited way  human rights (1)</v>
          </cell>
          <cell r="X29" t="str">
            <v>Capacity Development/Technical Assistance </v>
          </cell>
          <cell r="Y29"/>
          <cell r="Z29" t="str">
            <v>COVID-19/SERP</v>
          </cell>
          <cell r="AA29" t="str">
            <v>1.5 By 2030, build the resilience of the poor and those in vulnerable situations and reduce their exposure and vulnerability to climate-related extreme events and other economic, social and environmental shocks and disasters</v>
          </cell>
          <cell r="AB29" t="str">
            <v>4.4 By 2030, substantially increase the number of youth and adults who have relevant skills, including technical and vocational skills, for employment, decent jobs and entrepreneurship</v>
          </cell>
          <cell r="AC29" t="str">
            <v>5.b Enhance the use of enabling technology, in particular information and communications technology, to promote the empowerment of women</v>
          </cell>
          <cell r="AD29"/>
          <cell r="AE29"/>
          <cell r="AF29" t="str">
            <v xml:space="preserve">Sustainable Tourism </v>
          </cell>
          <cell r="AG29" t="str">
            <v xml:space="preserve">Blue /Green Economy </v>
          </cell>
          <cell r="AH29" t="str">
            <v>SMEs</v>
          </cell>
          <cell r="AI29" t="str">
            <v>Blue Economy</v>
          </cell>
          <cell r="AJ29" t="str">
            <v xml:space="preserve">Digitization </v>
          </cell>
          <cell r="AK29" t="str">
            <v>United Nations Development Programme (UNDP)</v>
          </cell>
          <cell r="AL29" t="str">
            <v>UNDP; Caribbean Development Bank, JOINT SDG FUND</v>
          </cell>
          <cell r="AM29" t="str">
            <v>Ministry of Tourism; Ministry of Finance and Economic Planning</v>
          </cell>
          <cell r="AN29" t="str">
            <v>Academia</v>
          </cell>
          <cell r="AO29" t="str">
            <v>Caribbean Tourism Organization (CTO)  University of the West, Indies Open Campus; Frankfurt School; Ministry of Tourism; Ministry of Public Works and the Digital Economy, Caribbean Tourism Organisation</v>
          </cell>
          <cell r="AP29"/>
          <cell r="AQ29" t="str">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ell>
          <cell r="AR29" t="str">
            <v>8.3.1 Proportion of informal employment in non‑agriculture employment, by sex</v>
          </cell>
          <cell r="AS29"/>
          <cell r="AT29"/>
          <cell r="AU29">
            <v>25450</v>
          </cell>
          <cell r="AV29">
            <v>25450</v>
          </cell>
          <cell r="AW29"/>
          <cell r="AX29">
            <v>25450</v>
          </cell>
          <cell r="AY29">
            <v>25450</v>
          </cell>
          <cell r="AZ29">
            <v>0</v>
          </cell>
          <cell r="BA29">
            <v>25450</v>
          </cell>
          <cell r="BB29">
            <v>25450</v>
          </cell>
          <cell r="BC29">
            <v>0</v>
          </cell>
          <cell r="BD29">
            <v>25450</v>
          </cell>
          <cell r="BE29">
            <v>25450</v>
          </cell>
          <cell r="BF29">
            <v>0</v>
          </cell>
          <cell r="BG29">
            <v>100050</v>
          </cell>
          <cell r="BH29">
            <v>100050</v>
          </cell>
          <cell r="BI29">
            <v>0</v>
          </cell>
          <cell r="BJ29">
            <v>35050</v>
          </cell>
          <cell r="BK29">
            <v>35050</v>
          </cell>
          <cell r="BL29">
            <v>0</v>
          </cell>
          <cell r="BM29">
            <v>25450</v>
          </cell>
          <cell r="BN29">
            <v>25450</v>
          </cell>
          <cell r="BO29">
            <v>0</v>
          </cell>
          <cell r="BP29">
            <v>35050</v>
          </cell>
          <cell r="BQ29">
            <v>35050</v>
          </cell>
          <cell r="BR29">
            <v>0</v>
          </cell>
          <cell r="BS29">
            <v>35050</v>
          </cell>
          <cell r="BT29">
            <v>35050</v>
          </cell>
          <cell r="BU29">
            <v>0</v>
          </cell>
          <cell r="BV29">
            <v>35050</v>
          </cell>
          <cell r="BW29">
            <v>35050</v>
          </cell>
          <cell r="BX29">
            <v>0</v>
          </cell>
          <cell r="BY29">
            <v>376360</v>
          </cell>
          <cell r="BZ29">
            <v>376360</v>
          </cell>
          <cell r="CA29">
            <v>0</v>
          </cell>
          <cell r="CB29">
            <v>743860</v>
          </cell>
          <cell r="CC29">
            <v>743860</v>
          </cell>
          <cell r="CD29">
            <v>0</v>
          </cell>
          <cell r="CE29"/>
          <cell r="CF29"/>
          <cell r="CG29">
            <v>0</v>
          </cell>
          <cell r="CH29"/>
          <cell r="CI29"/>
          <cell r="CJ29">
            <v>0</v>
          </cell>
          <cell r="CK29">
            <v>102000</v>
          </cell>
          <cell r="CL29">
            <v>102000</v>
          </cell>
          <cell r="CM29">
            <v>0</v>
          </cell>
          <cell r="CN29"/>
          <cell r="CO29"/>
          <cell r="CP29">
            <v>0</v>
          </cell>
          <cell r="CQ29">
            <v>16750</v>
          </cell>
          <cell r="CR29">
            <v>16750</v>
          </cell>
          <cell r="CS29">
            <v>0</v>
          </cell>
          <cell r="CT29">
            <v>33500</v>
          </cell>
          <cell r="CU29">
            <v>33500</v>
          </cell>
          <cell r="CV29">
            <v>0</v>
          </cell>
          <cell r="CW29"/>
          <cell r="CX29"/>
          <cell r="CY29">
            <v>0</v>
          </cell>
          <cell r="CZ29"/>
          <cell r="DA29"/>
          <cell r="DB29">
            <v>0</v>
          </cell>
          <cell r="DC29">
            <v>36850</v>
          </cell>
          <cell r="DD29">
            <v>36850</v>
          </cell>
          <cell r="DE29">
            <v>0</v>
          </cell>
          <cell r="DF29"/>
          <cell r="DG29"/>
          <cell r="DH29">
            <v>0</v>
          </cell>
          <cell r="DI29"/>
          <cell r="DJ29"/>
          <cell r="DK29">
            <v>0</v>
          </cell>
          <cell r="DL29">
            <v>189100</v>
          </cell>
          <cell r="DM29">
            <v>189100</v>
          </cell>
          <cell r="DN29">
            <v>0</v>
          </cell>
          <cell r="DO29">
            <v>25450</v>
          </cell>
          <cell r="DP29">
            <v>25450</v>
          </cell>
          <cell r="DQ29">
            <v>0</v>
          </cell>
          <cell r="DR29">
            <v>25450</v>
          </cell>
          <cell r="DS29">
            <v>25450</v>
          </cell>
          <cell r="DT29">
            <v>0</v>
          </cell>
          <cell r="DU29">
            <v>127450</v>
          </cell>
          <cell r="DV29">
            <v>127450</v>
          </cell>
          <cell r="DW29">
            <v>0</v>
          </cell>
          <cell r="DX29">
            <v>25450</v>
          </cell>
          <cell r="DY29">
            <v>25450</v>
          </cell>
          <cell r="DZ29">
            <v>0</v>
          </cell>
          <cell r="EA29">
            <v>116800</v>
          </cell>
          <cell r="EB29">
            <v>116800</v>
          </cell>
          <cell r="EC29">
            <v>0</v>
          </cell>
          <cell r="ED29">
            <v>68550</v>
          </cell>
          <cell r="EE29">
            <v>68550</v>
          </cell>
          <cell r="EF29">
            <v>0</v>
          </cell>
          <cell r="EG29">
            <v>25450</v>
          </cell>
          <cell r="EH29">
            <v>25450</v>
          </cell>
          <cell r="EI29">
            <v>0</v>
          </cell>
          <cell r="EJ29">
            <v>35050</v>
          </cell>
          <cell r="EK29">
            <v>35050</v>
          </cell>
          <cell r="EL29">
            <v>0</v>
          </cell>
          <cell r="EM29">
            <v>71900</v>
          </cell>
          <cell r="EN29">
            <v>71900</v>
          </cell>
          <cell r="EO29">
            <v>0</v>
          </cell>
          <cell r="EP29">
            <v>35050</v>
          </cell>
          <cell r="EQ29">
            <v>35050</v>
          </cell>
          <cell r="ER29">
            <v>0</v>
          </cell>
        </row>
        <row r="30">
          <cell r="E30" t="str">
            <v>Government line ministries have enhanced capacities for sustainable development planning and data generation for inclusive economic growth and recovery </v>
          </cell>
          <cell r="F30" t="str">
            <v>Programming will include support to national counterparts to analyse existing and support new data systems for tracking social and economic changes in line with national SDG targets.</v>
          </cell>
          <cell r="G30">
            <v>44562</v>
          </cell>
          <cell r="H30">
            <v>45261</v>
          </cell>
          <cell r="I30" t="str">
            <v>Sacha Lindo</v>
          </cell>
          <cell r="J30"/>
          <cell r="K30"/>
          <cell r="L30"/>
          <cell r="M30"/>
          <cell r="N30" t="str">
            <v>technical monitoring support to national deparments and Ministeries through the Technical Assistance Fund to build strong and resilient communities, economic growth, strengthen institutional systems and enhance country capacity to respond to shocks</v>
          </cell>
          <cell r="O30"/>
          <cell r="P30"/>
          <cell r="Q30"/>
          <cell r="R30"/>
          <cell r="S30"/>
          <cell r="T30"/>
          <cell r="U30" t="str">
            <v>Contribute to gender equality/women’s empowerment in a limited way (1)</v>
          </cell>
          <cell r="V30" t="str">
            <v>Limited contribution to realization of human rights (1)</v>
          </cell>
          <cell r="W30" t="str">
            <v>Contributes to sustaining peace in a limited way  human rights (1)</v>
          </cell>
          <cell r="X30" t="str">
            <v>Capacity Development/Technical Assistance </v>
          </cell>
          <cell r="Y30" t="str">
            <v>People living in remote, poor, rural areas</v>
          </cell>
          <cell r="Z30" t="str">
            <v xml:space="preserve">Humanitarian/ Emergency </v>
          </cell>
          <cell r="AA30" t="str">
            <v>1.5 By 2030, build the resilience of the poor and those in vulnerable situations and reduce their exposure and vulnerability to climate-related extreme events and other economic, social and environmental shocks and disasters</v>
          </cell>
          <cell r="AB30"/>
          <cell r="AC30"/>
          <cell r="AD30"/>
          <cell r="AE30"/>
          <cell r="AF30"/>
          <cell r="AG30" t="str">
            <v>Planning and Monitoring</v>
          </cell>
          <cell r="AH30" t="str">
            <v>Support to Institutions</v>
          </cell>
          <cell r="AI30" t="str">
            <v>Digital Transformation</v>
          </cell>
          <cell r="AJ30" t="str">
            <v>COVID Response  &amp;  Socio-economic Recovery</v>
          </cell>
          <cell r="AK30" t="str">
            <v>United Nations Development Programme (UNDP)</v>
          </cell>
          <cell r="AL30" t="str">
            <v>FCDO</v>
          </cell>
          <cell r="AM30" t="str">
            <v>Ministry of Finance and Economic Planning</v>
          </cell>
          <cell r="AN30" t="str">
            <v>Government</v>
          </cell>
          <cell r="AO30" t="str">
            <v>Organisation of Eastern Caribbean States (OECS)</v>
          </cell>
          <cell r="AP30"/>
          <cell r="AQ30" t="str">
            <v>1) Number of country development plans submitted for government approval; 2) %  of targeted persons with enhanced skills in planning and data generation incorporating these into new processes 3) % of youth with enhanced skills as an alternative pathway of generating income online</v>
          </cell>
          <cell r="AR30" t="str">
            <v>8.3.1 Proportion of informal employment in non‑agriculture employment, by sex</v>
          </cell>
          <cell r="AS30"/>
          <cell r="AT30"/>
          <cell r="AU30"/>
          <cell r="AV30"/>
          <cell r="AW30"/>
          <cell r="AX30"/>
          <cell r="AY30"/>
          <cell r="AZ30">
            <v>0</v>
          </cell>
          <cell r="BA30"/>
          <cell r="BB30"/>
          <cell r="BC30">
            <v>0</v>
          </cell>
          <cell r="BD30"/>
          <cell r="BE30"/>
          <cell r="BF30">
            <v>0</v>
          </cell>
          <cell r="BG30">
            <v>269636</v>
          </cell>
          <cell r="BH30">
            <v>269636</v>
          </cell>
          <cell r="BI30">
            <v>0</v>
          </cell>
          <cell r="BJ30"/>
          <cell r="BK30"/>
          <cell r="BL30">
            <v>0</v>
          </cell>
          <cell r="BM30"/>
          <cell r="BN30"/>
          <cell r="BO30">
            <v>0</v>
          </cell>
          <cell r="BP30"/>
          <cell r="BQ30"/>
          <cell r="BR30">
            <v>0</v>
          </cell>
          <cell r="BS30"/>
          <cell r="BT30"/>
          <cell r="BU30">
            <v>0</v>
          </cell>
          <cell r="BV30"/>
          <cell r="BW30"/>
          <cell r="BX30">
            <v>0</v>
          </cell>
          <cell r="BY30"/>
          <cell r="BZ30"/>
          <cell r="CA30">
            <v>0</v>
          </cell>
          <cell r="CB30">
            <v>269636</v>
          </cell>
          <cell r="CC30">
            <v>269636</v>
          </cell>
          <cell r="CD30">
            <v>0</v>
          </cell>
          <cell r="CE30"/>
          <cell r="CF30"/>
          <cell r="CG30">
            <v>0</v>
          </cell>
          <cell r="CH30"/>
          <cell r="CI30"/>
          <cell r="CJ30">
            <v>0</v>
          </cell>
          <cell r="CK30"/>
          <cell r="CL30"/>
          <cell r="CM30">
            <v>0</v>
          </cell>
          <cell r="CN30"/>
          <cell r="CO30"/>
          <cell r="CP30">
            <v>0</v>
          </cell>
          <cell r="CQ30">
            <v>330000</v>
          </cell>
          <cell r="CR30">
            <v>330120</v>
          </cell>
          <cell r="CS30">
            <v>-120</v>
          </cell>
          <cell r="CT30"/>
          <cell r="CU30"/>
          <cell r="CV30">
            <v>0</v>
          </cell>
          <cell r="CW30"/>
          <cell r="CX30"/>
          <cell r="CY30">
            <v>0</v>
          </cell>
          <cell r="CZ30"/>
          <cell r="DA30"/>
          <cell r="DB30">
            <v>0</v>
          </cell>
          <cell r="DC30"/>
          <cell r="DD30"/>
          <cell r="DE30">
            <v>0</v>
          </cell>
          <cell r="DF30"/>
          <cell r="DG30"/>
          <cell r="DH30">
            <v>0</v>
          </cell>
          <cell r="DI30"/>
          <cell r="DJ30"/>
          <cell r="DK30">
            <v>0</v>
          </cell>
          <cell r="DL30">
            <v>330000</v>
          </cell>
          <cell r="DM30">
            <v>330120</v>
          </cell>
          <cell r="DN30">
            <v>-120</v>
          </cell>
          <cell r="DO30">
            <v>0</v>
          </cell>
          <cell r="DP30">
            <v>0</v>
          </cell>
          <cell r="DQ30">
            <v>0</v>
          </cell>
          <cell r="DR30">
            <v>0</v>
          </cell>
          <cell r="DS30">
            <v>0</v>
          </cell>
          <cell r="DT30">
            <v>0</v>
          </cell>
          <cell r="DU30">
            <v>0</v>
          </cell>
          <cell r="DV30">
            <v>0</v>
          </cell>
          <cell r="DW30">
            <v>0</v>
          </cell>
          <cell r="DX30">
            <v>0</v>
          </cell>
          <cell r="DY30">
            <v>0</v>
          </cell>
          <cell r="DZ30">
            <v>0</v>
          </cell>
          <cell r="EA30">
            <v>599636</v>
          </cell>
          <cell r="EB30">
            <v>599756</v>
          </cell>
          <cell r="EC30">
            <v>-120</v>
          </cell>
          <cell r="ED30">
            <v>0</v>
          </cell>
          <cell r="EE30">
            <v>0</v>
          </cell>
          <cell r="EF30">
            <v>0</v>
          </cell>
          <cell r="EG30">
            <v>0</v>
          </cell>
          <cell r="EH30">
            <v>0</v>
          </cell>
          <cell r="EI30">
            <v>0</v>
          </cell>
          <cell r="EJ30">
            <v>0</v>
          </cell>
          <cell r="EK30">
            <v>0</v>
          </cell>
          <cell r="EL30">
            <v>0</v>
          </cell>
          <cell r="EM30">
            <v>0</v>
          </cell>
          <cell r="EN30">
            <v>0</v>
          </cell>
          <cell r="EO30">
            <v>0</v>
          </cell>
          <cell r="EP30">
            <v>0</v>
          </cell>
          <cell r="EQ30">
            <v>0</v>
          </cell>
          <cell r="ER30">
            <v>0</v>
          </cell>
        </row>
        <row r="31">
          <cell r="E31" t="str">
            <v>Improved skills development and lifelong learning systems  for the future of work</v>
          </cell>
          <cell r="F31"/>
          <cell r="G31"/>
          <cell r="H31"/>
          <cell r="I31"/>
          <cell r="J31"/>
          <cell r="K31"/>
          <cell r="L31"/>
          <cell r="M31"/>
          <cell r="N31"/>
          <cell r="O31"/>
          <cell r="P31"/>
          <cell r="Q31"/>
          <cell r="R31"/>
          <cell r="S31"/>
          <cell r="T31"/>
          <cell r="U31"/>
          <cell r="V31"/>
          <cell r="W31"/>
          <cell r="X31"/>
          <cell r="Y31"/>
          <cell r="Z31"/>
          <cell r="AA31"/>
          <cell r="AB31"/>
          <cell r="AC31"/>
          <cell r="AD31"/>
          <cell r="AE31"/>
          <cell r="AF31" t="str">
            <v>Employment</v>
          </cell>
          <cell r="AG31" t="str">
            <v>Education</v>
          </cell>
          <cell r="AH31"/>
          <cell r="AI31"/>
          <cell r="AJ31" t="str">
            <v>Tailored Policy Support &amp; Technical Assistance</v>
          </cell>
          <cell r="AK31" t="str">
            <v>International Labour Organization (ILO)</v>
          </cell>
          <cell r="AL31"/>
          <cell r="AM31"/>
          <cell r="AN31"/>
          <cell r="AO31"/>
          <cell r="AP31"/>
          <cell r="AQ31"/>
          <cell r="AR31"/>
          <cell r="AS31"/>
          <cell r="AT31"/>
          <cell r="AU31"/>
          <cell r="AV31"/>
          <cell r="AW31"/>
          <cell r="AX31">
            <v>908885</v>
          </cell>
          <cell r="AY31">
            <v>908885</v>
          </cell>
          <cell r="AZ31">
            <v>0</v>
          </cell>
          <cell r="BA31"/>
          <cell r="BB31"/>
          <cell r="BC31">
            <v>0</v>
          </cell>
          <cell r="BD31"/>
          <cell r="BE31"/>
          <cell r="BF31">
            <v>0</v>
          </cell>
          <cell r="BG31"/>
          <cell r="BH31"/>
          <cell r="BI31">
            <v>0</v>
          </cell>
          <cell r="BJ31"/>
          <cell r="BK31"/>
          <cell r="BL31">
            <v>0</v>
          </cell>
          <cell r="BM31"/>
          <cell r="BN31"/>
          <cell r="BO31">
            <v>0</v>
          </cell>
          <cell r="BP31"/>
          <cell r="BQ31"/>
          <cell r="BR31">
            <v>0</v>
          </cell>
          <cell r="BS31"/>
          <cell r="BT31"/>
          <cell r="BU31">
            <v>0</v>
          </cell>
          <cell r="BV31">
            <v>376717</v>
          </cell>
          <cell r="BW31">
            <v>376717</v>
          </cell>
          <cell r="BX31">
            <v>0</v>
          </cell>
          <cell r="BY31"/>
          <cell r="BZ31"/>
          <cell r="CA31">
            <v>0</v>
          </cell>
          <cell r="CB31">
            <v>1285602</v>
          </cell>
          <cell r="CC31">
            <v>1285602</v>
          </cell>
          <cell r="CD31">
            <v>0</v>
          </cell>
          <cell r="CE31"/>
          <cell r="CF31"/>
          <cell r="CG31">
            <v>0</v>
          </cell>
          <cell r="CH31"/>
          <cell r="CI31"/>
          <cell r="CJ31">
            <v>0</v>
          </cell>
          <cell r="CK31"/>
          <cell r="CL31"/>
          <cell r="CM31">
            <v>0</v>
          </cell>
          <cell r="CN31"/>
          <cell r="CO31"/>
          <cell r="CP31">
            <v>0</v>
          </cell>
          <cell r="CQ31"/>
          <cell r="CR31"/>
          <cell r="CS31">
            <v>0</v>
          </cell>
          <cell r="CT31"/>
          <cell r="CU31"/>
          <cell r="CV31">
            <v>0</v>
          </cell>
          <cell r="CW31"/>
          <cell r="CX31"/>
          <cell r="CY31">
            <v>0</v>
          </cell>
          <cell r="CZ31"/>
          <cell r="DA31"/>
          <cell r="DB31">
            <v>0</v>
          </cell>
          <cell r="DC31"/>
          <cell r="DD31"/>
          <cell r="DE31">
            <v>0</v>
          </cell>
          <cell r="DF31"/>
          <cell r="DG31"/>
          <cell r="DH31">
            <v>0</v>
          </cell>
          <cell r="DI31"/>
          <cell r="DJ31"/>
          <cell r="DK31">
            <v>0</v>
          </cell>
          <cell r="DL31">
            <v>0</v>
          </cell>
          <cell r="DM31">
            <v>0</v>
          </cell>
          <cell r="DN31">
            <v>0</v>
          </cell>
          <cell r="DO31">
            <v>0</v>
          </cell>
          <cell r="DP31">
            <v>0</v>
          </cell>
          <cell r="DQ31">
            <v>0</v>
          </cell>
          <cell r="DR31">
            <v>908885</v>
          </cell>
          <cell r="DS31">
            <v>908885</v>
          </cell>
          <cell r="DT31">
            <v>0</v>
          </cell>
          <cell r="DU31">
            <v>0</v>
          </cell>
          <cell r="DV31">
            <v>0</v>
          </cell>
          <cell r="DW31">
            <v>0</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376717</v>
          </cell>
          <cell r="EQ31">
            <v>376717</v>
          </cell>
          <cell r="ER31">
            <v>0</v>
          </cell>
        </row>
        <row r="32">
          <cell r="E32" t="str">
            <v>Reduced skills mismatch, determine relevant and anticipated future skills for employment</v>
          </cell>
          <cell r="F32"/>
          <cell r="G32"/>
          <cell r="H32"/>
          <cell r="I32"/>
          <cell r="J32"/>
          <cell r="K32"/>
          <cell r="L32"/>
          <cell r="M32"/>
          <cell r="N32"/>
          <cell r="O32"/>
          <cell r="P32"/>
          <cell r="Q32"/>
          <cell r="R32"/>
          <cell r="S32"/>
          <cell r="T32"/>
          <cell r="U32"/>
          <cell r="V32"/>
          <cell r="W32"/>
          <cell r="X32"/>
          <cell r="Y32"/>
          <cell r="Z32"/>
          <cell r="AA32"/>
          <cell r="AB32"/>
          <cell r="AC32"/>
          <cell r="AD32"/>
          <cell r="AE32"/>
          <cell r="AF32" t="str">
            <v>Employment</v>
          </cell>
          <cell r="AG32" t="str">
            <v xml:space="preserve">Youth Employment </v>
          </cell>
          <cell r="AH32"/>
          <cell r="AI32"/>
          <cell r="AJ32" t="str">
            <v>Tailored Policy Support &amp; Technical Assistance</v>
          </cell>
          <cell r="AK32" t="str">
            <v>International Labour Organization (ILO)</v>
          </cell>
          <cell r="AL32"/>
          <cell r="AM32"/>
          <cell r="AN32"/>
          <cell r="AO32"/>
          <cell r="AP32"/>
          <cell r="AQ32"/>
          <cell r="AR32"/>
          <cell r="AS32"/>
          <cell r="AT32"/>
          <cell r="AU32"/>
          <cell r="AV32"/>
          <cell r="AW32"/>
          <cell r="AX32"/>
          <cell r="AY32"/>
          <cell r="AZ32">
            <v>0</v>
          </cell>
          <cell r="BA32"/>
          <cell r="BB32"/>
          <cell r="BC32">
            <v>0</v>
          </cell>
          <cell r="BD32"/>
          <cell r="BE32"/>
          <cell r="BF32">
            <v>0</v>
          </cell>
          <cell r="BG32">
            <v>1775281</v>
          </cell>
          <cell r="BH32">
            <v>1775281</v>
          </cell>
          <cell r="BI32">
            <v>0</v>
          </cell>
          <cell r="BJ32"/>
          <cell r="BK32"/>
          <cell r="BL32">
            <v>0</v>
          </cell>
          <cell r="BM32"/>
          <cell r="BN32"/>
          <cell r="BO32">
            <v>0</v>
          </cell>
          <cell r="BP32"/>
          <cell r="BQ32"/>
          <cell r="BR32">
            <v>0</v>
          </cell>
          <cell r="BS32"/>
          <cell r="BT32"/>
          <cell r="BU32">
            <v>0</v>
          </cell>
          <cell r="BV32"/>
          <cell r="BW32"/>
          <cell r="BX32">
            <v>0</v>
          </cell>
          <cell r="BY32"/>
          <cell r="BZ32"/>
          <cell r="CA32">
            <v>0</v>
          </cell>
          <cell r="CB32">
            <v>1775281</v>
          </cell>
          <cell r="CC32">
            <v>1775281</v>
          </cell>
          <cell r="CD32">
            <v>0</v>
          </cell>
          <cell r="CE32"/>
          <cell r="CF32"/>
          <cell r="CG32">
            <v>0</v>
          </cell>
          <cell r="CH32"/>
          <cell r="CI32"/>
          <cell r="CJ32">
            <v>0</v>
          </cell>
          <cell r="CK32"/>
          <cell r="CL32"/>
          <cell r="CM32">
            <v>0</v>
          </cell>
          <cell r="CN32"/>
          <cell r="CO32"/>
          <cell r="CP32">
            <v>0</v>
          </cell>
          <cell r="CQ32"/>
          <cell r="CR32"/>
          <cell r="CS32">
            <v>0</v>
          </cell>
          <cell r="CT32"/>
          <cell r="CU32"/>
          <cell r="CV32">
            <v>0</v>
          </cell>
          <cell r="CW32"/>
          <cell r="CX32"/>
          <cell r="CY32">
            <v>0</v>
          </cell>
          <cell r="CZ32"/>
          <cell r="DA32"/>
          <cell r="DB32">
            <v>0</v>
          </cell>
          <cell r="DC32"/>
          <cell r="DD32"/>
          <cell r="DE32">
            <v>0</v>
          </cell>
          <cell r="DF32"/>
          <cell r="DG32"/>
          <cell r="DH32">
            <v>0</v>
          </cell>
          <cell r="DI32"/>
          <cell r="DJ32"/>
          <cell r="DK32">
            <v>0</v>
          </cell>
          <cell r="DL32">
            <v>0</v>
          </cell>
          <cell r="DM32">
            <v>0</v>
          </cell>
          <cell r="DN32">
            <v>0</v>
          </cell>
          <cell r="DO32">
            <v>0</v>
          </cell>
          <cell r="DP32">
            <v>0</v>
          </cell>
          <cell r="DQ32">
            <v>0</v>
          </cell>
          <cell r="DR32">
            <v>0</v>
          </cell>
          <cell r="DS32">
            <v>0</v>
          </cell>
          <cell r="DT32">
            <v>0</v>
          </cell>
          <cell r="DU32">
            <v>0</v>
          </cell>
          <cell r="DV32">
            <v>0</v>
          </cell>
          <cell r="DW32">
            <v>0</v>
          </cell>
          <cell r="DX32">
            <v>0</v>
          </cell>
          <cell r="DY32">
            <v>0</v>
          </cell>
          <cell r="DZ32">
            <v>0</v>
          </cell>
          <cell r="EA32">
            <v>1775281</v>
          </cell>
          <cell r="EB32">
            <v>1775281</v>
          </cell>
          <cell r="EC32">
            <v>0</v>
          </cell>
          <cell r="ED32">
            <v>0</v>
          </cell>
          <cell r="EE32">
            <v>0</v>
          </cell>
          <cell r="EF32">
            <v>0</v>
          </cell>
          <cell r="EG32">
            <v>0</v>
          </cell>
          <cell r="EH32">
            <v>0</v>
          </cell>
          <cell r="EI32">
            <v>0</v>
          </cell>
          <cell r="EJ32">
            <v>0</v>
          </cell>
          <cell r="EK32">
            <v>0</v>
          </cell>
          <cell r="EL32">
            <v>0</v>
          </cell>
          <cell r="EM32">
            <v>0</v>
          </cell>
          <cell r="EN32">
            <v>0</v>
          </cell>
          <cell r="EO32">
            <v>0</v>
          </cell>
          <cell r="EP32">
            <v>0</v>
          </cell>
          <cell r="EQ32">
            <v>0</v>
          </cell>
          <cell r="ER32">
            <v>0</v>
          </cell>
        </row>
        <row r="33">
          <cell r="E33" t="str">
            <v>Strengthened capacity of enterprises 
and their support systems to enhance productivity 
and sustainability</v>
          </cell>
          <cell r="F33" t="str">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ell>
          <cell r="G33"/>
          <cell r="H33"/>
          <cell r="I33"/>
          <cell r="J33"/>
          <cell r="K33"/>
          <cell r="L33"/>
          <cell r="M33"/>
          <cell r="N33"/>
          <cell r="O33"/>
          <cell r="P33"/>
          <cell r="Q33"/>
          <cell r="R33"/>
          <cell r="S33"/>
          <cell r="T33"/>
          <cell r="U33"/>
          <cell r="V33"/>
          <cell r="W33"/>
          <cell r="X33"/>
          <cell r="Y33"/>
          <cell r="Z33"/>
          <cell r="AA33"/>
          <cell r="AB33"/>
          <cell r="AC33"/>
          <cell r="AD33"/>
          <cell r="AE33"/>
          <cell r="AF33" t="str">
            <v>Capacity Building</v>
          </cell>
          <cell r="AG33" t="str">
            <v>Access to Finance</v>
          </cell>
          <cell r="AH33" t="str">
            <v>Disaster Risk Reduction</v>
          </cell>
          <cell r="AI33"/>
          <cell r="AJ33" t="str">
            <v>Climate Change and Disaster Risk Reduction</v>
          </cell>
          <cell r="AK33" t="str">
            <v>International Labour Organization (ILO)</v>
          </cell>
          <cell r="AL33"/>
          <cell r="AM33"/>
          <cell r="AN33"/>
          <cell r="AO33"/>
          <cell r="AP33"/>
          <cell r="AQ33"/>
          <cell r="AR33"/>
          <cell r="AS33"/>
          <cell r="AT33"/>
          <cell r="AU33"/>
          <cell r="AV33"/>
          <cell r="AW33"/>
          <cell r="AX33"/>
          <cell r="AY33"/>
          <cell r="AZ33">
            <v>0</v>
          </cell>
          <cell r="BA33">
            <v>398459</v>
          </cell>
          <cell r="BB33">
            <v>398459</v>
          </cell>
          <cell r="BC33">
            <v>0</v>
          </cell>
          <cell r="BD33"/>
          <cell r="BE33"/>
          <cell r="BF33">
            <v>0</v>
          </cell>
          <cell r="BG33"/>
          <cell r="BH33"/>
          <cell r="BI33">
            <v>0</v>
          </cell>
          <cell r="BJ33"/>
          <cell r="BK33"/>
          <cell r="BL33">
            <v>0</v>
          </cell>
          <cell r="BM33"/>
          <cell r="BN33"/>
          <cell r="BO33">
            <v>0</v>
          </cell>
          <cell r="BP33"/>
          <cell r="BQ33"/>
          <cell r="BR33">
            <v>0</v>
          </cell>
          <cell r="BS33"/>
          <cell r="BT33"/>
          <cell r="BU33">
            <v>0</v>
          </cell>
          <cell r="BV33"/>
          <cell r="BW33"/>
          <cell r="BX33">
            <v>0</v>
          </cell>
          <cell r="BY33"/>
          <cell r="BZ33"/>
          <cell r="CA33">
            <v>0</v>
          </cell>
          <cell r="CB33">
            <v>398459</v>
          </cell>
          <cell r="CC33">
            <v>398459</v>
          </cell>
          <cell r="CD33">
            <v>0</v>
          </cell>
          <cell r="CE33"/>
          <cell r="CF33"/>
          <cell r="CG33">
            <v>0</v>
          </cell>
          <cell r="CH33"/>
          <cell r="CI33"/>
          <cell r="CJ33">
            <v>0</v>
          </cell>
          <cell r="CK33"/>
          <cell r="CL33"/>
          <cell r="CM33">
            <v>0</v>
          </cell>
          <cell r="CN33"/>
          <cell r="CO33"/>
          <cell r="CP33">
            <v>0</v>
          </cell>
          <cell r="CQ33"/>
          <cell r="CR33"/>
          <cell r="CS33">
            <v>0</v>
          </cell>
          <cell r="CT33"/>
          <cell r="CU33"/>
          <cell r="CV33">
            <v>0</v>
          </cell>
          <cell r="CW33"/>
          <cell r="CX33"/>
          <cell r="CY33">
            <v>0</v>
          </cell>
          <cell r="CZ33"/>
          <cell r="DA33"/>
          <cell r="DB33">
            <v>0</v>
          </cell>
          <cell r="DC33"/>
          <cell r="DD33"/>
          <cell r="DE33">
            <v>0</v>
          </cell>
          <cell r="DF33"/>
          <cell r="DG33"/>
          <cell r="DH33">
            <v>0</v>
          </cell>
          <cell r="DI33"/>
          <cell r="DJ33"/>
          <cell r="DK33">
            <v>0</v>
          </cell>
          <cell r="DL33">
            <v>0</v>
          </cell>
          <cell r="DM33">
            <v>0</v>
          </cell>
          <cell r="DN33">
            <v>0</v>
          </cell>
          <cell r="DO33">
            <v>0</v>
          </cell>
          <cell r="DP33">
            <v>0</v>
          </cell>
          <cell r="DQ33">
            <v>0</v>
          </cell>
          <cell r="DR33">
            <v>0</v>
          </cell>
          <cell r="DS33">
            <v>0</v>
          </cell>
          <cell r="DT33">
            <v>0</v>
          </cell>
          <cell r="DU33">
            <v>398459</v>
          </cell>
          <cell r="DV33">
            <v>398459</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row>
        <row r="34">
          <cell r="E34" t="str">
            <v>Strengthened capacity of enterprises 
and their support systems to enhance productivity 
and sustainability</v>
          </cell>
          <cell r="F34" t="str">
            <v xml:space="preserve">Interventions/Activities to be implemented by ILO within "Enhance Human Security, through Gender Equality and Women’s Economic Empowerment in a Resilient and Value-Adding Agricultural (and Fisheries) Sector in the Caribbean". This will be linked to strengthening business management skills of women farmers and other micro and small women-owned businesses in agriculture. </v>
          </cell>
          <cell r="G34"/>
          <cell r="H34"/>
          <cell r="I34"/>
          <cell r="J34"/>
          <cell r="K34"/>
          <cell r="L34"/>
          <cell r="M34"/>
          <cell r="N34"/>
          <cell r="O34"/>
          <cell r="P34"/>
          <cell r="Q34"/>
          <cell r="R34"/>
          <cell r="S34"/>
          <cell r="T34"/>
          <cell r="U34"/>
          <cell r="V34"/>
          <cell r="W34"/>
          <cell r="X34"/>
          <cell r="Y34"/>
          <cell r="Z34"/>
          <cell r="AA34"/>
          <cell r="AB34"/>
          <cell r="AC34"/>
          <cell r="AD34"/>
          <cell r="AE34"/>
          <cell r="AF34" t="str">
            <v>Capacity Building</v>
          </cell>
          <cell r="AG34" t="str">
            <v>Gender Equality</v>
          </cell>
          <cell r="AH34" t="str">
            <v>Economic Development</v>
          </cell>
          <cell r="AI34"/>
          <cell r="AJ34" t="str">
            <v>Climate Change and Disaster Risk Reduction</v>
          </cell>
          <cell r="AK34" t="str">
            <v>International Labour Organization (ILO)</v>
          </cell>
          <cell r="AL34"/>
          <cell r="AM34"/>
          <cell r="AN34"/>
          <cell r="AO34"/>
          <cell r="AP34"/>
          <cell r="AQ34"/>
          <cell r="AR34"/>
          <cell r="AS34"/>
          <cell r="AT34"/>
          <cell r="AU34"/>
          <cell r="AV34"/>
          <cell r="AW34"/>
          <cell r="AX34">
            <v>27000</v>
          </cell>
          <cell r="AY34">
            <v>27000</v>
          </cell>
          <cell r="AZ34">
            <v>0</v>
          </cell>
          <cell r="BA34"/>
          <cell r="BB34"/>
          <cell r="BC34">
            <v>0</v>
          </cell>
          <cell r="BD34"/>
          <cell r="BE34"/>
          <cell r="BF34">
            <v>0</v>
          </cell>
          <cell r="BG34">
            <v>60600</v>
          </cell>
          <cell r="BH34">
            <v>60600</v>
          </cell>
          <cell r="BI34">
            <v>0</v>
          </cell>
          <cell r="BJ34">
            <v>122300</v>
          </cell>
          <cell r="BK34">
            <v>122300</v>
          </cell>
          <cell r="BL34">
            <v>0</v>
          </cell>
          <cell r="BM34"/>
          <cell r="BN34"/>
          <cell r="BO34">
            <v>0</v>
          </cell>
          <cell r="BP34"/>
          <cell r="BQ34"/>
          <cell r="BR34">
            <v>0</v>
          </cell>
          <cell r="BS34"/>
          <cell r="BT34"/>
          <cell r="BU34">
            <v>0</v>
          </cell>
          <cell r="BV34">
            <v>54200</v>
          </cell>
          <cell r="BW34">
            <v>54200</v>
          </cell>
          <cell r="BX34">
            <v>0</v>
          </cell>
          <cell r="BY34"/>
          <cell r="BZ34"/>
          <cell r="CA34">
            <v>0</v>
          </cell>
          <cell r="CB34">
            <v>264100</v>
          </cell>
          <cell r="CC34">
            <v>264100</v>
          </cell>
          <cell r="CD34">
            <v>0</v>
          </cell>
          <cell r="CE34"/>
          <cell r="CF34"/>
          <cell r="CG34">
            <v>0</v>
          </cell>
          <cell r="CH34"/>
          <cell r="CI34"/>
          <cell r="CJ34">
            <v>0</v>
          </cell>
          <cell r="CK34"/>
          <cell r="CL34"/>
          <cell r="CM34">
            <v>0</v>
          </cell>
          <cell r="CN34"/>
          <cell r="CO34"/>
          <cell r="CP34">
            <v>0</v>
          </cell>
          <cell r="CQ34"/>
          <cell r="CR34"/>
          <cell r="CS34">
            <v>0</v>
          </cell>
          <cell r="CT34"/>
          <cell r="CU34"/>
          <cell r="CV34">
            <v>0</v>
          </cell>
          <cell r="CW34"/>
          <cell r="CX34"/>
          <cell r="CY34">
            <v>0</v>
          </cell>
          <cell r="CZ34"/>
          <cell r="DA34"/>
          <cell r="DB34">
            <v>0</v>
          </cell>
          <cell r="DC34"/>
          <cell r="DD34"/>
          <cell r="DE34">
            <v>0</v>
          </cell>
          <cell r="DF34"/>
          <cell r="DG34"/>
          <cell r="DH34">
            <v>0</v>
          </cell>
          <cell r="DI34"/>
          <cell r="DJ34"/>
          <cell r="DK34">
            <v>0</v>
          </cell>
          <cell r="DL34">
            <v>0</v>
          </cell>
          <cell r="DM34">
            <v>0</v>
          </cell>
          <cell r="DN34">
            <v>0</v>
          </cell>
          <cell r="DO34">
            <v>0</v>
          </cell>
          <cell r="DP34">
            <v>0</v>
          </cell>
          <cell r="DQ34">
            <v>0</v>
          </cell>
          <cell r="DR34">
            <v>27000</v>
          </cell>
          <cell r="DS34">
            <v>27000</v>
          </cell>
          <cell r="DT34">
            <v>0</v>
          </cell>
          <cell r="DU34">
            <v>0</v>
          </cell>
          <cell r="DV34">
            <v>0</v>
          </cell>
          <cell r="DW34">
            <v>0</v>
          </cell>
          <cell r="DX34">
            <v>0</v>
          </cell>
          <cell r="DY34">
            <v>0</v>
          </cell>
          <cell r="DZ34">
            <v>0</v>
          </cell>
          <cell r="EA34">
            <v>60600</v>
          </cell>
          <cell r="EB34">
            <v>60600</v>
          </cell>
          <cell r="EC34">
            <v>0</v>
          </cell>
          <cell r="ED34">
            <v>122300</v>
          </cell>
          <cell r="EE34">
            <v>122300</v>
          </cell>
          <cell r="EF34">
            <v>0</v>
          </cell>
          <cell r="EG34">
            <v>0</v>
          </cell>
          <cell r="EH34">
            <v>0</v>
          </cell>
          <cell r="EI34">
            <v>0</v>
          </cell>
          <cell r="EJ34">
            <v>0</v>
          </cell>
          <cell r="EK34">
            <v>0</v>
          </cell>
          <cell r="EL34">
            <v>0</v>
          </cell>
          <cell r="EM34">
            <v>0</v>
          </cell>
          <cell r="EN34">
            <v>0</v>
          </cell>
          <cell r="EO34">
            <v>0</v>
          </cell>
          <cell r="EP34">
            <v>54200</v>
          </cell>
          <cell r="EQ34">
            <v>54200</v>
          </cell>
          <cell r="ER34">
            <v>0</v>
          </cell>
        </row>
        <row r="35">
          <cell r="E35" t="str">
            <v>Creation of a more inclusive, diversified, and sustainable growth of the orange (creative) economy through job creation, promotion of cultural services and improved market access</v>
          </cell>
          <cell r="F35"/>
          <cell r="G35"/>
          <cell r="H35"/>
          <cell r="I35"/>
          <cell r="J35"/>
          <cell r="K35"/>
          <cell r="L35"/>
          <cell r="M35"/>
          <cell r="N35"/>
          <cell r="O35"/>
          <cell r="P35"/>
          <cell r="Q35"/>
          <cell r="R35"/>
          <cell r="S35"/>
          <cell r="T35"/>
          <cell r="U35"/>
          <cell r="V35"/>
          <cell r="W35"/>
          <cell r="X35"/>
          <cell r="Y35"/>
          <cell r="Z35"/>
          <cell r="AA35"/>
          <cell r="AB35"/>
          <cell r="AC35"/>
          <cell r="AD35"/>
          <cell r="AE35"/>
          <cell r="AF35" t="str">
            <v>Economic Development</v>
          </cell>
          <cell r="AG35"/>
          <cell r="AH35"/>
          <cell r="AI35"/>
          <cell r="AJ35"/>
          <cell r="AK35" t="str">
            <v>United Nations Educational, Scientific and Cultural Organization (UNESCO)</v>
          </cell>
          <cell r="AL35"/>
          <cell r="AM35"/>
          <cell r="AN35"/>
          <cell r="AO35"/>
          <cell r="AP35"/>
          <cell r="AQ35"/>
          <cell r="AR35"/>
          <cell r="AS35"/>
          <cell r="AT35"/>
          <cell r="AU35"/>
          <cell r="AV35"/>
          <cell r="AW35"/>
          <cell r="AX35"/>
          <cell r="AY35"/>
          <cell r="AZ35">
            <v>0</v>
          </cell>
          <cell r="BA35"/>
          <cell r="BB35"/>
          <cell r="BC35">
            <v>0</v>
          </cell>
          <cell r="BD35"/>
          <cell r="BE35"/>
          <cell r="BF35">
            <v>0</v>
          </cell>
          <cell r="BG35"/>
          <cell r="BH35"/>
          <cell r="BI35">
            <v>0</v>
          </cell>
          <cell r="BJ35"/>
          <cell r="BK35"/>
          <cell r="BL35">
            <v>0</v>
          </cell>
          <cell r="BM35"/>
          <cell r="BN35"/>
          <cell r="BO35">
            <v>0</v>
          </cell>
          <cell r="BP35"/>
          <cell r="BQ35"/>
          <cell r="BR35">
            <v>0</v>
          </cell>
          <cell r="BS35"/>
          <cell r="BT35"/>
          <cell r="BU35">
            <v>0</v>
          </cell>
          <cell r="BV35"/>
          <cell r="BW35"/>
          <cell r="BX35">
            <v>0</v>
          </cell>
          <cell r="BY35"/>
          <cell r="BZ35"/>
          <cell r="CA35">
            <v>0</v>
          </cell>
          <cell r="CB35">
            <v>0</v>
          </cell>
          <cell r="CC35">
            <v>0</v>
          </cell>
          <cell r="CD35">
            <v>0</v>
          </cell>
          <cell r="CE35"/>
          <cell r="CF35"/>
          <cell r="CG35">
            <v>0</v>
          </cell>
          <cell r="CH35"/>
          <cell r="CI35"/>
          <cell r="CJ35">
            <v>0</v>
          </cell>
          <cell r="CK35"/>
          <cell r="CL35"/>
          <cell r="CM35">
            <v>0</v>
          </cell>
          <cell r="CN35"/>
          <cell r="CO35"/>
          <cell r="CP35">
            <v>0</v>
          </cell>
          <cell r="CQ35"/>
          <cell r="CR35"/>
          <cell r="CS35">
            <v>0</v>
          </cell>
          <cell r="CT35"/>
          <cell r="CU35"/>
          <cell r="CV35">
            <v>0</v>
          </cell>
          <cell r="CW35"/>
          <cell r="CX35"/>
          <cell r="CY35">
            <v>0</v>
          </cell>
          <cell r="CZ35"/>
          <cell r="DA35"/>
          <cell r="DB35">
            <v>0</v>
          </cell>
          <cell r="DC35"/>
          <cell r="DD35"/>
          <cell r="DE35">
            <v>0</v>
          </cell>
          <cell r="DF35"/>
          <cell r="DG35"/>
          <cell r="DH35">
            <v>0</v>
          </cell>
          <cell r="DI35"/>
          <cell r="DJ35"/>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row>
        <row r="36">
          <cell r="E36" t="str">
            <v>Strengthened competitiveness and resilience among MSMEs owned by marginalised groups (especially those in the agri-business, energy, care, orange and silver economies)</v>
          </cell>
          <cell r="F36"/>
          <cell r="G36"/>
          <cell r="H36"/>
          <cell r="I36"/>
          <cell r="J36"/>
          <cell r="K36"/>
          <cell r="L36"/>
          <cell r="M36"/>
          <cell r="N36"/>
          <cell r="O36"/>
          <cell r="P36"/>
          <cell r="Q36"/>
          <cell r="R36"/>
          <cell r="S36"/>
          <cell r="T36"/>
          <cell r="U36"/>
          <cell r="V36"/>
          <cell r="W36"/>
          <cell r="X36"/>
          <cell r="Y36"/>
          <cell r="Z36"/>
          <cell r="AA36"/>
          <cell r="AB36"/>
          <cell r="AC36"/>
          <cell r="AD36"/>
          <cell r="AE36"/>
          <cell r="AF36" t="str">
            <v>Business Competitiveness</v>
          </cell>
          <cell r="AG36" t="str">
            <v>Resilience Building</v>
          </cell>
          <cell r="AH36" t="str">
            <v xml:space="preserve">Blue /Green Economy </v>
          </cell>
          <cell r="AI36"/>
          <cell r="AJ36" t="str">
            <v>Sustainable Financing  </v>
          </cell>
          <cell r="AK36" t="str">
            <v>United Nations Entity for Gender Equality and the Empowerment of Women (UN Women)</v>
          </cell>
          <cell r="AL36"/>
          <cell r="AM36"/>
          <cell r="AN36"/>
          <cell r="AO36"/>
          <cell r="AP36"/>
          <cell r="AQ36"/>
          <cell r="AR36"/>
          <cell r="AS36"/>
          <cell r="AT36"/>
          <cell r="AU36"/>
          <cell r="AV36"/>
          <cell r="AW36"/>
          <cell r="AX36"/>
          <cell r="AY36"/>
          <cell r="AZ36">
            <v>0</v>
          </cell>
          <cell r="BA36"/>
          <cell r="BB36"/>
          <cell r="BC36">
            <v>0</v>
          </cell>
          <cell r="BD36"/>
          <cell r="BE36"/>
          <cell r="BF36">
            <v>0</v>
          </cell>
          <cell r="BG36"/>
          <cell r="BH36"/>
          <cell r="BI36">
            <v>0</v>
          </cell>
          <cell r="BJ36"/>
          <cell r="BK36"/>
          <cell r="BL36">
            <v>0</v>
          </cell>
          <cell r="BM36"/>
          <cell r="BN36"/>
          <cell r="BO36">
            <v>0</v>
          </cell>
          <cell r="BP36"/>
          <cell r="BQ36"/>
          <cell r="BR36">
            <v>0</v>
          </cell>
          <cell r="BS36"/>
          <cell r="BT36"/>
          <cell r="BU36">
            <v>0</v>
          </cell>
          <cell r="BV36"/>
          <cell r="BW36"/>
          <cell r="BX36">
            <v>0</v>
          </cell>
          <cell r="BY36"/>
          <cell r="BZ36"/>
          <cell r="CA36">
            <v>0</v>
          </cell>
          <cell r="CB36">
            <v>0</v>
          </cell>
          <cell r="CC36">
            <v>0</v>
          </cell>
          <cell r="CD36">
            <v>0</v>
          </cell>
          <cell r="CE36"/>
          <cell r="CF36"/>
          <cell r="CG36">
            <v>0</v>
          </cell>
          <cell r="CH36"/>
          <cell r="CI36"/>
          <cell r="CJ36">
            <v>0</v>
          </cell>
          <cell r="CK36"/>
          <cell r="CL36"/>
          <cell r="CM36">
            <v>0</v>
          </cell>
          <cell r="CN36"/>
          <cell r="CO36"/>
          <cell r="CP36">
            <v>0</v>
          </cell>
          <cell r="CQ36"/>
          <cell r="CR36"/>
          <cell r="CS36">
            <v>0</v>
          </cell>
          <cell r="CT36"/>
          <cell r="CU36"/>
          <cell r="CV36">
            <v>0</v>
          </cell>
          <cell r="CW36"/>
          <cell r="CX36"/>
          <cell r="CY36">
            <v>0</v>
          </cell>
          <cell r="CZ36"/>
          <cell r="DA36"/>
          <cell r="DB36">
            <v>0</v>
          </cell>
          <cell r="DC36"/>
          <cell r="DD36"/>
          <cell r="DE36">
            <v>0</v>
          </cell>
          <cell r="DF36"/>
          <cell r="DG36"/>
          <cell r="DH36">
            <v>0</v>
          </cell>
          <cell r="DI36"/>
          <cell r="DJ36"/>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cell r="EP36">
            <v>0</v>
          </cell>
          <cell r="EQ36">
            <v>0</v>
          </cell>
          <cell r="ER36">
            <v>0</v>
          </cell>
        </row>
        <row r="37">
          <cell r="E37" t="str">
            <v>Increased funds and capacities among FIs to contribute to gender-responsive innovative financing.</v>
          </cell>
          <cell r="F37" t="str">
            <v>Caribbean Development Bank (CDB), Regional and national DFIs</v>
          </cell>
          <cell r="G37"/>
          <cell r="H37"/>
          <cell r="I37"/>
          <cell r="J37"/>
          <cell r="K37"/>
          <cell r="L37"/>
          <cell r="M37"/>
          <cell r="N37"/>
          <cell r="O37"/>
          <cell r="P37"/>
          <cell r="Q37"/>
          <cell r="R37"/>
          <cell r="S37"/>
          <cell r="T37"/>
          <cell r="U37"/>
          <cell r="V37"/>
          <cell r="W37"/>
          <cell r="X37"/>
          <cell r="Y37"/>
          <cell r="Z37"/>
          <cell r="AA37"/>
          <cell r="AB37"/>
          <cell r="AC37"/>
          <cell r="AD37"/>
          <cell r="AE37"/>
          <cell r="AF37" t="str">
            <v>Access to Finance</v>
          </cell>
          <cell r="AG37" t="str">
            <v>Gender Equality</v>
          </cell>
          <cell r="AH37" t="str">
            <v>Support to Institutions</v>
          </cell>
          <cell r="AI37"/>
          <cell r="AJ37" t="str">
            <v>Sustainable Financing  </v>
          </cell>
          <cell r="AK37" t="str">
            <v>United Nations Entity for Gender Equality and the Empowerment of Women (UN Women)</v>
          </cell>
          <cell r="AL37"/>
          <cell r="AM37"/>
          <cell r="AN37"/>
          <cell r="AO37" t="str">
            <v>Caribbean Development Bank (CDB), Regional and national DFIs</v>
          </cell>
          <cell r="AP37"/>
          <cell r="AQ37"/>
          <cell r="AR37"/>
          <cell r="AS37"/>
          <cell r="AT37"/>
          <cell r="AU37"/>
          <cell r="AV37"/>
          <cell r="AW37"/>
          <cell r="AX37"/>
          <cell r="AY37"/>
          <cell r="AZ37">
            <v>0</v>
          </cell>
          <cell r="BA37"/>
          <cell r="BB37"/>
          <cell r="BC37">
            <v>0</v>
          </cell>
          <cell r="BD37"/>
          <cell r="BE37"/>
          <cell r="BF37">
            <v>0</v>
          </cell>
          <cell r="BG37"/>
          <cell r="BH37"/>
          <cell r="BI37">
            <v>0</v>
          </cell>
          <cell r="BJ37"/>
          <cell r="BK37"/>
          <cell r="BL37">
            <v>0</v>
          </cell>
          <cell r="BM37"/>
          <cell r="BN37"/>
          <cell r="BO37">
            <v>0</v>
          </cell>
          <cell r="BP37"/>
          <cell r="BQ37"/>
          <cell r="BR37">
            <v>0</v>
          </cell>
          <cell r="BS37"/>
          <cell r="BT37"/>
          <cell r="BU37">
            <v>0</v>
          </cell>
          <cell r="BV37"/>
          <cell r="BW37"/>
          <cell r="BX37">
            <v>0</v>
          </cell>
          <cell r="BY37"/>
          <cell r="BZ37"/>
          <cell r="CA37">
            <v>0</v>
          </cell>
          <cell r="CB37">
            <v>0</v>
          </cell>
          <cell r="CC37">
            <v>0</v>
          </cell>
          <cell r="CD37">
            <v>0</v>
          </cell>
          <cell r="CE37"/>
          <cell r="CF37"/>
          <cell r="CG37">
            <v>0</v>
          </cell>
          <cell r="CH37"/>
          <cell r="CI37"/>
          <cell r="CJ37">
            <v>0</v>
          </cell>
          <cell r="CK37"/>
          <cell r="CL37"/>
          <cell r="CM37">
            <v>0</v>
          </cell>
          <cell r="CN37"/>
          <cell r="CO37"/>
          <cell r="CP37">
            <v>0</v>
          </cell>
          <cell r="CQ37"/>
          <cell r="CR37"/>
          <cell r="CS37">
            <v>0</v>
          </cell>
          <cell r="CT37"/>
          <cell r="CU37"/>
          <cell r="CV37">
            <v>0</v>
          </cell>
          <cell r="CW37"/>
          <cell r="CX37"/>
          <cell r="CY37">
            <v>0</v>
          </cell>
          <cell r="CZ37"/>
          <cell r="DA37"/>
          <cell r="DB37">
            <v>0</v>
          </cell>
          <cell r="DC37"/>
          <cell r="DD37"/>
          <cell r="DE37">
            <v>0</v>
          </cell>
          <cell r="DF37"/>
          <cell r="DG37"/>
          <cell r="DH37">
            <v>0</v>
          </cell>
          <cell r="DI37"/>
          <cell r="DJ37"/>
          <cell r="DK37">
            <v>0</v>
          </cell>
          <cell r="DL37">
            <v>0</v>
          </cell>
          <cell r="DM37">
            <v>0</v>
          </cell>
          <cell r="DN37">
            <v>0</v>
          </cell>
          <cell r="DO37">
            <v>0</v>
          </cell>
          <cell r="DP37">
            <v>0</v>
          </cell>
          <cell r="DQ37">
            <v>0</v>
          </cell>
          <cell r="DR37">
            <v>0</v>
          </cell>
          <cell r="DS37">
            <v>0</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cell r="EP37">
            <v>0</v>
          </cell>
          <cell r="EQ37">
            <v>0</v>
          </cell>
          <cell r="ER37">
            <v>0</v>
          </cell>
        </row>
        <row r="38">
          <cell r="E38" t="str">
            <v>Enhanced capacities across the private sector and governments to create an enabling environment for gender equality and women’s empowerment.</v>
          </cell>
          <cell r="F38"/>
          <cell r="G38"/>
          <cell r="H38"/>
          <cell r="I38"/>
          <cell r="J38"/>
          <cell r="K38"/>
          <cell r="L38"/>
          <cell r="M38"/>
          <cell r="N38"/>
          <cell r="O38"/>
          <cell r="P38"/>
          <cell r="Q38"/>
          <cell r="R38"/>
          <cell r="S38"/>
          <cell r="T38"/>
          <cell r="U38"/>
          <cell r="V38"/>
          <cell r="W38"/>
          <cell r="X38"/>
          <cell r="Y38"/>
          <cell r="Z38"/>
          <cell r="AA38"/>
          <cell r="AB38"/>
          <cell r="AC38"/>
          <cell r="AD38"/>
          <cell r="AE38"/>
          <cell r="AF38" t="str">
            <v>Access to Finance</v>
          </cell>
          <cell r="AG38" t="str">
            <v>Gender Equality</v>
          </cell>
          <cell r="AH38" t="str">
            <v>Public Financial Management</v>
          </cell>
          <cell r="AI38"/>
          <cell r="AJ38" t="str">
            <v>Sustainable Financing  </v>
          </cell>
          <cell r="AK38" t="str">
            <v>United Nations Entity for Gender Equality and the Empowerment of Women (UN Women)</v>
          </cell>
          <cell r="AL38"/>
          <cell r="AM38"/>
          <cell r="AN38"/>
          <cell r="AO38"/>
          <cell r="AP38"/>
          <cell r="AQ38"/>
          <cell r="AR38"/>
          <cell r="AS38"/>
          <cell r="AT38"/>
          <cell r="AU38"/>
          <cell r="AV38"/>
          <cell r="AW38"/>
          <cell r="AX38"/>
          <cell r="AY38"/>
          <cell r="AZ38">
            <v>0</v>
          </cell>
          <cell r="BA38"/>
          <cell r="BB38"/>
          <cell r="BC38">
            <v>0</v>
          </cell>
          <cell r="BD38"/>
          <cell r="BE38"/>
          <cell r="BF38">
            <v>0</v>
          </cell>
          <cell r="BG38"/>
          <cell r="BH38"/>
          <cell r="BI38">
            <v>0</v>
          </cell>
          <cell r="BJ38"/>
          <cell r="BK38"/>
          <cell r="BL38">
            <v>0</v>
          </cell>
          <cell r="BM38"/>
          <cell r="BN38"/>
          <cell r="BO38">
            <v>0</v>
          </cell>
          <cell r="BP38"/>
          <cell r="BQ38"/>
          <cell r="BR38">
            <v>0</v>
          </cell>
          <cell r="BS38"/>
          <cell r="BT38"/>
          <cell r="BU38">
            <v>0</v>
          </cell>
          <cell r="BV38"/>
          <cell r="BW38"/>
          <cell r="BX38">
            <v>0</v>
          </cell>
          <cell r="BY38"/>
          <cell r="BZ38"/>
          <cell r="CA38">
            <v>0</v>
          </cell>
          <cell r="CB38">
            <v>0</v>
          </cell>
          <cell r="CC38">
            <v>0</v>
          </cell>
          <cell r="CD38">
            <v>0</v>
          </cell>
          <cell r="CE38"/>
          <cell r="CF38"/>
          <cell r="CG38">
            <v>0</v>
          </cell>
          <cell r="CH38"/>
          <cell r="CI38"/>
          <cell r="CJ38">
            <v>0</v>
          </cell>
          <cell r="CK38"/>
          <cell r="CL38"/>
          <cell r="CM38">
            <v>0</v>
          </cell>
          <cell r="CN38"/>
          <cell r="CO38"/>
          <cell r="CP38">
            <v>0</v>
          </cell>
          <cell r="CQ38"/>
          <cell r="CR38"/>
          <cell r="CS38">
            <v>0</v>
          </cell>
          <cell r="CT38"/>
          <cell r="CU38"/>
          <cell r="CV38">
            <v>0</v>
          </cell>
          <cell r="CW38"/>
          <cell r="CX38"/>
          <cell r="CY38">
            <v>0</v>
          </cell>
          <cell r="CZ38"/>
          <cell r="DA38"/>
          <cell r="DB38">
            <v>0</v>
          </cell>
          <cell r="DC38"/>
          <cell r="DD38"/>
          <cell r="DE38">
            <v>0</v>
          </cell>
          <cell r="DF38"/>
          <cell r="DG38"/>
          <cell r="DH38">
            <v>0</v>
          </cell>
          <cell r="DI38"/>
          <cell r="DJ38"/>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row>
        <row r="39">
          <cell r="E39" t="str">
            <v xml:space="preserve">Improved Customs clearance processes generating more Customs revenues through faster and more efficient procedures </v>
          </cell>
          <cell r="F39" t="str">
            <v>Automated Systems for Customs Data (ASYCUDA) programme in cooperation with national customs and tax institutions</v>
          </cell>
          <cell r="G39">
            <v>44652</v>
          </cell>
          <cell r="H39">
            <v>45016</v>
          </cell>
          <cell r="I39" t="str">
            <v>Jaime Mendoza Terceros (jaime.mendoza@unctad.org )</v>
          </cell>
          <cell r="J39"/>
          <cell r="K39" t="str">
            <v>ASYCUDA ePayment extension</v>
          </cell>
          <cell r="L39" t="str">
            <v>ASYCUDA Consolidation</v>
          </cell>
          <cell r="M39"/>
          <cell r="N39"/>
          <cell r="O39" t="str">
            <v>ASYCUDA ePayment extension</v>
          </cell>
          <cell r="P39" t="str">
            <v>ASYCUDA Technical Support</v>
          </cell>
          <cell r="Q39"/>
          <cell r="R39"/>
          <cell r="S39"/>
          <cell r="T39"/>
          <cell r="U39" t="str">
            <v>Not expected to contribute to gender equality/women’s empowerment (0)</v>
          </cell>
          <cell r="V39" t="str">
            <v>Not expected to contribute to realization of human rights (0)</v>
          </cell>
          <cell r="W39" t="str">
            <v>Not expected to contribute to sustaining peace (0)</v>
          </cell>
          <cell r="X39" t="str">
            <v>Capacity Development/Technical Assistance </v>
          </cell>
          <cell r="Y39"/>
          <cell r="Z39"/>
          <cell r="AA39" t="str">
            <v>8.2 Achieve higher levels of economic productivity through diversification, technological upgrading and innovation, including through a focus on high-value added and labour-intensive sectors</v>
          </cell>
          <cell r="AB3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C39" t="str">
            <v>17.10 Promote a universal, rules-based, open, non‑discriminatory and equitable multilateral trading system under the World Trade Organization, including through the conclusion of negotiations under its Doha Development Agenda</v>
          </cell>
          <cell r="AD39" t="str">
            <v>17.11 Significantly increase the exports of developing countries, in particular with a view to doubling the least developed countries’ share of global exports by 2020</v>
          </cell>
          <cell r="AE39"/>
          <cell r="AF39" t="str">
            <v>Economic Development</v>
          </cell>
          <cell r="AG39" t="str">
            <v>Capacity Building</v>
          </cell>
          <cell r="AH39" t="str">
            <v>Support to Institutions</v>
          </cell>
          <cell r="AI39" t="str">
            <v>Digital Transformation</v>
          </cell>
          <cell r="AJ39" t="str">
            <v xml:space="preserve">Digitization </v>
          </cell>
          <cell r="AK39" t="str">
            <v>United Nations Conference on Trade and Development (UNCTAD)</v>
          </cell>
          <cell r="AL39" t="str">
            <v>Governments</v>
          </cell>
          <cell r="AM39" t="str">
            <v>Ministry of Finance and Economic Planning</v>
          </cell>
          <cell r="AN39"/>
          <cell r="AO39"/>
          <cell r="AP39"/>
          <cell r="AQ39"/>
          <cell r="AR39"/>
          <cell r="AS39"/>
          <cell r="AT39"/>
          <cell r="AU39"/>
          <cell r="AV39"/>
          <cell r="AW39"/>
          <cell r="AX39">
            <v>185500</v>
          </cell>
          <cell r="AY39">
            <v>185500</v>
          </cell>
          <cell r="AZ39">
            <v>0</v>
          </cell>
          <cell r="BA39"/>
          <cell r="BB39"/>
          <cell r="BC39">
            <v>0</v>
          </cell>
          <cell r="BD39"/>
          <cell r="BE39"/>
          <cell r="BF39">
            <v>0</v>
          </cell>
          <cell r="BG39"/>
          <cell r="BH39"/>
          <cell r="BI39">
            <v>0</v>
          </cell>
          <cell r="BJ39">
            <v>150000</v>
          </cell>
          <cell r="BK39">
            <v>0</v>
          </cell>
          <cell r="BL39">
            <v>150000</v>
          </cell>
          <cell r="BM39">
            <v>70000</v>
          </cell>
          <cell r="BN39">
            <v>70000</v>
          </cell>
          <cell r="BO39">
            <v>0</v>
          </cell>
          <cell r="BP39"/>
          <cell r="BQ39"/>
          <cell r="BR39">
            <v>0</v>
          </cell>
          <cell r="BS39"/>
          <cell r="BT39"/>
          <cell r="BU39">
            <v>0</v>
          </cell>
          <cell r="BV39"/>
          <cell r="BW39"/>
          <cell r="BX39">
            <v>0</v>
          </cell>
          <cell r="BY39"/>
          <cell r="BZ39"/>
          <cell r="CA39">
            <v>0</v>
          </cell>
          <cell r="CB39">
            <v>405500</v>
          </cell>
          <cell r="CC39">
            <v>255500</v>
          </cell>
          <cell r="CD39">
            <v>150000</v>
          </cell>
          <cell r="CE39"/>
          <cell r="CF39"/>
          <cell r="CG39">
            <v>0</v>
          </cell>
          <cell r="CH39"/>
          <cell r="CI39"/>
          <cell r="CJ39">
            <v>0</v>
          </cell>
          <cell r="CK39"/>
          <cell r="CL39"/>
          <cell r="CM39">
            <v>0</v>
          </cell>
          <cell r="CN39"/>
          <cell r="CO39"/>
          <cell r="CP39">
            <v>0</v>
          </cell>
          <cell r="CQ39"/>
          <cell r="CR39"/>
          <cell r="CS39">
            <v>0</v>
          </cell>
          <cell r="CT39"/>
          <cell r="CU39"/>
          <cell r="CV39">
            <v>0</v>
          </cell>
          <cell r="CW39"/>
          <cell r="CX39"/>
          <cell r="CY39">
            <v>0</v>
          </cell>
          <cell r="CZ39"/>
          <cell r="DA39"/>
          <cell r="DB39">
            <v>0</v>
          </cell>
          <cell r="DC39"/>
          <cell r="DD39"/>
          <cell r="DE39">
            <v>0</v>
          </cell>
          <cell r="DF39"/>
          <cell r="DG39"/>
          <cell r="DH39">
            <v>0</v>
          </cell>
          <cell r="DI39"/>
          <cell r="DJ39"/>
          <cell r="DK39">
            <v>0</v>
          </cell>
          <cell r="DL39">
            <v>0</v>
          </cell>
          <cell r="DM39">
            <v>0</v>
          </cell>
          <cell r="DN39">
            <v>0</v>
          </cell>
          <cell r="DO39">
            <v>0</v>
          </cell>
          <cell r="DP39">
            <v>0</v>
          </cell>
          <cell r="DQ39">
            <v>0</v>
          </cell>
          <cell r="DR39">
            <v>185500</v>
          </cell>
          <cell r="DS39">
            <v>185500</v>
          </cell>
          <cell r="DT39">
            <v>0</v>
          </cell>
          <cell r="DU39">
            <v>0</v>
          </cell>
          <cell r="DV39">
            <v>0</v>
          </cell>
          <cell r="DW39">
            <v>0</v>
          </cell>
          <cell r="DX39">
            <v>0</v>
          </cell>
          <cell r="DY39">
            <v>0</v>
          </cell>
          <cell r="DZ39">
            <v>0</v>
          </cell>
          <cell r="EA39">
            <v>0</v>
          </cell>
          <cell r="EB39">
            <v>0</v>
          </cell>
          <cell r="EC39">
            <v>0</v>
          </cell>
          <cell r="ED39">
            <v>150000</v>
          </cell>
          <cell r="EE39">
            <v>0</v>
          </cell>
          <cell r="EF39">
            <v>150000</v>
          </cell>
          <cell r="EG39">
            <v>70000</v>
          </cell>
          <cell r="EH39">
            <v>70000</v>
          </cell>
          <cell r="EI39">
            <v>0</v>
          </cell>
          <cell r="EJ39">
            <v>0</v>
          </cell>
          <cell r="EK39">
            <v>0</v>
          </cell>
          <cell r="EL39">
            <v>0</v>
          </cell>
          <cell r="EM39">
            <v>0</v>
          </cell>
          <cell r="EN39">
            <v>0</v>
          </cell>
          <cell r="EO39">
            <v>0</v>
          </cell>
          <cell r="EP39">
            <v>0</v>
          </cell>
          <cell r="EQ39">
            <v>0</v>
          </cell>
          <cell r="ER39">
            <v>0</v>
          </cell>
        </row>
        <row r="40">
          <cell r="E40" t="str">
            <v>Improved capacity of Governments to handle the management of public liabilities and the production of reliable debt data for policy-making purpose</v>
          </cell>
          <cell r="F40" t="str">
            <v>Debt Management and Financial Analysis System (DMFAS) Programme</v>
          </cell>
          <cell r="G40" t="str">
            <v>ACTIVITIES are only in Trinidad and Tobago</v>
          </cell>
          <cell r="H40" t="str">
            <v>ACTIVITIES are only in Trinidad and Tobago</v>
          </cell>
          <cell r="I40" t="str">
            <v>ACTIVITIES are only in Trinidad and Tobago</v>
          </cell>
          <cell r="J40"/>
          <cell r="K40"/>
          <cell r="L40"/>
          <cell r="M40"/>
          <cell r="N40"/>
          <cell r="O40"/>
          <cell r="P40"/>
          <cell r="Q40"/>
          <cell r="R40"/>
          <cell r="S40"/>
          <cell r="T40"/>
          <cell r="U40" t="str">
            <v>Not expected to contribute to gender equality/women’s empowerment (0)</v>
          </cell>
          <cell r="V40" t="str">
            <v>Not expected to contribute to realization of human rights (0)</v>
          </cell>
          <cell r="W40" t="str">
            <v>Not expected to contribute to sustaining peace (0)</v>
          </cell>
          <cell r="X40" t="str">
            <v>Capacity Development/Technical Assistance </v>
          </cell>
          <cell r="Y40"/>
          <cell r="Z40"/>
          <cell r="AA40" t="str">
            <v>17.4 Assist developing countries in attaining long-term debt sustainability through coordinated policies aimed at fostering debt financing, debt relief and debt restructuring, as appropriate, and address the external debt of highly indebted poor countries to reduce debt distress</v>
          </cell>
          <cell r="AB40"/>
          <cell r="AC40"/>
          <cell r="AD40"/>
          <cell r="AE40"/>
          <cell r="AF40" t="str">
            <v>Economic Development</v>
          </cell>
          <cell r="AG40" t="str">
            <v>Support to Institutions</v>
          </cell>
          <cell r="AH40" t="str">
            <v>Capacity Building</v>
          </cell>
          <cell r="AI40"/>
          <cell r="AJ40" t="str">
            <v xml:space="preserve">Digitization </v>
          </cell>
          <cell r="AK40" t="str">
            <v>United Nations Conference on Trade and Development (UNCTAD)</v>
          </cell>
          <cell r="AL40"/>
          <cell r="AM40"/>
          <cell r="AN40"/>
          <cell r="AO40"/>
          <cell r="AP40"/>
          <cell r="AQ40"/>
          <cell r="AR40"/>
          <cell r="AS40"/>
          <cell r="AT40"/>
          <cell r="AU40"/>
          <cell r="AV40"/>
          <cell r="AW40"/>
          <cell r="AX40"/>
          <cell r="AY40"/>
          <cell r="AZ40">
            <v>0</v>
          </cell>
          <cell r="BA40"/>
          <cell r="BB40"/>
          <cell r="BC40">
            <v>0</v>
          </cell>
          <cell r="BD40"/>
          <cell r="BE40"/>
          <cell r="BF40">
            <v>0</v>
          </cell>
          <cell r="BG40"/>
          <cell r="BH40"/>
          <cell r="BI40">
            <v>0</v>
          </cell>
          <cell r="BJ40"/>
          <cell r="BK40"/>
          <cell r="BL40">
            <v>0</v>
          </cell>
          <cell r="BM40"/>
          <cell r="BN40"/>
          <cell r="BO40">
            <v>0</v>
          </cell>
          <cell r="BP40"/>
          <cell r="BQ40"/>
          <cell r="BR40">
            <v>0</v>
          </cell>
          <cell r="BS40"/>
          <cell r="BT40"/>
          <cell r="BU40">
            <v>0</v>
          </cell>
          <cell r="BV40"/>
          <cell r="BW40"/>
          <cell r="BX40">
            <v>0</v>
          </cell>
          <cell r="BY40"/>
          <cell r="BZ40"/>
          <cell r="CA40">
            <v>0</v>
          </cell>
          <cell r="CB40">
            <v>0</v>
          </cell>
          <cell r="CC40">
            <v>0</v>
          </cell>
          <cell r="CD40">
            <v>0</v>
          </cell>
          <cell r="CE40"/>
          <cell r="CF40"/>
          <cell r="CG40">
            <v>0</v>
          </cell>
          <cell r="CH40"/>
          <cell r="CI40"/>
          <cell r="CJ40">
            <v>0</v>
          </cell>
          <cell r="CK40"/>
          <cell r="CL40"/>
          <cell r="CM40">
            <v>0</v>
          </cell>
          <cell r="CN40"/>
          <cell r="CO40"/>
          <cell r="CP40">
            <v>0</v>
          </cell>
          <cell r="CQ40"/>
          <cell r="CR40"/>
          <cell r="CS40">
            <v>0</v>
          </cell>
          <cell r="CT40"/>
          <cell r="CU40"/>
          <cell r="CV40">
            <v>0</v>
          </cell>
          <cell r="CW40"/>
          <cell r="CX40"/>
          <cell r="CY40">
            <v>0</v>
          </cell>
          <cell r="CZ40"/>
          <cell r="DA40"/>
          <cell r="DB40">
            <v>0</v>
          </cell>
          <cell r="DC40"/>
          <cell r="DD40"/>
          <cell r="DE40">
            <v>0</v>
          </cell>
          <cell r="DF40"/>
          <cell r="DG40"/>
          <cell r="DH40">
            <v>0</v>
          </cell>
          <cell r="DI40"/>
          <cell r="DJ40"/>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cell r="EP40">
            <v>0</v>
          </cell>
          <cell r="EQ40">
            <v>0</v>
          </cell>
          <cell r="ER40">
            <v>0</v>
          </cell>
        </row>
        <row r="41">
          <cell r="E41" t="str">
            <v>Implementation of Electronic Single Windows for increased transparency, cost efficiency and competitiveness of trade procedures</v>
          </cell>
          <cell r="F41" t="str">
            <v>Development of Electronic Single Windows in collaboration with national stakeholders</v>
          </cell>
          <cell r="G41">
            <v>44621</v>
          </cell>
          <cell r="H41">
            <v>45716</v>
          </cell>
          <cell r="I41" t="str">
            <v>jaime.mendoza@unctad.org</v>
          </cell>
          <cell r="J41"/>
          <cell r="K41"/>
          <cell r="L41" t="str">
            <v xml:space="preserve">Barbados Single Window Project: Create an electronic single window </v>
          </cell>
          <cell r="M41"/>
          <cell r="N41"/>
          <cell r="O41"/>
          <cell r="P41"/>
          <cell r="Q41"/>
          <cell r="R41" t="str">
            <v xml:space="preserve">Create the electronic St Lucia Single Window system </v>
          </cell>
          <cell r="S41" t="str">
            <v>Establish the electronic St Vincent Single Window system</v>
          </cell>
          <cell r="T41"/>
          <cell r="U41" t="str">
            <v>Not expected to contribute to gender equality/women’s empowerment (0)</v>
          </cell>
          <cell r="V41" t="str">
            <v>Limited contribution to realization of human rights (1)</v>
          </cell>
          <cell r="W41" t="str">
            <v>Not expected to contribute to sustaining peace (0)</v>
          </cell>
          <cell r="X41" t="str">
            <v>Capacity Development/Technical Assistance </v>
          </cell>
          <cell r="Y41"/>
          <cell r="Z41"/>
          <cell r="AA41"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B41" t="str">
            <v>17.8 Fully operationalize the technology bank and science, technology and innovation capacity-building mechanism for least developed countries by 2017 and enhance the use of enabling technology, in particular information and communications technology</v>
          </cell>
          <cell r="AC41"/>
          <cell r="AD41"/>
          <cell r="AE41"/>
          <cell r="AF41" t="str">
            <v>Economic Development</v>
          </cell>
          <cell r="AG41" t="str">
            <v>Support to Institutions</v>
          </cell>
          <cell r="AH41" t="str">
            <v>SMEs</v>
          </cell>
          <cell r="AI41"/>
          <cell r="AJ41" t="str">
            <v>Tailored Policy Support &amp; Technical Assistance</v>
          </cell>
          <cell r="AK41" t="str">
            <v>United Nations Conference on Trade and Development (UNCTAD)</v>
          </cell>
          <cell r="AL41" t="str">
            <v>Government/World Bank (SVG)</v>
          </cell>
          <cell r="AM41"/>
          <cell r="AN41"/>
          <cell r="AO41"/>
          <cell r="AP41"/>
          <cell r="AQ41"/>
          <cell r="AR41"/>
          <cell r="AS41"/>
          <cell r="AT41"/>
          <cell r="AU41"/>
          <cell r="AV41"/>
          <cell r="AW41"/>
          <cell r="AX41"/>
          <cell r="AY41"/>
          <cell r="AZ41">
            <v>0</v>
          </cell>
          <cell r="BA41">
            <v>2150000</v>
          </cell>
          <cell r="BB41">
            <v>600000</v>
          </cell>
          <cell r="BC41">
            <v>1550000</v>
          </cell>
          <cell r="BD41"/>
          <cell r="BE41"/>
          <cell r="BF41">
            <v>0</v>
          </cell>
          <cell r="BG41"/>
          <cell r="BH41"/>
          <cell r="BI41">
            <v>0</v>
          </cell>
          <cell r="BJ41"/>
          <cell r="BK41"/>
          <cell r="BL41">
            <v>0</v>
          </cell>
          <cell r="BM41"/>
          <cell r="BN41"/>
          <cell r="BO41">
            <v>0</v>
          </cell>
          <cell r="BP41"/>
          <cell r="BQ41"/>
          <cell r="BR41">
            <v>0</v>
          </cell>
          <cell r="BS41">
            <v>2100000</v>
          </cell>
          <cell r="BT41">
            <v>0</v>
          </cell>
          <cell r="BU41">
            <v>2100000</v>
          </cell>
          <cell r="BV41">
            <v>1570000</v>
          </cell>
          <cell r="BW41">
            <v>0</v>
          </cell>
          <cell r="BX41">
            <v>1570000</v>
          </cell>
          <cell r="BY41"/>
          <cell r="BZ41"/>
          <cell r="CA41">
            <v>0</v>
          </cell>
          <cell r="CB41">
            <v>5820000</v>
          </cell>
          <cell r="CC41">
            <v>600000</v>
          </cell>
          <cell r="CD41">
            <v>5220000</v>
          </cell>
          <cell r="CE41"/>
          <cell r="CF41"/>
          <cell r="CG41">
            <v>0</v>
          </cell>
          <cell r="CH41"/>
          <cell r="CI41"/>
          <cell r="CJ41">
            <v>0</v>
          </cell>
          <cell r="CK41"/>
          <cell r="CL41"/>
          <cell r="CM41">
            <v>0</v>
          </cell>
          <cell r="CN41"/>
          <cell r="CO41"/>
          <cell r="CP41">
            <v>0</v>
          </cell>
          <cell r="CQ41"/>
          <cell r="CR41"/>
          <cell r="CS41">
            <v>0</v>
          </cell>
          <cell r="CT41"/>
          <cell r="CU41"/>
          <cell r="CV41">
            <v>0</v>
          </cell>
          <cell r="CW41"/>
          <cell r="CX41"/>
          <cell r="CY41">
            <v>0</v>
          </cell>
          <cell r="CZ41"/>
          <cell r="DA41"/>
          <cell r="DB41">
            <v>0</v>
          </cell>
          <cell r="DC41"/>
          <cell r="DD41"/>
          <cell r="DE41">
            <v>0</v>
          </cell>
          <cell r="DF41"/>
          <cell r="DG41"/>
          <cell r="DH41">
            <v>0</v>
          </cell>
          <cell r="DI41"/>
          <cell r="DJ41"/>
          <cell r="DK41">
            <v>0</v>
          </cell>
          <cell r="DL41">
            <v>0</v>
          </cell>
          <cell r="DM41">
            <v>0</v>
          </cell>
          <cell r="DN41">
            <v>0</v>
          </cell>
          <cell r="DO41">
            <v>0</v>
          </cell>
          <cell r="DP41">
            <v>0</v>
          </cell>
          <cell r="DQ41">
            <v>0</v>
          </cell>
          <cell r="DR41">
            <v>0</v>
          </cell>
          <cell r="DS41">
            <v>0</v>
          </cell>
          <cell r="DT41">
            <v>0</v>
          </cell>
          <cell r="DU41">
            <v>2150000</v>
          </cell>
          <cell r="DV41">
            <v>600000</v>
          </cell>
          <cell r="DW41">
            <v>1550000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2100000</v>
          </cell>
          <cell r="EN41">
            <v>0</v>
          </cell>
          <cell r="EO41">
            <v>2100000</v>
          </cell>
          <cell r="EP41">
            <v>1570000</v>
          </cell>
          <cell r="EQ41">
            <v>0</v>
          </cell>
          <cell r="ER41">
            <v>1570000</v>
          </cell>
        </row>
        <row r="42">
          <cell r="E42" t="str">
            <v>National governments and micros, mall and medium sized enterprises have increased capacities on entrepreneurship to facilitate sustainable development and inclusive growth</v>
          </cell>
          <cell r="F42" t="str">
            <v>Empretec Programme on entrepreneurship promotion</v>
          </cell>
          <cell r="G42" t="str">
            <v>tbc</v>
          </cell>
          <cell r="H42" t="str">
            <v>tbc</v>
          </cell>
          <cell r="I42" t="str">
            <v>lorenzo.tosini@unctad.org</v>
          </cell>
          <cell r="J42"/>
          <cell r="K42"/>
          <cell r="L42"/>
          <cell r="M42"/>
          <cell r="N42"/>
          <cell r="O42"/>
          <cell r="P42"/>
          <cell r="Q42"/>
          <cell r="R42"/>
          <cell r="S42"/>
          <cell r="T42"/>
          <cell r="U42" t="str">
            <v>Gender equality/women’s empowerment is a significant objective (2)</v>
          </cell>
          <cell r="V42" t="str">
            <v>Limited contribution to realization of human rights (1)</v>
          </cell>
          <cell r="W42" t="str">
            <v>Not expected to contribute to sustaining peace (0)</v>
          </cell>
          <cell r="X42" t="str">
            <v>Capacity Development/Technical Assistance </v>
          </cell>
          <cell r="Y42" t="str">
            <v>Women and Girls</v>
          </cell>
          <cell r="Z42"/>
          <cell r="AA42" t="str">
            <v>4.4 By 2030, substantially increase the number of youth and adults who have relevant skills, including technical and vocational skills, for employment, decent jobs and entrepreneurship</v>
          </cell>
          <cell r="AB42" t="str">
            <v>4.7 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v>
          </cell>
          <cell r="AC42" t="str">
            <v>5.b Enhance the use of enabling technology, in particular information and communications technology, to promote the empowerment of women</v>
          </cell>
          <cell r="AD42"/>
          <cell r="AE42"/>
          <cell r="AF42" t="str">
            <v>Economic Development</v>
          </cell>
          <cell r="AG42" t="str">
            <v>Support to Institutions</v>
          </cell>
          <cell r="AH42" t="str">
            <v>SMEs</v>
          </cell>
          <cell r="AI42"/>
          <cell r="AJ42" t="str">
            <v>Tailored Policy Support &amp; Technical Assistance</v>
          </cell>
          <cell r="AK42" t="str">
            <v>United Nations Conference on Trade and Development (UNCTAD)</v>
          </cell>
          <cell r="AL42"/>
          <cell r="AM42"/>
          <cell r="AN42"/>
          <cell r="AO42"/>
          <cell r="AP42"/>
          <cell r="AQ42"/>
          <cell r="AR42"/>
          <cell r="AS42"/>
          <cell r="AT42"/>
          <cell r="AU42"/>
          <cell r="AV42"/>
          <cell r="AW42"/>
          <cell r="AX42"/>
          <cell r="AY42"/>
          <cell r="AZ42">
            <v>0</v>
          </cell>
          <cell r="BA42"/>
          <cell r="BB42"/>
          <cell r="BC42">
            <v>0</v>
          </cell>
          <cell r="BD42"/>
          <cell r="BE42"/>
          <cell r="BF42">
            <v>0</v>
          </cell>
          <cell r="BG42"/>
          <cell r="BH42"/>
          <cell r="BI42">
            <v>0</v>
          </cell>
          <cell r="BJ42"/>
          <cell r="BK42"/>
          <cell r="BL42">
            <v>0</v>
          </cell>
          <cell r="BM42"/>
          <cell r="BN42"/>
          <cell r="BO42">
            <v>0</v>
          </cell>
          <cell r="BP42"/>
          <cell r="BQ42"/>
          <cell r="BR42">
            <v>0</v>
          </cell>
          <cell r="BS42"/>
          <cell r="BT42"/>
          <cell r="BU42">
            <v>0</v>
          </cell>
          <cell r="BV42"/>
          <cell r="BW42"/>
          <cell r="BX42">
            <v>0</v>
          </cell>
          <cell r="BY42"/>
          <cell r="BZ42"/>
          <cell r="CA42">
            <v>0</v>
          </cell>
          <cell r="CB42">
            <v>0</v>
          </cell>
          <cell r="CC42">
            <v>0</v>
          </cell>
          <cell r="CD42">
            <v>0</v>
          </cell>
          <cell r="CE42"/>
          <cell r="CF42"/>
          <cell r="CG42">
            <v>0</v>
          </cell>
          <cell r="CH42"/>
          <cell r="CI42"/>
          <cell r="CJ42">
            <v>0</v>
          </cell>
          <cell r="CK42"/>
          <cell r="CL42"/>
          <cell r="CM42">
            <v>0</v>
          </cell>
          <cell r="CN42"/>
          <cell r="CO42"/>
          <cell r="CP42">
            <v>0</v>
          </cell>
          <cell r="CQ42"/>
          <cell r="CR42"/>
          <cell r="CS42">
            <v>0</v>
          </cell>
          <cell r="CT42"/>
          <cell r="CU42"/>
          <cell r="CV42">
            <v>0</v>
          </cell>
          <cell r="CW42"/>
          <cell r="CX42"/>
          <cell r="CY42">
            <v>0</v>
          </cell>
          <cell r="CZ42"/>
          <cell r="DA42"/>
          <cell r="DB42">
            <v>0</v>
          </cell>
          <cell r="DC42"/>
          <cell r="DD42"/>
          <cell r="DE42">
            <v>0</v>
          </cell>
          <cell r="DF42"/>
          <cell r="DG42"/>
          <cell r="DH42">
            <v>0</v>
          </cell>
          <cell r="DI42"/>
          <cell r="DJ42"/>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row>
        <row r="43">
          <cell r="E43" t="str">
            <v>Service Sector Development: Support policy development and capacity building to enhance regional regulatory and institutional frameworks and institutional coordination in service-led diversification policymaking and to increase productive or export capacity.</v>
          </cell>
          <cell r="F43" t="str">
            <v>Support to CARICOM’s implementation of the regional services policy and enhancing regional creative economy.</v>
          </cell>
          <cell r="G43">
            <v>44805</v>
          </cell>
          <cell r="H43">
            <v>46022</v>
          </cell>
          <cell r="I43" t="str">
            <v xml:space="preserve">miho.shirotori@un.org </v>
          </cell>
          <cell r="J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K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L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M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N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O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P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Q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R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S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T43" t="str">
            <v>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U43" t="str">
            <v>Contribute to gender equality/women’s empowerment in a limited way (1)</v>
          </cell>
          <cell r="V43" t="str">
            <v>Not expected to contribute to realization of human rights (0)</v>
          </cell>
          <cell r="W43" t="str">
            <v>Not expected to contribute to sustaining peace (0)</v>
          </cell>
          <cell r="X43" t="str">
            <v>Policy Advice and Thought Leadership </v>
          </cell>
          <cell r="Y43"/>
          <cell r="Z43" t="str">
            <v xml:space="preserve">Joint Programming </v>
          </cell>
          <cell r="AA43" t="str">
            <v>8.2 Achieve higher levels of economic productivity through diversification, technological upgrading and innovation, including through a focus on high-value added and labour-intensive sectors</v>
          </cell>
          <cell r="AB43"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C43"/>
          <cell r="AD43"/>
          <cell r="AE43"/>
          <cell r="AF43" t="str">
            <v>Economic Development</v>
          </cell>
          <cell r="AG43" t="str">
            <v>Capacity Building</v>
          </cell>
          <cell r="AH43" t="str">
            <v>Capacity Building</v>
          </cell>
          <cell r="AI43" t="str">
            <v>Economic Growth</v>
          </cell>
          <cell r="AJ43" t="str">
            <v>Tailored Policy Support &amp; Technical Assistance</v>
          </cell>
          <cell r="AK43" t="str">
            <v>United Nations Conference on Trade and Development (UNCTAD)</v>
          </cell>
          <cell r="AL43"/>
          <cell r="AM43" t="str">
            <v>Ministry of Foreign Affairs and Foreign Trade</v>
          </cell>
          <cell r="AN43"/>
          <cell r="AO43" t="str">
            <v>Caribbean Community Secretariat (CARICOM)</v>
          </cell>
          <cell r="AP43"/>
          <cell r="AQ43"/>
          <cell r="AR43"/>
          <cell r="AS43"/>
          <cell r="AT43"/>
          <cell r="AU43">
            <v>60000</v>
          </cell>
          <cell r="AV43"/>
          <cell r="AW43">
            <v>60000</v>
          </cell>
          <cell r="AX43">
            <v>60000</v>
          </cell>
          <cell r="AY43"/>
          <cell r="AZ43">
            <v>60000</v>
          </cell>
          <cell r="BA43">
            <v>60000</v>
          </cell>
          <cell r="BB43"/>
          <cell r="BC43">
            <v>60000</v>
          </cell>
          <cell r="BD43">
            <v>60000</v>
          </cell>
          <cell r="BE43"/>
          <cell r="BF43">
            <v>60000</v>
          </cell>
          <cell r="BG43">
            <v>60000</v>
          </cell>
          <cell r="BH43"/>
          <cell r="BI43">
            <v>60000</v>
          </cell>
          <cell r="BJ43">
            <v>60000</v>
          </cell>
          <cell r="BK43"/>
          <cell r="BL43">
            <v>60000</v>
          </cell>
          <cell r="BM43">
            <v>60000</v>
          </cell>
          <cell r="BN43"/>
          <cell r="BO43">
            <v>60000</v>
          </cell>
          <cell r="BP43">
            <v>60000</v>
          </cell>
          <cell r="BQ43"/>
          <cell r="BR43">
            <v>60000</v>
          </cell>
          <cell r="BS43">
            <v>60000</v>
          </cell>
          <cell r="BT43"/>
          <cell r="BU43">
            <v>60000</v>
          </cell>
          <cell r="BV43">
            <v>60000</v>
          </cell>
          <cell r="BW43"/>
          <cell r="BX43">
            <v>60000</v>
          </cell>
          <cell r="BY43">
            <v>60000</v>
          </cell>
          <cell r="BZ43"/>
          <cell r="CA43">
            <v>60000</v>
          </cell>
          <cell r="CB43">
            <v>660000</v>
          </cell>
          <cell r="CC43">
            <v>0</v>
          </cell>
          <cell r="CD43">
            <v>660000</v>
          </cell>
          <cell r="CE43">
            <v>60000</v>
          </cell>
          <cell r="CF43"/>
          <cell r="CG43">
            <v>60000</v>
          </cell>
          <cell r="CH43">
            <v>60000</v>
          </cell>
          <cell r="CI43"/>
          <cell r="CJ43">
            <v>60000</v>
          </cell>
          <cell r="CK43">
            <v>60000</v>
          </cell>
          <cell r="CL43"/>
          <cell r="CM43">
            <v>60000</v>
          </cell>
          <cell r="CN43">
            <v>60000</v>
          </cell>
          <cell r="CO43"/>
          <cell r="CP43">
            <v>60000</v>
          </cell>
          <cell r="CQ43">
            <v>60000</v>
          </cell>
          <cell r="CR43"/>
          <cell r="CS43">
            <v>60000</v>
          </cell>
          <cell r="CT43">
            <v>60000</v>
          </cell>
          <cell r="CU43"/>
          <cell r="CV43">
            <v>60000</v>
          </cell>
          <cell r="CW43">
            <v>60000</v>
          </cell>
          <cell r="CX43"/>
          <cell r="CY43">
            <v>60000</v>
          </cell>
          <cell r="CZ43">
            <v>60000</v>
          </cell>
          <cell r="DA43"/>
          <cell r="DB43">
            <v>60000</v>
          </cell>
          <cell r="DC43">
            <v>60000</v>
          </cell>
          <cell r="DD43"/>
          <cell r="DE43">
            <v>60000</v>
          </cell>
          <cell r="DF43">
            <v>60000</v>
          </cell>
          <cell r="DG43"/>
          <cell r="DH43">
            <v>60000</v>
          </cell>
          <cell r="DI43">
            <v>60000</v>
          </cell>
          <cell r="DJ43"/>
          <cell r="DK43">
            <v>60000</v>
          </cell>
          <cell r="DL43">
            <v>660000</v>
          </cell>
          <cell r="DM43">
            <v>0</v>
          </cell>
          <cell r="DN43">
            <v>660000</v>
          </cell>
          <cell r="DO43">
            <v>120000</v>
          </cell>
          <cell r="DP43">
            <v>0</v>
          </cell>
          <cell r="DQ43">
            <v>120000</v>
          </cell>
          <cell r="DR43">
            <v>120000</v>
          </cell>
          <cell r="DS43">
            <v>0</v>
          </cell>
          <cell r="DT43">
            <v>120000</v>
          </cell>
          <cell r="DU43">
            <v>120000</v>
          </cell>
          <cell r="DV43">
            <v>0</v>
          </cell>
          <cell r="DW43">
            <v>120000</v>
          </cell>
          <cell r="DX43">
            <v>120000</v>
          </cell>
          <cell r="DY43">
            <v>0</v>
          </cell>
          <cell r="DZ43">
            <v>120000</v>
          </cell>
          <cell r="EA43">
            <v>120000</v>
          </cell>
          <cell r="EB43">
            <v>0</v>
          </cell>
          <cell r="EC43">
            <v>120000</v>
          </cell>
          <cell r="ED43">
            <v>120000</v>
          </cell>
          <cell r="EE43">
            <v>0</v>
          </cell>
          <cell r="EF43">
            <v>120000</v>
          </cell>
          <cell r="EG43">
            <v>120000</v>
          </cell>
          <cell r="EH43">
            <v>0</v>
          </cell>
          <cell r="EI43">
            <v>120000</v>
          </cell>
          <cell r="EJ43">
            <v>120000</v>
          </cell>
          <cell r="EK43">
            <v>0</v>
          </cell>
          <cell r="EL43">
            <v>120000</v>
          </cell>
          <cell r="EM43">
            <v>120000</v>
          </cell>
          <cell r="EN43">
            <v>0</v>
          </cell>
          <cell r="EO43">
            <v>120000</v>
          </cell>
          <cell r="EP43">
            <v>120000</v>
          </cell>
          <cell r="EQ43">
            <v>0</v>
          </cell>
          <cell r="ER43">
            <v>120000</v>
          </cell>
        </row>
        <row r="44">
          <cell r="E44" t="str">
            <v>Improved foreign trade opportunities through implementation and simplification of trade facilitation procedures, in particular through implementation of the WTO Trade Facilitation Agreement provisions and general trade facilitation reforms leading to a reduction of trade transaction costs</v>
          </cell>
          <cell r="F44" t="str">
            <v>Capacity building and technical assistance on trade facilitation reforms, including implementing project management, and monitoring capabilities for National Trade Facilitation Committees (Trade Facilitation Reform Tracker)  as well as building tools for transparency in foreign trade (Trade Information Portals)</v>
          </cell>
          <cell r="G44">
            <v>44652</v>
          </cell>
          <cell r="H44">
            <v>45747</v>
          </cell>
          <cell r="I44" t="str">
            <v>Arantzazu Sanchez</v>
          </cell>
          <cell r="J44"/>
          <cell r="K44"/>
          <cell r="L44"/>
          <cell r="M44"/>
          <cell r="N44"/>
          <cell r="O44"/>
          <cell r="P44"/>
          <cell r="Q44"/>
          <cell r="R44"/>
          <cell r="S44"/>
          <cell r="T44" t="str">
            <v>Support for ODA eligble OECS countries to support trade facilitation implementation reforms, in particular through digitalized project management and monitoring</v>
          </cell>
          <cell r="U44" t="str">
            <v>Contribute to gender equality/women’s empowerment in a limited way (1)</v>
          </cell>
          <cell r="V44" t="str">
            <v>Not expected to contribute to realization of human rights (0)</v>
          </cell>
          <cell r="W44" t="str">
            <v>Not expected to contribute to sustaining peace (0)</v>
          </cell>
          <cell r="X44" t="str">
            <v>Capacity Development/Technical Assistance </v>
          </cell>
          <cell r="Y44"/>
          <cell r="Z44"/>
          <cell r="AA44"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44" t="str">
            <v>17.10 Promote a universal, rules-based, open, non‑discriminatory and equitable multilateral trading system under the World Trade Organization, including through the conclusion of negotiations under its Doha Development Agenda</v>
          </cell>
          <cell r="AC44" t="str">
            <v>17.11 Significantly increase the exports of developing countries, in particular with a view to doubling the least developed countries’ share of global exports by 2020</v>
          </cell>
          <cell r="AD44"/>
          <cell r="AE44"/>
          <cell r="AF44" t="str">
            <v>Economic Development</v>
          </cell>
          <cell r="AG44" t="str">
            <v>Capacity Building</v>
          </cell>
          <cell r="AH44" t="str">
            <v>Support to Institutions</v>
          </cell>
          <cell r="AI44"/>
          <cell r="AJ44" t="str">
            <v>Tailored Policy Support &amp; Technical Assistance</v>
          </cell>
          <cell r="AK44" t="str">
            <v>United Nations Conference on Trade and Development (UNCTAD)</v>
          </cell>
          <cell r="AL44" t="str">
            <v>UK</v>
          </cell>
          <cell r="AM44"/>
          <cell r="AN44"/>
          <cell r="AO44" t="str">
            <v>Organisation of Eastern Caribbean States (OECS)</v>
          </cell>
          <cell r="AP44"/>
          <cell r="AQ44"/>
          <cell r="AR44"/>
          <cell r="AS44"/>
          <cell r="AT44"/>
          <cell r="AU44"/>
          <cell r="AV44"/>
          <cell r="AW44"/>
          <cell r="AX44"/>
          <cell r="AY44"/>
          <cell r="AZ44">
            <v>0</v>
          </cell>
          <cell r="BA44"/>
          <cell r="BB44"/>
          <cell r="BC44">
            <v>0</v>
          </cell>
          <cell r="BD44"/>
          <cell r="BE44"/>
          <cell r="BF44">
            <v>0</v>
          </cell>
          <cell r="BG44"/>
          <cell r="BH44"/>
          <cell r="BI44">
            <v>0</v>
          </cell>
          <cell r="BJ44"/>
          <cell r="BK44"/>
          <cell r="BL44">
            <v>0</v>
          </cell>
          <cell r="BM44"/>
          <cell r="BN44"/>
          <cell r="BO44">
            <v>0</v>
          </cell>
          <cell r="BP44"/>
          <cell r="BQ44"/>
          <cell r="BR44">
            <v>0</v>
          </cell>
          <cell r="BS44"/>
          <cell r="BT44"/>
          <cell r="BU44">
            <v>0</v>
          </cell>
          <cell r="BV44"/>
          <cell r="BW44"/>
          <cell r="BX44">
            <v>0</v>
          </cell>
          <cell r="BY44">
            <v>800000</v>
          </cell>
          <cell r="BZ44">
            <v>300000</v>
          </cell>
          <cell r="CA44">
            <v>500000</v>
          </cell>
          <cell r="CB44">
            <v>800000</v>
          </cell>
          <cell r="CC44">
            <v>300000</v>
          </cell>
          <cell r="CD44">
            <v>500000</v>
          </cell>
          <cell r="CE44"/>
          <cell r="CF44"/>
          <cell r="CG44">
            <v>0</v>
          </cell>
          <cell r="CH44"/>
          <cell r="CI44"/>
          <cell r="CJ44">
            <v>0</v>
          </cell>
          <cell r="CK44"/>
          <cell r="CL44"/>
          <cell r="CM44">
            <v>0</v>
          </cell>
          <cell r="CN44"/>
          <cell r="CO44"/>
          <cell r="CP44">
            <v>0</v>
          </cell>
          <cell r="CQ44"/>
          <cell r="CR44"/>
          <cell r="CS44">
            <v>0</v>
          </cell>
          <cell r="CT44"/>
          <cell r="CU44"/>
          <cell r="CV44">
            <v>0</v>
          </cell>
          <cell r="CW44"/>
          <cell r="CX44"/>
          <cell r="CY44">
            <v>0</v>
          </cell>
          <cell r="CZ44"/>
          <cell r="DA44"/>
          <cell r="DB44">
            <v>0</v>
          </cell>
          <cell r="DC44"/>
          <cell r="DD44"/>
          <cell r="DE44">
            <v>0</v>
          </cell>
          <cell r="DF44"/>
          <cell r="DG44"/>
          <cell r="DH44">
            <v>0</v>
          </cell>
          <cell r="DI44"/>
          <cell r="DJ44"/>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row>
        <row r="45">
          <cell r="E45" t="str">
            <v>Ministry Agriculture is supported in the development of a national bioeconomy initiative through the promotion and implementation of urban and peri-urban landscape management practices for greener cities to catalyse a climate-resilient, environmentally friendly country</v>
          </cell>
          <cell r="F45"/>
          <cell r="G45"/>
          <cell r="H45"/>
          <cell r="I45"/>
          <cell r="J45"/>
          <cell r="K45"/>
          <cell r="L45"/>
          <cell r="M45"/>
          <cell r="N45"/>
          <cell r="O45" t="str">
            <v>* 3976 - Development of a Monitoring and Review framework for Blue Economy investment inclusive of PPPs, due: 2023-Feb-28
* 3977 - Capacities of aquaculturalist strengthened to increase access to credit, adopt GAP (including post harvest handling) and food safety to meet market requirements., due: 2023-Aug-31
* 3978 - Value chain analyses completed on aquaculture., due: 2022-Aug-31</v>
          </cell>
          <cell r="P45"/>
          <cell r="Q45"/>
          <cell r="R45"/>
          <cell r="S45"/>
          <cell r="T45" t="str">
            <v>Collaborative activities in coordination with OECS</v>
          </cell>
          <cell r="U45"/>
          <cell r="V45"/>
          <cell r="W45"/>
          <cell r="X45" t="str">
            <v>Policy Advice and Thought Leadership </v>
          </cell>
          <cell r="Y45"/>
          <cell r="Z45"/>
          <cell r="AA45" t="str">
            <v>13.1 Strengthen resilience and adaptive capacity to climate-related hazards and natural disasters in all countries</v>
          </cell>
          <cell r="AB45"/>
          <cell r="AC45"/>
          <cell r="AD45"/>
          <cell r="AE45"/>
          <cell r="AF45" t="str">
            <v>Biodiversity and Ecosystems  for food and agriculture</v>
          </cell>
          <cell r="AG45"/>
          <cell r="AH45"/>
          <cell r="AI45"/>
          <cell r="AJ45" t="str">
            <v>Tailored Policy Support &amp; Technical Assistance</v>
          </cell>
          <cell r="AK45" t="str">
            <v>Food and Agriculture Organization of the United Nations (FAO)</v>
          </cell>
          <cell r="AL45"/>
          <cell r="AM45"/>
          <cell r="AN45"/>
          <cell r="AO45"/>
          <cell r="AP45"/>
          <cell r="AQ45"/>
          <cell r="AR45"/>
          <cell r="AS45"/>
          <cell r="AT45"/>
          <cell r="AU45"/>
          <cell r="AV45"/>
          <cell r="AW45"/>
          <cell r="AX45"/>
          <cell r="AY45"/>
          <cell r="AZ45">
            <v>0</v>
          </cell>
          <cell r="BA45"/>
          <cell r="BB45"/>
          <cell r="BC45">
            <v>0</v>
          </cell>
          <cell r="BD45"/>
          <cell r="BE45"/>
          <cell r="BF45">
            <v>0</v>
          </cell>
          <cell r="BG45">
            <v>28500</v>
          </cell>
          <cell r="BH45">
            <v>28500</v>
          </cell>
          <cell r="BI45">
            <v>0</v>
          </cell>
          <cell r="BJ45"/>
          <cell r="BK45"/>
          <cell r="BL45">
            <v>0</v>
          </cell>
          <cell r="BM45"/>
          <cell r="BN45"/>
          <cell r="BO45">
            <v>0</v>
          </cell>
          <cell r="BP45"/>
          <cell r="BQ45"/>
          <cell r="BR45">
            <v>0</v>
          </cell>
          <cell r="BS45"/>
          <cell r="BT45"/>
          <cell r="BU45">
            <v>0</v>
          </cell>
          <cell r="BV45"/>
          <cell r="BW45"/>
          <cell r="BX45">
            <v>0</v>
          </cell>
          <cell r="BY45"/>
          <cell r="BZ45"/>
          <cell r="CA45">
            <v>0</v>
          </cell>
          <cell r="CB45">
            <v>28500</v>
          </cell>
          <cell r="CC45">
            <v>28500</v>
          </cell>
          <cell r="CD45">
            <v>0</v>
          </cell>
          <cell r="CE45"/>
          <cell r="CF45"/>
          <cell r="CG45">
            <v>0</v>
          </cell>
          <cell r="CH45"/>
          <cell r="CI45"/>
          <cell r="CJ45">
            <v>0</v>
          </cell>
          <cell r="CK45"/>
          <cell r="CL45"/>
          <cell r="CM45">
            <v>0</v>
          </cell>
          <cell r="CN45"/>
          <cell r="CO45"/>
          <cell r="CP45">
            <v>0</v>
          </cell>
          <cell r="CQ45"/>
          <cell r="CR45"/>
          <cell r="CS45">
            <v>0</v>
          </cell>
          <cell r="CT45"/>
          <cell r="CU45"/>
          <cell r="CV45">
            <v>0</v>
          </cell>
          <cell r="CW45"/>
          <cell r="CX45"/>
          <cell r="CY45">
            <v>0</v>
          </cell>
          <cell r="CZ45"/>
          <cell r="DA45"/>
          <cell r="DB45">
            <v>0</v>
          </cell>
          <cell r="DC45"/>
          <cell r="DD45"/>
          <cell r="DE45">
            <v>0</v>
          </cell>
          <cell r="DF45"/>
          <cell r="DG45"/>
          <cell r="DH45">
            <v>0</v>
          </cell>
          <cell r="DI45"/>
          <cell r="DJ45"/>
          <cell r="DK45">
            <v>0</v>
          </cell>
          <cell r="DL45">
            <v>0</v>
          </cell>
          <cell r="DM45">
            <v>0</v>
          </cell>
          <cell r="DN45">
            <v>0</v>
          </cell>
          <cell r="DO45">
            <v>0</v>
          </cell>
          <cell r="DP45">
            <v>0</v>
          </cell>
          <cell r="DQ45">
            <v>0</v>
          </cell>
          <cell r="DR45">
            <v>0</v>
          </cell>
          <cell r="DS45">
            <v>0</v>
          </cell>
          <cell r="DT45">
            <v>0</v>
          </cell>
          <cell r="DU45">
            <v>0</v>
          </cell>
          <cell r="DV45">
            <v>0</v>
          </cell>
          <cell r="DW45">
            <v>0</v>
          </cell>
          <cell r="DX45">
            <v>0</v>
          </cell>
          <cell r="DY45">
            <v>0</v>
          </cell>
          <cell r="DZ45">
            <v>0</v>
          </cell>
          <cell r="EA45">
            <v>28500</v>
          </cell>
          <cell r="EB45">
            <v>28500</v>
          </cell>
          <cell r="EC45">
            <v>0</v>
          </cell>
          <cell r="ED45">
            <v>0</v>
          </cell>
          <cell r="EE45">
            <v>0</v>
          </cell>
          <cell r="EF45">
            <v>0</v>
          </cell>
          <cell r="EG45">
            <v>0</v>
          </cell>
          <cell r="EH45">
            <v>0</v>
          </cell>
          <cell r="EI45">
            <v>0</v>
          </cell>
          <cell r="EJ45">
            <v>0</v>
          </cell>
          <cell r="EK45">
            <v>0</v>
          </cell>
          <cell r="EL45">
            <v>0</v>
          </cell>
          <cell r="EM45">
            <v>0</v>
          </cell>
          <cell r="EN45">
            <v>0</v>
          </cell>
          <cell r="EO45">
            <v>0</v>
          </cell>
          <cell r="EP45">
            <v>0</v>
          </cell>
          <cell r="EQ45">
            <v>0</v>
          </cell>
          <cell r="ER45">
            <v>0</v>
          </cell>
        </row>
        <row r="46">
          <cell r="E46" t="str">
            <v>Government institutions have strengthened policy framework and traceability systems to improve and promote sustainable blue food systems and opportunities for investment</v>
          </cell>
          <cell r="F46"/>
          <cell r="G46"/>
          <cell r="H46"/>
          <cell r="I46"/>
          <cell r="J46"/>
          <cell r="K46"/>
          <cell r="L46" t="str">
            <v>* 3952 - Development of a Monitoring and Review framework for Blue Economy investment inclusive of PPPs, due: 2022-Dec-31
* 3953 - Capacity built in the  development on knowledge, measures, options, and incentives for addressing bycatch mitigation and unwanted discards to improve sustainability of fisheries increased among key stakeholder groups, due: 2023-Dec-31</v>
          </cell>
          <cell r="M46"/>
          <cell r="N46"/>
          <cell r="O46"/>
          <cell r="P46"/>
          <cell r="Q46"/>
          <cell r="R46"/>
          <cell r="S46"/>
          <cell r="T46"/>
          <cell r="U46"/>
          <cell r="V46"/>
          <cell r="W46"/>
          <cell r="X46"/>
          <cell r="Y46"/>
          <cell r="Z46"/>
          <cell r="AA4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46" t="str">
            <v>14.b Provide access for small-scale artisanal fishers to marine resources and markets</v>
          </cell>
          <cell r="AC46"/>
          <cell r="AD46"/>
          <cell r="AE46"/>
          <cell r="AF46" t="str">
            <v xml:space="preserve">Blue Transformation </v>
          </cell>
          <cell r="AG46"/>
          <cell r="AH46"/>
          <cell r="AI46"/>
          <cell r="AJ46" t="str">
            <v>COVID Response  &amp;  Socio-economic Recovery</v>
          </cell>
          <cell r="AK46" t="str">
            <v>Food and Agriculture Organization of the United Nations (FAO)</v>
          </cell>
          <cell r="AL46"/>
          <cell r="AM46"/>
          <cell r="AN46"/>
          <cell r="AO46"/>
          <cell r="AP46"/>
          <cell r="AQ46"/>
          <cell r="AR46"/>
          <cell r="AS46"/>
          <cell r="AT46"/>
          <cell r="AU46"/>
          <cell r="AV46"/>
          <cell r="AW46"/>
          <cell r="AX46"/>
          <cell r="AY46"/>
          <cell r="AZ46">
            <v>0</v>
          </cell>
          <cell r="BA46">
            <v>115800</v>
          </cell>
          <cell r="BB46">
            <v>77000</v>
          </cell>
          <cell r="BC46">
            <v>38800</v>
          </cell>
          <cell r="BD46"/>
          <cell r="BE46"/>
          <cell r="BF46">
            <v>0</v>
          </cell>
          <cell r="BG46"/>
          <cell r="BH46"/>
          <cell r="BI46">
            <v>0</v>
          </cell>
          <cell r="BJ46"/>
          <cell r="BK46"/>
          <cell r="BL46">
            <v>0</v>
          </cell>
          <cell r="BM46"/>
          <cell r="BN46"/>
          <cell r="BO46">
            <v>0</v>
          </cell>
          <cell r="BP46"/>
          <cell r="BQ46"/>
          <cell r="BR46">
            <v>0</v>
          </cell>
          <cell r="BS46"/>
          <cell r="BT46"/>
          <cell r="BU46">
            <v>0</v>
          </cell>
          <cell r="BV46"/>
          <cell r="BW46"/>
          <cell r="BX46">
            <v>0</v>
          </cell>
          <cell r="BY46"/>
          <cell r="BZ46"/>
          <cell r="CA46">
            <v>0</v>
          </cell>
          <cell r="CB46">
            <v>115800</v>
          </cell>
          <cell r="CC46">
            <v>77000</v>
          </cell>
          <cell r="CD46">
            <v>38800</v>
          </cell>
          <cell r="CE46"/>
          <cell r="CF46"/>
          <cell r="CG46">
            <v>0</v>
          </cell>
          <cell r="CH46"/>
          <cell r="CI46"/>
          <cell r="CJ46">
            <v>0</v>
          </cell>
          <cell r="CK46"/>
          <cell r="CL46"/>
          <cell r="CM46">
            <v>0</v>
          </cell>
          <cell r="CN46"/>
          <cell r="CO46"/>
          <cell r="CP46">
            <v>0</v>
          </cell>
          <cell r="CQ46"/>
          <cell r="CR46"/>
          <cell r="CS46">
            <v>0</v>
          </cell>
          <cell r="CT46"/>
          <cell r="CU46"/>
          <cell r="CV46">
            <v>0</v>
          </cell>
          <cell r="CW46"/>
          <cell r="CX46"/>
          <cell r="CY46">
            <v>0</v>
          </cell>
          <cell r="CZ46"/>
          <cell r="DA46"/>
          <cell r="DB46">
            <v>0</v>
          </cell>
          <cell r="DC46"/>
          <cell r="DD46"/>
          <cell r="DE46">
            <v>0</v>
          </cell>
          <cell r="DF46"/>
          <cell r="DG46"/>
          <cell r="DH46">
            <v>0</v>
          </cell>
          <cell r="DI46"/>
          <cell r="DJ46"/>
          <cell r="DK46">
            <v>0</v>
          </cell>
          <cell r="DL46">
            <v>0</v>
          </cell>
          <cell r="DM46">
            <v>0</v>
          </cell>
          <cell r="DN46">
            <v>0</v>
          </cell>
          <cell r="DO46">
            <v>0</v>
          </cell>
          <cell r="DP46">
            <v>0</v>
          </cell>
          <cell r="DQ46">
            <v>0</v>
          </cell>
          <cell r="DR46">
            <v>0</v>
          </cell>
          <cell r="DS46">
            <v>0</v>
          </cell>
          <cell r="DT46">
            <v>0</v>
          </cell>
          <cell r="DU46">
            <v>115800</v>
          </cell>
          <cell r="DV46">
            <v>77000</v>
          </cell>
          <cell r="DW46">
            <v>38800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cell r="EP46">
            <v>0</v>
          </cell>
          <cell r="EQ46">
            <v>0</v>
          </cell>
          <cell r="ER46">
            <v>0</v>
          </cell>
        </row>
        <row r="47">
          <cell r="E47" t="str">
            <v xml:space="preserve">National government has increased capacity to assess its labour force in the blue and green economies </v>
          </cell>
          <cell r="F47" t="str">
            <v>Support in the development of blue and green jobs modules for the labour force survey</v>
          </cell>
          <cell r="G47"/>
          <cell r="H47"/>
          <cell r="I47"/>
          <cell r="J47"/>
          <cell r="K47"/>
          <cell r="L47"/>
          <cell r="M47"/>
          <cell r="N47"/>
          <cell r="O47"/>
          <cell r="P47"/>
          <cell r="Q47"/>
          <cell r="R47"/>
          <cell r="S47"/>
          <cell r="T47"/>
          <cell r="U47"/>
          <cell r="V47"/>
          <cell r="W47"/>
          <cell r="X47"/>
          <cell r="Y47"/>
          <cell r="Z47"/>
          <cell r="AA47"/>
          <cell r="AB47" t="str">
            <v>2.1 By 2030, end hunger and ensure access by all people, in particular the poor and people in vulnerable situations, including infants, to safe, nutritious and sufficient food all year round</v>
          </cell>
          <cell r="AC47"/>
          <cell r="AD47"/>
          <cell r="AE47"/>
          <cell r="AF47" t="str">
            <v>Data collection and analysis</v>
          </cell>
          <cell r="AG47" t="str">
            <v xml:space="preserve">Blue /Green Economy </v>
          </cell>
          <cell r="AH47" t="str">
            <v>Capacity Building</v>
          </cell>
          <cell r="AI47"/>
          <cell r="AJ47" t="str">
            <v>Tailored Policy Support &amp; Technical Assistance</v>
          </cell>
          <cell r="AK47" t="str">
            <v>International Labour Organization (ILO)</v>
          </cell>
          <cell r="AL47"/>
          <cell r="AM47"/>
          <cell r="AN47"/>
          <cell r="AO47"/>
          <cell r="AP47"/>
          <cell r="AQ47"/>
          <cell r="AR47"/>
          <cell r="AS47"/>
          <cell r="AT47"/>
          <cell r="AU47"/>
          <cell r="AV47"/>
          <cell r="AW47"/>
          <cell r="AX47"/>
          <cell r="AY47"/>
          <cell r="AZ47">
            <v>0</v>
          </cell>
          <cell r="BA47"/>
          <cell r="BB47"/>
          <cell r="BC47">
            <v>0</v>
          </cell>
          <cell r="BD47"/>
          <cell r="BE47"/>
          <cell r="BF47">
            <v>0</v>
          </cell>
          <cell r="BG47"/>
          <cell r="BH47"/>
          <cell r="BI47">
            <v>0</v>
          </cell>
          <cell r="BJ47"/>
          <cell r="BK47"/>
          <cell r="BL47">
            <v>0</v>
          </cell>
          <cell r="BM47"/>
          <cell r="BN47"/>
          <cell r="BO47">
            <v>0</v>
          </cell>
          <cell r="BP47"/>
          <cell r="BQ47"/>
          <cell r="BR47">
            <v>0</v>
          </cell>
          <cell r="BS47"/>
          <cell r="BT47"/>
          <cell r="BU47">
            <v>0</v>
          </cell>
          <cell r="BV47"/>
          <cell r="BW47"/>
          <cell r="BX47">
            <v>0</v>
          </cell>
          <cell r="BY47"/>
          <cell r="BZ47"/>
          <cell r="CA47">
            <v>0</v>
          </cell>
          <cell r="CB47">
            <v>0</v>
          </cell>
          <cell r="CC47">
            <v>0</v>
          </cell>
          <cell r="CD47">
            <v>0</v>
          </cell>
          <cell r="CE47"/>
          <cell r="CF47"/>
          <cell r="CG47">
            <v>0</v>
          </cell>
          <cell r="CH47"/>
          <cell r="CI47"/>
          <cell r="CJ47">
            <v>0</v>
          </cell>
          <cell r="CK47"/>
          <cell r="CL47"/>
          <cell r="CM47">
            <v>0</v>
          </cell>
          <cell r="CN47"/>
          <cell r="CO47"/>
          <cell r="CP47">
            <v>0</v>
          </cell>
          <cell r="CQ47"/>
          <cell r="CR47"/>
          <cell r="CS47">
            <v>0</v>
          </cell>
          <cell r="CT47"/>
          <cell r="CU47"/>
          <cell r="CV47">
            <v>0</v>
          </cell>
          <cell r="CW47"/>
          <cell r="CX47"/>
          <cell r="CY47">
            <v>0</v>
          </cell>
          <cell r="CZ47"/>
          <cell r="DA47"/>
          <cell r="DB47">
            <v>0</v>
          </cell>
          <cell r="DC47"/>
          <cell r="DD47"/>
          <cell r="DE47">
            <v>0</v>
          </cell>
          <cell r="DF47"/>
          <cell r="DG47"/>
          <cell r="DH47">
            <v>0</v>
          </cell>
          <cell r="DI47"/>
          <cell r="DJ47"/>
          <cell r="DK47">
            <v>0</v>
          </cell>
          <cell r="DL47">
            <v>0</v>
          </cell>
          <cell r="DM47">
            <v>0</v>
          </cell>
          <cell r="DN47">
            <v>0</v>
          </cell>
          <cell r="DO47">
            <v>0</v>
          </cell>
          <cell r="DP47">
            <v>0</v>
          </cell>
          <cell r="DQ47">
            <v>0</v>
          </cell>
          <cell r="DR47">
            <v>0</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cell r="EP47">
            <v>0</v>
          </cell>
          <cell r="EQ47">
            <v>0</v>
          </cell>
          <cell r="ER47">
            <v>0</v>
          </cell>
        </row>
        <row r="48">
          <cell r="E48" t="str">
            <v>National Stakeholders and development partners have access to UpToDate labour market data through a revised common OECS labour force survey questionnaire incorporating latest International statistical standards</v>
          </cell>
          <cell r="F48" t="str">
            <v>The activity is carried out in coordination with the OECS secretariat relying on a national statistical Offices within OECS member states</v>
          </cell>
          <cell r="G48"/>
          <cell r="H48"/>
          <cell r="I48"/>
          <cell r="J48"/>
          <cell r="K48"/>
          <cell r="L48"/>
          <cell r="M48"/>
          <cell r="N48"/>
          <cell r="O48"/>
          <cell r="P48"/>
          <cell r="Q48"/>
          <cell r="R48"/>
          <cell r="S48"/>
          <cell r="T48"/>
          <cell r="U48"/>
          <cell r="V48"/>
          <cell r="W48"/>
          <cell r="X48"/>
          <cell r="Y48"/>
          <cell r="Z48"/>
          <cell r="AA48"/>
          <cell r="AB48"/>
          <cell r="AC48"/>
          <cell r="AD48"/>
          <cell r="AE48"/>
          <cell r="AF48" t="str">
            <v>Employment</v>
          </cell>
          <cell r="AG48" t="str">
            <v xml:space="preserve">Youth Employment </v>
          </cell>
          <cell r="AH48"/>
          <cell r="AI48"/>
          <cell r="AJ48" t="str">
            <v>COVID Response  &amp;  Socio-economic Recovery</v>
          </cell>
          <cell r="AK48" t="str">
            <v>International Labour Organization (ILO)</v>
          </cell>
          <cell r="AL48"/>
          <cell r="AM48"/>
          <cell r="AN48"/>
          <cell r="AO48" t="str">
            <v>Organisation of Eastern Caribbean States (OECS)</v>
          </cell>
          <cell r="AP48"/>
          <cell r="AQ48"/>
          <cell r="AR48"/>
          <cell r="AS48"/>
          <cell r="AT48"/>
          <cell r="AU48"/>
          <cell r="AV48"/>
          <cell r="AW48"/>
          <cell r="AX48"/>
          <cell r="AY48"/>
          <cell r="AZ48">
            <v>0</v>
          </cell>
          <cell r="BA48"/>
          <cell r="BB48"/>
          <cell r="BC48">
            <v>0</v>
          </cell>
          <cell r="BD48"/>
          <cell r="BE48"/>
          <cell r="BF48">
            <v>0</v>
          </cell>
          <cell r="BG48"/>
          <cell r="BH48"/>
          <cell r="BI48">
            <v>0</v>
          </cell>
          <cell r="BJ48"/>
          <cell r="BK48"/>
          <cell r="BL48">
            <v>0</v>
          </cell>
          <cell r="BM48"/>
          <cell r="BN48"/>
          <cell r="BO48">
            <v>0</v>
          </cell>
          <cell r="BP48"/>
          <cell r="BQ48"/>
          <cell r="BR48">
            <v>0</v>
          </cell>
          <cell r="BS48"/>
          <cell r="BT48"/>
          <cell r="BU48">
            <v>0</v>
          </cell>
          <cell r="BV48"/>
          <cell r="BW48"/>
          <cell r="BX48">
            <v>0</v>
          </cell>
          <cell r="BY48"/>
          <cell r="BZ48"/>
          <cell r="CA48">
            <v>0</v>
          </cell>
          <cell r="CB48">
            <v>0</v>
          </cell>
          <cell r="CC48">
            <v>0</v>
          </cell>
          <cell r="CD48">
            <v>0</v>
          </cell>
          <cell r="CE48"/>
          <cell r="CF48"/>
          <cell r="CG48">
            <v>0</v>
          </cell>
          <cell r="CH48"/>
          <cell r="CI48"/>
          <cell r="CJ48">
            <v>0</v>
          </cell>
          <cell r="CK48"/>
          <cell r="CL48"/>
          <cell r="CM48">
            <v>0</v>
          </cell>
          <cell r="CN48"/>
          <cell r="CO48"/>
          <cell r="CP48">
            <v>0</v>
          </cell>
          <cell r="CQ48"/>
          <cell r="CR48"/>
          <cell r="CS48">
            <v>0</v>
          </cell>
          <cell r="CT48"/>
          <cell r="CU48"/>
          <cell r="CV48">
            <v>0</v>
          </cell>
          <cell r="CW48"/>
          <cell r="CX48"/>
          <cell r="CY48">
            <v>0</v>
          </cell>
          <cell r="CZ48"/>
          <cell r="DA48"/>
          <cell r="DB48">
            <v>0</v>
          </cell>
          <cell r="DC48"/>
          <cell r="DD48"/>
          <cell r="DE48">
            <v>0</v>
          </cell>
          <cell r="DF48"/>
          <cell r="DG48"/>
          <cell r="DH48">
            <v>0</v>
          </cell>
          <cell r="DI48"/>
          <cell r="DJ48"/>
          <cell r="DK48">
            <v>0</v>
          </cell>
          <cell r="DL48">
            <v>0</v>
          </cell>
          <cell r="DM48">
            <v>0</v>
          </cell>
          <cell r="DN48">
            <v>0</v>
          </cell>
          <cell r="DO48">
            <v>0</v>
          </cell>
          <cell r="DP48">
            <v>0</v>
          </cell>
          <cell r="DQ48">
            <v>0</v>
          </cell>
          <cell r="DR48">
            <v>0</v>
          </cell>
          <cell r="DS48">
            <v>0</v>
          </cell>
          <cell r="DT48">
            <v>0</v>
          </cell>
          <cell r="DU48">
            <v>0</v>
          </cell>
          <cell r="DV48">
            <v>0</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cell r="EP48">
            <v>0</v>
          </cell>
          <cell r="EQ48">
            <v>0</v>
          </cell>
          <cell r="ER48">
            <v>0</v>
          </cell>
        </row>
        <row r="49">
          <cell r="E49" t="str">
            <v>Increased institutional capacity of workers’ organizations to develop proposals for negotiations at bipartite and tripartite social dialogue mechanisms, including collective bargaining agreements at all levels, focusing on relevant areas; and to contribute effectively to the formulation and coherent implementation of economic, social and environmental policies at the national, regional and international levels, including in multilateral frameworks or institutions.</v>
          </cell>
          <cell r="F49"/>
          <cell r="G49"/>
          <cell r="H49"/>
          <cell r="I49"/>
          <cell r="J49"/>
          <cell r="K49"/>
          <cell r="L49"/>
          <cell r="M49"/>
          <cell r="N49"/>
          <cell r="O49"/>
          <cell r="P49"/>
          <cell r="Q49"/>
          <cell r="R49"/>
          <cell r="S49"/>
          <cell r="T49"/>
          <cell r="U49"/>
          <cell r="V49"/>
          <cell r="W49"/>
          <cell r="X49"/>
          <cell r="Y49"/>
          <cell r="Z49"/>
          <cell r="AA49"/>
          <cell r="AB49"/>
          <cell r="AC49"/>
          <cell r="AD49"/>
          <cell r="AE49"/>
          <cell r="AF49" t="str">
            <v>Capacity Building</v>
          </cell>
          <cell r="AG49" t="str">
            <v>Support to Institutions</v>
          </cell>
          <cell r="AH49"/>
          <cell r="AI49"/>
          <cell r="AJ49"/>
          <cell r="AK49" t="str">
            <v>International Labour Organization (ILO)</v>
          </cell>
          <cell r="AL49"/>
          <cell r="AM49"/>
          <cell r="AN49"/>
          <cell r="AO49"/>
          <cell r="AP49"/>
          <cell r="AQ49"/>
          <cell r="AR49"/>
          <cell r="AS49"/>
          <cell r="AT49"/>
          <cell r="AU49"/>
          <cell r="AV49"/>
          <cell r="AW49"/>
          <cell r="AX49"/>
          <cell r="AY49"/>
          <cell r="AZ49">
            <v>0</v>
          </cell>
          <cell r="BA49"/>
          <cell r="BB49"/>
          <cell r="BC49">
            <v>0</v>
          </cell>
          <cell r="BD49"/>
          <cell r="BE49"/>
          <cell r="BF49">
            <v>0</v>
          </cell>
          <cell r="BG49"/>
          <cell r="BH49"/>
          <cell r="BI49">
            <v>0</v>
          </cell>
          <cell r="BJ49"/>
          <cell r="BK49"/>
          <cell r="BL49">
            <v>0</v>
          </cell>
          <cell r="BM49"/>
          <cell r="BN49"/>
          <cell r="BO49">
            <v>0</v>
          </cell>
          <cell r="BP49"/>
          <cell r="BQ49"/>
          <cell r="BR49">
            <v>0</v>
          </cell>
          <cell r="BS49"/>
          <cell r="BT49"/>
          <cell r="BU49">
            <v>0</v>
          </cell>
          <cell r="BV49"/>
          <cell r="BW49"/>
          <cell r="BX49">
            <v>0</v>
          </cell>
          <cell r="BY49"/>
          <cell r="BZ49"/>
          <cell r="CA49">
            <v>0</v>
          </cell>
          <cell r="CB49">
            <v>0</v>
          </cell>
          <cell r="CC49">
            <v>0</v>
          </cell>
          <cell r="CD49">
            <v>0</v>
          </cell>
          <cell r="CE49"/>
          <cell r="CF49"/>
          <cell r="CG49">
            <v>0</v>
          </cell>
          <cell r="CH49"/>
          <cell r="CI49"/>
          <cell r="CJ49">
            <v>0</v>
          </cell>
          <cell r="CK49"/>
          <cell r="CL49"/>
          <cell r="CM49">
            <v>0</v>
          </cell>
          <cell r="CN49"/>
          <cell r="CO49"/>
          <cell r="CP49">
            <v>0</v>
          </cell>
          <cell r="CQ49"/>
          <cell r="CR49"/>
          <cell r="CS49">
            <v>0</v>
          </cell>
          <cell r="CT49"/>
          <cell r="CU49"/>
          <cell r="CV49">
            <v>0</v>
          </cell>
          <cell r="CW49"/>
          <cell r="CX49"/>
          <cell r="CY49">
            <v>0</v>
          </cell>
          <cell r="CZ49"/>
          <cell r="DA49"/>
          <cell r="DB49">
            <v>0</v>
          </cell>
          <cell r="DC49"/>
          <cell r="DD49"/>
          <cell r="DE49">
            <v>0</v>
          </cell>
          <cell r="DF49"/>
          <cell r="DG49"/>
          <cell r="DH49">
            <v>0</v>
          </cell>
          <cell r="DI49"/>
          <cell r="DJ49"/>
          <cell r="DK49">
            <v>0</v>
          </cell>
          <cell r="DL49">
            <v>0</v>
          </cell>
          <cell r="DM49">
            <v>0</v>
          </cell>
          <cell r="DN49">
            <v>0</v>
          </cell>
          <cell r="DO49">
            <v>0</v>
          </cell>
          <cell r="DP49">
            <v>0</v>
          </cell>
          <cell r="DQ49">
            <v>0</v>
          </cell>
          <cell r="DR49">
            <v>0</v>
          </cell>
          <cell r="DS49">
            <v>0</v>
          </cell>
          <cell r="DT49">
            <v>0</v>
          </cell>
          <cell r="DU49">
            <v>0</v>
          </cell>
          <cell r="DV49">
            <v>0</v>
          </cell>
          <cell r="DW49">
            <v>0</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cell r="EP49">
            <v>0</v>
          </cell>
          <cell r="EQ49">
            <v>0</v>
          </cell>
          <cell r="ER49">
            <v>0</v>
          </cell>
        </row>
        <row r="50">
          <cell r="E50" t="str">
            <v>Increased capacity of Member States to ensure respect for, promote and realize fundamental principles and rights at work</v>
          </cell>
          <cell r="F50" t="str">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ell>
          <cell r="G50"/>
          <cell r="H50"/>
          <cell r="I50"/>
          <cell r="J50"/>
          <cell r="K50"/>
          <cell r="L50"/>
          <cell r="M50"/>
          <cell r="N50"/>
          <cell r="O50"/>
          <cell r="P50"/>
          <cell r="Q50"/>
          <cell r="R50"/>
          <cell r="S50"/>
          <cell r="T50"/>
          <cell r="U50"/>
          <cell r="V50"/>
          <cell r="W50"/>
          <cell r="X50"/>
          <cell r="Y50"/>
          <cell r="Z50"/>
          <cell r="AA50"/>
          <cell r="AB50"/>
          <cell r="AC50"/>
          <cell r="AD50"/>
          <cell r="AE50"/>
          <cell r="AF50" t="str">
            <v>Data collection and analysis</v>
          </cell>
          <cell r="AG50" t="str">
            <v>Child Protection</v>
          </cell>
          <cell r="AH50" t="str">
            <v>Planning and Monitoring</v>
          </cell>
          <cell r="AI50"/>
          <cell r="AJ50"/>
          <cell r="AK50" t="str">
            <v>International Labour Organization (ILO)</v>
          </cell>
          <cell r="AL50"/>
          <cell r="AM50"/>
          <cell r="AN50"/>
          <cell r="AO50"/>
          <cell r="AP50"/>
          <cell r="AQ50"/>
          <cell r="AR50"/>
          <cell r="AS50"/>
          <cell r="AT50"/>
          <cell r="AU50"/>
          <cell r="AV50"/>
          <cell r="AW50"/>
          <cell r="AX50"/>
          <cell r="AY50"/>
          <cell r="AZ50">
            <v>0</v>
          </cell>
          <cell r="BA50"/>
          <cell r="BB50"/>
          <cell r="BC50">
            <v>0</v>
          </cell>
          <cell r="BD50"/>
          <cell r="BE50"/>
          <cell r="BF50">
            <v>0</v>
          </cell>
          <cell r="BG50"/>
          <cell r="BH50"/>
          <cell r="BI50">
            <v>0</v>
          </cell>
          <cell r="BJ50"/>
          <cell r="BK50"/>
          <cell r="BL50">
            <v>0</v>
          </cell>
          <cell r="BM50"/>
          <cell r="BN50"/>
          <cell r="BO50">
            <v>0</v>
          </cell>
          <cell r="BP50"/>
          <cell r="BQ50"/>
          <cell r="BR50">
            <v>0</v>
          </cell>
          <cell r="BS50"/>
          <cell r="BT50"/>
          <cell r="BU50">
            <v>0</v>
          </cell>
          <cell r="BV50"/>
          <cell r="BW50"/>
          <cell r="BX50">
            <v>0</v>
          </cell>
          <cell r="BY50"/>
          <cell r="BZ50"/>
          <cell r="CA50">
            <v>0</v>
          </cell>
          <cell r="CB50">
            <v>0</v>
          </cell>
          <cell r="CC50">
            <v>0</v>
          </cell>
          <cell r="CD50">
            <v>0</v>
          </cell>
          <cell r="CE50"/>
          <cell r="CF50"/>
          <cell r="CG50">
            <v>0</v>
          </cell>
          <cell r="CH50"/>
          <cell r="CI50"/>
          <cell r="CJ50">
            <v>0</v>
          </cell>
          <cell r="CK50"/>
          <cell r="CL50"/>
          <cell r="CM50">
            <v>0</v>
          </cell>
          <cell r="CN50"/>
          <cell r="CO50"/>
          <cell r="CP50">
            <v>0</v>
          </cell>
          <cell r="CQ50"/>
          <cell r="CR50"/>
          <cell r="CS50">
            <v>0</v>
          </cell>
          <cell r="CT50"/>
          <cell r="CU50"/>
          <cell r="CV50">
            <v>0</v>
          </cell>
          <cell r="CW50"/>
          <cell r="CX50"/>
          <cell r="CY50">
            <v>0</v>
          </cell>
          <cell r="CZ50"/>
          <cell r="DA50"/>
          <cell r="DB50">
            <v>0</v>
          </cell>
          <cell r="DC50"/>
          <cell r="DD50"/>
          <cell r="DE50">
            <v>0</v>
          </cell>
          <cell r="DF50"/>
          <cell r="DG50"/>
          <cell r="DH50">
            <v>0</v>
          </cell>
          <cell r="DI50"/>
          <cell r="DJ50"/>
          <cell r="DK50">
            <v>0</v>
          </cell>
          <cell r="DL50">
            <v>0</v>
          </cell>
          <cell r="DM50">
            <v>0</v>
          </cell>
          <cell r="DN50">
            <v>0</v>
          </cell>
          <cell r="DO50">
            <v>0</v>
          </cell>
          <cell r="DP50">
            <v>0</v>
          </cell>
          <cell r="DQ50">
            <v>0</v>
          </cell>
          <cell r="DR50">
            <v>0</v>
          </cell>
          <cell r="DS50">
            <v>0</v>
          </cell>
          <cell r="DT50">
            <v>0</v>
          </cell>
          <cell r="DU50">
            <v>0</v>
          </cell>
          <cell r="DV50">
            <v>0</v>
          </cell>
          <cell r="DW50">
            <v>0</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cell r="EP50">
            <v>0</v>
          </cell>
          <cell r="EQ50">
            <v>0</v>
          </cell>
          <cell r="ER50">
            <v>0</v>
          </cell>
        </row>
        <row r="51">
          <cell r="E51" t="str">
            <v>Increased institutional capacity and resilience of labour administrations</v>
          </cell>
          <cell r="F51" t="str">
            <v>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inter alia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v>
          </cell>
          <cell r="G51"/>
          <cell r="H51"/>
          <cell r="I51"/>
          <cell r="J51"/>
          <cell r="K51"/>
          <cell r="L51"/>
          <cell r="M51"/>
          <cell r="N51"/>
          <cell r="O51"/>
          <cell r="P51"/>
          <cell r="Q51"/>
          <cell r="R51"/>
          <cell r="S51"/>
          <cell r="T51"/>
          <cell r="U51"/>
          <cell r="V51"/>
          <cell r="W51"/>
          <cell r="X51"/>
          <cell r="Y51"/>
          <cell r="Z51"/>
          <cell r="AA51"/>
          <cell r="AB51"/>
          <cell r="AC51"/>
          <cell r="AD51"/>
          <cell r="AE51"/>
          <cell r="AF51" t="str">
            <v>Capacity Building</v>
          </cell>
          <cell r="AG51" t="str">
            <v>Law Enforcement</v>
          </cell>
          <cell r="AH51"/>
          <cell r="AI51"/>
          <cell r="AJ51"/>
          <cell r="AK51" t="str">
            <v>International Labour Organization (ILO)</v>
          </cell>
          <cell r="AL51"/>
          <cell r="AM51"/>
          <cell r="AN51"/>
          <cell r="AO51"/>
          <cell r="AP51"/>
          <cell r="AQ51"/>
          <cell r="AR51"/>
          <cell r="AS51"/>
          <cell r="AT51"/>
          <cell r="AU51"/>
          <cell r="AV51"/>
          <cell r="AW51"/>
          <cell r="AX51"/>
          <cell r="AY51"/>
          <cell r="AZ51">
            <v>0</v>
          </cell>
          <cell r="BA51"/>
          <cell r="BB51"/>
          <cell r="BC51">
            <v>0</v>
          </cell>
          <cell r="BD51"/>
          <cell r="BE51"/>
          <cell r="BF51">
            <v>0</v>
          </cell>
          <cell r="BG51"/>
          <cell r="BH51"/>
          <cell r="BI51">
            <v>0</v>
          </cell>
          <cell r="BJ51"/>
          <cell r="BK51"/>
          <cell r="BL51">
            <v>0</v>
          </cell>
          <cell r="BM51"/>
          <cell r="BN51"/>
          <cell r="BO51">
            <v>0</v>
          </cell>
          <cell r="BP51"/>
          <cell r="BQ51"/>
          <cell r="BR51">
            <v>0</v>
          </cell>
          <cell r="BS51"/>
          <cell r="BT51"/>
          <cell r="BU51">
            <v>0</v>
          </cell>
          <cell r="BV51"/>
          <cell r="BW51"/>
          <cell r="BX51">
            <v>0</v>
          </cell>
          <cell r="BY51"/>
          <cell r="BZ51"/>
          <cell r="CA51">
            <v>0</v>
          </cell>
          <cell r="CB51">
            <v>0</v>
          </cell>
          <cell r="CC51">
            <v>0</v>
          </cell>
          <cell r="CD51">
            <v>0</v>
          </cell>
          <cell r="CE51"/>
          <cell r="CF51"/>
          <cell r="CG51">
            <v>0</v>
          </cell>
          <cell r="CH51"/>
          <cell r="CI51"/>
          <cell r="CJ51">
            <v>0</v>
          </cell>
          <cell r="CK51"/>
          <cell r="CL51"/>
          <cell r="CM51">
            <v>0</v>
          </cell>
          <cell r="CN51"/>
          <cell r="CO51"/>
          <cell r="CP51">
            <v>0</v>
          </cell>
          <cell r="CQ51"/>
          <cell r="CR51"/>
          <cell r="CS51">
            <v>0</v>
          </cell>
          <cell r="CT51"/>
          <cell r="CU51"/>
          <cell r="CV51">
            <v>0</v>
          </cell>
          <cell r="CW51"/>
          <cell r="CX51"/>
          <cell r="CY51">
            <v>0</v>
          </cell>
          <cell r="CZ51"/>
          <cell r="DA51"/>
          <cell r="DB51">
            <v>0</v>
          </cell>
          <cell r="DC51"/>
          <cell r="DD51"/>
          <cell r="DE51">
            <v>0</v>
          </cell>
          <cell r="DF51"/>
          <cell r="DG51"/>
          <cell r="DH51">
            <v>0</v>
          </cell>
          <cell r="DI51"/>
          <cell r="DJ51"/>
          <cell r="DK51">
            <v>0</v>
          </cell>
          <cell r="DL51">
            <v>0</v>
          </cell>
          <cell r="DM51">
            <v>0</v>
          </cell>
          <cell r="DN51">
            <v>0</v>
          </cell>
          <cell r="DO51">
            <v>0</v>
          </cell>
          <cell r="DP51">
            <v>0</v>
          </cell>
          <cell r="DQ51">
            <v>0</v>
          </cell>
          <cell r="DR51">
            <v>0</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cell r="EP51">
            <v>0</v>
          </cell>
          <cell r="EQ51">
            <v>0</v>
          </cell>
          <cell r="ER51">
            <v>0</v>
          </cell>
        </row>
        <row r="52">
          <cell r="E52" t="str">
            <v>Capacity development and knowledge sharing actions conducted to connect Research, Policy and Practice to promote social inclusion in Caribbean Small Island Developing States.</v>
          </cell>
          <cell r="F52"/>
          <cell r="G52"/>
          <cell r="H52"/>
          <cell r="I52"/>
          <cell r="J52"/>
          <cell r="K52"/>
          <cell r="L52"/>
          <cell r="M52"/>
          <cell r="N52"/>
          <cell r="O52"/>
          <cell r="P52"/>
          <cell r="Q52"/>
          <cell r="R52"/>
          <cell r="S52"/>
          <cell r="T52"/>
          <cell r="U52"/>
          <cell r="V52"/>
          <cell r="W52"/>
          <cell r="X52"/>
          <cell r="Y52"/>
          <cell r="Z52"/>
          <cell r="AA52"/>
          <cell r="AB52"/>
          <cell r="AC52"/>
          <cell r="AD52"/>
          <cell r="AE52"/>
          <cell r="AF52" t="str">
            <v>Capacity Building</v>
          </cell>
          <cell r="AG52"/>
          <cell r="AH52"/>
          <cell r="AI52"/>
          <cell r="AJ52"/>
          <cell r="AK52" t="str">
            <v>United Nations Educational, Scientific and Cultural Organization (UNESCO)</v>
          </cell>
          <cell r="AL52"/>
          <cell r="AM52"/>
          <cell r="AN52"/>
          <cell r="AO52"/>
          <cell r="AP52"/>
          <cell r="AQ52"/>
          <cell r="AR52"/>
          <cell r="AS52"/>
          <cell r="AT52"/>
          <cell r="AU52"/>
          <cell r="AV52"/>
          <cell r="AW52"/>
          <cell r="AX52"/>
          <cell r="AY52"/>
          <cell r="AZ52">
            <v>0</v>
          </cell>
          <cell r="BA52"/>
          <cell r="BB52"/>
          <cell r="BC52">
            <v>0</v>
          </cell>
          <cell r="BD52"/>
          <cell r="BE52"/>
          <cell r="BF52">
            <v>0</v>
          </cell>
          <cell r="BG52"/>
          <cell r="BH52"/>
          <cell r="BI52">
            <v>0</v>
          </cell>
          <cell r="BJ52"/>
          <cell r="BK52"/>
          <cell r="BL52">
            <v>0</v>
          </cell>
          <cell r="BM52"/>
          <cell r="BN52"/>
          <cell r="BO52">
            <v>0</v>
          </cell>
          <cell r="BP52"/>
          <cell r="BQ52"/>
          <cell r="BR52">
            <v>0</v>
          </cell>
          <cell r="BS52"/>
          <cell r="BT52"/>
          <cell r="BU52">
            <v>0</v>
          </cell>
          <cell r="BV52"/>
          <cell r="BW52"/>
          <cell r="BX52">
            <v>0</v>
          </cell>
          <cell r="BY52"/>
          <cell r="BZ52"/>
          <cell r="CA52">
            <v>0</v>
          </cell>
          <cell r="CB52">
            <v>0</v>
          </cell>
          <cell r="CC52">
            <v>0</v>
          </cell>
          <cell r="CD52">
            <v>0</v>
          </cell>
          <cell r="CE52"/>
          <cell r="CF52"/>
          <cell r="CG52">
            <v>0</v>
          </cell>
          <cell r="CH52"/>
          <cell r="CI52"/>
          <cell r="CJ52">
            <v>0</v>
          </cell>
          <cell r="CK52"/>
          <cell r="CL52"/>
          <cell r="CM52">
            <v>0</v>
          </cell>
          <cell r="CN52"/>
          <cell r="CO52"/>
          <cell r="CP52">
            <v>0</v>
          </cell>
          <cell r="CQ52"/>
          <cell r="CR52"/>
          <cell r="CS52">
            <v>0</v>
          </cell>
          <cell r="CT52"/>
          <cell r="CU52"/>
          <cell r="CV52">
            <v>0</v>
          </cell>
          <cell r="CW52"/>
          <cell r="CX52"/>
          <cell r="CY52">
            <v>0</v>
          </cell>
          <cell r="CZ52"/>
          <cell r="DA52"/>
          <cell r="DB52">
            <v>0</v>
          </cell>
          <cell r="DC52"/>
          <cell r="DD52"/>
          <cell r="DE52">
            <v>0</v>
          </cell>
          <cell r="DF52"/>
          <cell r="DG52"/>
          <cell r="DH52">
            <v>0</v>
          </cell>
          <cell r="DI52"/>
          <cell r="DJ52"/>
          <cell r="DK52">
            <v>0</v>
          </cell>
          <cell r="DL52">
            <v>0</v>
          </cell>
          <cell r="DM52">
            <v>0</v>
          </cell>
          <cell r="DN52">
            <v>0</v>
          </cell>
          <cell r="DO52">
            <v>0</v>
          </cell>
          <cell r="DP52">
            <v>0</v>
          </cell>
          <cell r="DQ52">
            <v>0</v>
          </cell>
          <cell r="DR52">
            <v>0</v>
          </cell>
          <cell r="DS52">
            <v>0</v>
          </cell>
          <cell r="DT52">
            <v>0</v>
          </cell>
          <cell r="DU52">
            <v>0</v>
          </cell>
          <cell r="DV52">
            <v>0</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row>
        <row r="53">
          <cell r="E53" t="str">
            <v>National governments and regional institutions have increased capacity to collect, analyse and utilize data and information to address structural inequalities and ensure the advancement of those at risk of being left furthest behind</v>
          </cell>
          <cell r="F53" t="str">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ell>
          <cell r="G53"/>
          <cell r="H53"/>
          <cell r="I53" t="str">
            <v>Denise Blackstock, Liason Officer, blackstock@unfpa.org</v>
          </cell>
          <cell r="J53"/>
          <cell r="K53"/>
          <cell r="L53" t="str">
            <v>Develop common operational dataset from official statistics, including sex-age disaggregated subnational population projections for SDG monitoring and humanitarian preparedness and response</v>
          </cell>
          <cell r="M53"/>
          <cell r="N53"/>
          <cell r="O53"/>
          <cell r="P53" t="str">
            <v>Develop common operational dataset from official statistics, including sex-age disaggregated subnational population projections for SDG monitoring and humanitarian preparedness and response</v>
          </cell>
          <cell r="Q53"/>
          <cell r="R53"/>
          <cell r="S53"/>
          <cell r="T53" t="str">
            <v>Technical suport for the conduct, analysis and utilization of the census for sustainable development policies  (ten countries)</v>
          </cell>
          <cell r="U53"/>
          <cell r="V53"/>
          <cell r="W53"/>
          <cell r="X53"/>
          <cell r="Y53" t="str">
            <v>Women and Girls</v>
          </cell>
          <cell r="Z53"/>
          <cell r="AA53"/>
          <cell r="AB53"/>
          <cell r="AC53"/>
          <cell r="AD53"/>
          <cell r="AE53"/>
          <cell r="AF53" t="str">
            <v>Data collection and analysis</v>
          </cell>
          <cell r="AG53" t="str">
            <v>Capacity Building</v>
          </cell>
          <cell r="AH53" t="str">
            <v>Planning and Monitoring</v>
          </cell>
          <cell r="AI53" t="str">
            <v>Digital Transformation</v>
          </cell>
          <cell r="AJ53" t="str">
            <v>Tailored Policy Support &amp; Technical Assistance</v>
          </cell>
          <cell r="AK53" t="str">
            <v>United Nations Population Fund (UNFPA)</v>
          </cell>
          <cell r="AL53"/>
          <cell r="AM53" t="str">
            <v>Ministry of Health; Statistical Division</v>
          </cell>
          <cell r="AN53"/>
          <cell r="AO53" t="str">
            <v>Organisation of Eastern Caribbean States (OECS)</v>
          </cell>
          <cell r="AP53" t="str">
            <v>Other regional partners are ECLAC, CARICOM Statistics Programme, Caribbean Development Bank</v>
          </cell>
          <cell r="AQ53"/>
          <cell r="AR53"/>
          <cell r="AS53"/>
          <cell r="AT53"/>
          <cell r="AU53"/>
          <cell r="AV53"/>
          <cell r="AW53"/>
          <cell r="AX53"/>
          <cell r="AY53"/>
          <cell r="AZ53">
            <v>0</v>
          </cell>
          <cell r="BA53"/>
          <cell r="BB53"/>
          <cell r="BC53">
            <v>0</v>
          </cell>
          <cell r="BD53"/>
          <cell r="BE53"/>
          <cell r="BF53">
            <v>0</v>
          </cell>
          <cell r="BG53"/>
          <cell r="BH53"/>
          <cell r="BI53">
            <v>0</v>
          </cell>
          <cell r="BJ53"/>
          <cell r="BK53"/>
          <cell r="BL53">
            <v>0</v>
          </cell>
          <cell r="BM53"/>
          <cell r="BN53"/>
          <cell r="BO53">
            <v>0</v>
          </cell>
          <cell r="BP53"/>
          <cell r="BQ53"/>
          <cell r="BR53">
            <v>0</v>
          </cell>
          <cell r="BS53"/>
          <cell r="BT53"/>
          <cell r="BU53">
            <v>0</v>
          </cell>
          <cell r="BV53"/>
          <cell r="BW53"/>
          <cell r="BX53">
            <v>0</v>
          </cell>
          <cell r="BY53">
            <v>40000</v>
          </cell>
          <cell r="BZ53">
            <v>40000</v>
          </cell>
          <cell r="CA53">
            <v>0</v>
          </cell>
          <cell r="CB53">
            <v>40000</v>
          </cell>
          <cell r="CC53">
            <v>40000</v>
          </cell>
          <cell r="CD53">
            <v>0</v>
          </cell>
          <cell r="CE53"/>
          <cell r="CF53"/>
          <cell r="CG53">
            <v>0</v>
          </cell>
          <cell r="CH53"/>
          <cell r="CI53"/>
          <cell r="CJ53">
            <v>0</v>
          </cell>
          <cell r="CK53"/>
          <cell r="CL53"/>
          <cell r="CM53">
            <v>0</v>
          </cell>
          <cell r="CN53"/>
          <cell r="CO53"/>
          <cell r="CP53">
            <v>0</v>
          </cell>
          <cell r="CQ53"/>
          <cell r="CR53"/>
          <cell r="CS53">
            <v>0</v>
          </cell>
          <cell r="CT53"/>
          <cell r="CU53"/>
          <cell r="CV53">
            <v>0</v>
          </cell>
          <cell r="CW53"/>
          <cell r="CX53"/>
          <cell r="CY53">
            <v>0</v>
          </cell>
          <cell r="CZ53"/>
          <cell r="DA53"/>
          <cell r="DB53">
            <v>0</v>
          </cell>
          <cell r="DC53"/>
          <cell r="DD53"/>
          <cell r="DE53">
            <v>0</v>
          </cell>
          <cell r="DF53"/>
          <cell r="DG53"/>
          <cell r="DH53">
            <v>0</v>
          </cell>
          <cell r="DI53"/>
          <cell r="DJ53"/>
          <cell r="DK53">
            <v>0</v>
          </cell>
          <cell r="DL53">
            <v>0</v>
          </cell>
          <cell r="DM53">
            <v>0</v>
          </cell>
          <cell r="DN53">
            <v>0</v>
          </cell>
          <cell r="DO53">
            <v>0</v>
          </cell>
          <cell r="DP53">
            <v>0</v>
          </cell>
          <cell r="DQ53">
            <v>0</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cell r="EP53">
            <v>0</v>
          </cell>
          <cell r="EQ53">
            <v>0</v>
          </cell>
          <cell r="ER53">
            <v>0</v>
          </cell>
        </row>
        <row r="54">
          <cell r="E54"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F54" t="str">
            <v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v>
          </cell>
          <cell r="G54"/>
          <cell r="H54"/>
          <cell r="I54" t="str">
            <v>Denise Blackstock, Liason Officer, blackstock@unfpa.org</v>
          </cell>
          <cell r="J54"/>
          <cell r="K54"/>
          <cell r="L54"/>
          <cell r="M54"/>
          <cell r="N54" t="str">
            <v xml:space="preserve">Develop a sustainable population policy and action plan aligned to the National Resilience Development Strategy 2030 </v>
          </cell>
          <cell r="O54"/>
          <cell r="P54" t="str">
            <v>Prepare a population situation analysis of demographic transition and human mobility and formulate a sustainable population policy and action plan</v>
          </cell>
          <cell r="Q54"/>
          <cell r="R54"/>
          <cell r="S54"/>
          <cell r="T54" t="str">
            <v>Development of data apprciation conceptual framework</v>
          </cell>
          <cell r="U54"/>
          <cell r="V54"/>
          <cell r="W54"/>
          <cell r="X54"/>
          <cell r="Y54" t="str">
            <v>Women and Girls</v>
          </cell>
          <cell r="Z54"/>
          <cell r="AA54"/>
          <cell r="AB54"/>
          <cell r="AC54"/>
          <cell r="AD54"/>
          <cell r="AE54"/>
          <cell r="AF54" t="str">
            <v>Sexual and Reproductive Health (SRH)</v>
          </cell>
          <cell r="AG54" t="str">
            <v>Health/Policy Programme Strengthening</v>
          </cell>
          <cell r="AH54" t="str">
            <v>Health Capacity Building</v>
          </cell>
          <cell r="AI54" t="str">
            <v>Human and Social Development</v>
          </cell>
          <cell r="AJ54" t="str">
            <v>Tailored Policy Support &amp; Technical Assistance</v>
          </cell>
          <cell r="AK54" t="str">
            <v>United Nations Population Fund (UNFPA)</v>
          </cell>
          <cell r="AL54"/>
          <cell r="AM54" t="str">
            <v xml:space="preserve">Ministry of Health </v>
          </cell>
          <cell r="AN54"/>
          <cell r="AO54" t="str">
            <v>Organisation of Eastern Caribbean States (OECS)</v>
          </cell>
          <cell r="AP54" t="str">
            <v>Other regional partners are ECLAC, CARICOM Statistics Programme, Caribbean Development Bank</v>
          </cell>
          <cell r="AQ54"/>
          <cell r="AR54"/>
          <cell r="AS54"/>
          <cell r="AT54"/>
          <cell r="AU54"/>
          <cell r="AV54"/>
          <cell r="AW54"/>
          <cell r="AX54"/>
          <cell r="AY54"/>
          <cell r="AZ54">
            <v>0</v>
          </cell>
          <cell r="BA54"/>
          <cell r="BB54"/>
          <cell r="BC54">
            <v>0</v>
          </cell>
          <cell r="BD54"/>
          <cell r="BE54"/>
          <cell r="BF54">
            <v>0</v>
          </cell>
          <cell r="BG54">
            <v>30000</v>
          </cell>
          <cell r="BH54">
            <v>30000</v>
          </cell>
          <cell r="BI54">
            <v>0</v>
          </cell>
          <cell r="BJ54"/>
          <cell r="BK54"/>
          <cell r="BL54">
            <v>0</v>
          </cell>
          <cell r="BM54">
            <v>39250</v>
          </cell>
          <cell r="BN54">
            <v>39250</v>
          </cell>
          <cell r="BO54">
            <v>0</v>
          </cell>
          <cell r="BP54"/>
          <cell r="BQ54"/>
          <cell r="BR54">
            <v>0</v>
          </cell>
          <cell r="BS54"/>
          <cell r="BT54"/>
          <cell r="BU54">
            <v>0</v>
          </cell>
          <cell r="BV54"/>
          <cell r="BW54"/>
          <cell r="BX54">
            <v>0</v>
          </cell>
          <cell r="BY54">
            <v>25000</v>
          </cell>
          <cell r="BZ54">
            <v>25000</v>
          </cell>
          <cell r="CA54">
            <v>0</v>
          </cell>
          <cell r="CB54">
            <v>94250</v>
          </cell>
          <cell r="CC54">
            <v>94250</v>
          </cell>
          <cell r="CD54">
            <v>0</v>
          </cell>
          <cell r="CE54"/>
          <cell r="CF54"/>
          <cell r="CG54">
            <v>0</v>
          </cell>
          <cell r="CH54"/>
          <cell r="CI54"/>
          <cell r="CJ54">
            <v>0</v>
          </cell>
          <cell r="CK54"/>
          <cell r="CL54"/>
          <cell r="CM54">
            <v>0</v>
          </cell>
          <cell r="CN54"/>
          <cell r="CO54"/>
          <cell r="CP54">
            <v>0</v>
          </cell>
          <cell r="CQ54"/>
          <cell r="CR54"/>
          <cell r="CS54">
            <v>0</v>
          </cell>
          <cell r="CT54"/>
          <cell r="CU54"/>
          <cell r="CV54">
            <v>0</v>
          </cell>
          <cell r="CW54"/>
          <cell r="CX54"/>
          <cell r="CY54">
            <v>0</v>
          </cell>
          <cell r="CZ54"/>
          <cell r="DA54"/>
          <cell r="DB54">
            <v>0</v>
          </cell>
          <cell r="DC54"/>
          <cell r="DD54"/>
          <cell r="DE54">
            <v>0</v>
          </cell>
          <cell r="DF54"/>
          <cell r="DG54"/>
          <cell r="DH54">
            <v>0</v>
          </cell>
          <cell r="DI54"/>
          <cell r="DJ54"/>
          <cell r="DK54">
            <v>0</v>
          </cell>
          <cell r="DL54">
            <v>0</v>
          </cell>
          <cell r="DM54">
            <v>0</v>
          </cell>
          <cell r="DN54">
            <v>0</v>
          </cell>
          <cell r="DO54">
            <v>0</v>
          </cell>
          <cell r="DP54">
            <v>0</v>
          </cell>
          <cell r="DQ54">
            <v>0</v>
          </cell>
          <cell r="DR54">
            <v>0</v>
          </cell>
          <cell r="DS54">
            <v>0</v>
          </cell>
          <cell r="DT54">
            <v>0</v>
          </cell>
          <cell r="DU54">
            <v>0</v>
          </cell>
          <cell r="DV54">
            <v>0</v>
          </cell>
          <cell r="DW54">
            <v>0</v>
          </cell>
          <cell r="DX54">
            <v>0</v>
          </cell>
          <cell r="DY54">
            <v>0</v>
          </cell>
          <cell r="DZ54">
            <v>0</v>
          </cell>
          <cell r="EA54">
            <v>30000</v>
          </cell>
          <cell r="EB54">
            <v>30000</v>
          </cell>
          <cell r="EC54">
            <v>0</v>
          </cell>
          <cell r="ED54">
            <v>0</v>
          </cell>
          <cell r="EE54">
            <v>0</v>
          </cell>
          <cell r="EF54">
            <v>0</v>
          </cell>
          <cell r="EG54">
            <v>39250</v>
          </cell>
          <cell r="EH54">
            <v>39250</v>
          </cell>
          <cell r="EI54">
            <v>0</v>
          </cell>
          <cell r="EJ54">
            <v>0</v>
          </cell>
          <cell r="EK54">
            <v>0</v>
          </cell>
          <cell r="EL54">
            <v>0</v>
          </cell>
          <cell r="EM54">
            <v>0</v>
          </cell>
          <cell r="EN54">
            <v>0</v>
          </cell>
          <cell r="EO54">
            <v>0</v>
          </cell>
          <cell r="EP54">
            <v>0</v>
          </cell>
          <cell r="EQ54">
            <v>0</v>
          </cell>
          <cell r="ER54">
            <v>0</v>
          </cell>
        </row>
        <row r="55">
          <cell r="E55" t="str">
            <v xml:space="preserve">Government entities and regional institutions are better able to integrate sexual and reproductive health and reproductive rights into laws, policies and plans                                                                 </v>
          </cell>
          <cell r="F55" t="str">
            <v>Core interventions include strengthening the legislative/policy framework for sexual and reproductive health and rights, including for adolescents and marginalized groups; improving standards for quality health care services for adolescents; and integration of the Minimum Initial Service Package (MISP) for Reproductive Health in National Health Sector Emergency Plans.
Countries targeted: Anguilla, Antigua &amp; Barbuda, Barbados, British Virgin Islands, Dominica, Grenada, Montserrat, St Kitts &amp; Nevis, St Lucia, St Vincent &amp; Grenadines</v>
          </cell>
          <cell r="G55"/>
          <cell r="H55"/>
          <cell r="I55" t="str">
            <v>Denise Blackstock, Liason Officer, blackstock@unfpa.org</v>
          </cell>
          <cell r="J55"/>
          <cell r="K55"/>
          <cell r="L55"/>
          <cell r="M55"/>
          <cell r="N55" t="str">
            <v>Development of national  SRHR Policy including consultations and validation processes</v>
          </cell>
          <cell r="O55" t="str">
            <v>Update the national SRHR Policy including consultations and validation processes</v>
          </cell>
          <cell r="P55" t="str">
            <v>Development of national SRHR Policy including consultations and validation processes</v>
          </cell>
          <cell r="Q55"/>
          <cell r="R55" t="str">
            <v>Development of national  SRHR Policy including consultations and validation processes</v>
          </cell>
          <cell r="S55" t="str">
            <v>Development of national  SRHR Policy including consultations and validation processes</v>
          </cell>
          <cell r="T55" t="str">
            <v>Update of OECS Model Legislation on Access to Sexual and Reproducive Health Services for Adolescents (based on findings and recommendations from UNFPA Legislative Review Study) - targeting OECS Member States</v>
          </cell>
          <cell r="U55"/>
          <cell r="V55"/>
          <cell r="W55"/>
          <cell r="X55"/>
          <cell r="Y55"/>
          <cell r="Z55"/>
          <cell r="AA55"/>
          <cell r="AB55"/>
          <cell r="AC55"/>
          <cell r="AD55"/>
          <cell r="AE55"/>
          <cell r="AF55" t="str">
            <v>Sexual and Reproductive Health (SRH)</v>
          </cell>
          <cell r="AG55" t="str">
            <v>Health/Policy Programme Strengthening</v>
          </cell>
          <cell r="AH55" t="str">
            <v>Health Emergency/Disaster Preparedness</v>
          </cell>
          <cell r="AI55"/>
          <cell r="AJ55" t="str">
            <v>Tailored Policy Support &amp; Technical Assistance</v>
          </cell>
          <cell r="AK55" t="str">
            <v>United Nations Population Fund (UNFPA)</v>
          </cell>
          <cell r="AL55"/>
          <cell r="AM55"/>
          <cell r="AN55"/>
          <cell r="AO55" t="str">
            <v>Organisation of Eastern Caribbean States (OECS)</v>
          </cell>
          <cell r="AP55" t="str">
            <v>Caribbean Family Planning Association, International Planned Parenthood Federation (IPPF) Caribbean and Americas</v>
          </cell>
          <cell r="AQ55"/>
          <cell r="AR55"/>
          <cell r="AS55"/>
          <cell r="AT55"/>
          <cell r="AU55"/>
          <cell r="AV55"/>
          <cell r="AW55"/>
          <cell r="AX55"/>
          <cell r="AY55"/>
          <cell r="AZ55">
            <v>0</v>
          </cell>
          <cell r="BA55"/>
          <cell r="BB55"/>
          <cell r="BC55">
            <v>0</v>
          </cell>
          <cell r="BD55"/>
          <cell r="BE55"/>
          <cell r="BF55">
            <v>0</v>
          </cell>
          <cell r="BG55">
            <v>40000</v>
          </cell>
          <cell r="BH55">
            <v>40000</v>
          </cell>
          <cell r="BI55">
            <v>0</v>
          </cell>
          <cell r="BJ55">
            <v>40000</v>
          </cell>
          <cell r="BK55">
            <v>40000</v>
          </cell>
          <cell r="BL55">
            <v>0</v>
          </cell>
          <cell r="BM55">
            <v>15000</v>
          </cell>
          <cell r="BN55">
            <v>15000</v>
          </cell>
          <cell r="BO55">
            <v>0</v>
          </cell>
          <cell r="BP55"/>
          <cell r="BQ55"/>
          <cell r="BR55">
            <v>0</v>
          </cell>
          <cell r="BS55">
            <v>40000</v>
          </cell>
          <cell r="BT55">
            <v>40000</v>
          </cell>
          <cell r="BU55">
            <v>0</v>
          </cell>
          <cell r="BV55">
            <v>40000</v>
          </cell>
          <cell r="BW55">
            <v>40000</v>
          </cell>
          <cell r="BX55">
            <v>0</v>
          </cell>
          <cell r="BY55"/>
          <cell r="BZ55"/>
          <cell r="CA55">
            <v>0</v>
          </cell>
          <cell r="CB55">
            <v>175000</v>
          </cell>
          <cell r="CC55">
            <v>175000</v>
          </cell>
          <cell r="CD55">
            <v>0</v>
          </cell>
          <cell r="CE55"/>
          <cell r="CF55"/>
          <cell r="CG55">
            <v>0</v>
          </cell>
          <cell r="CH55"/>
          <cell r="CI55"/>
          <cell r="CJ55">
            <v>0</v>
          </cell>
          <cell r="CK55"/>
          <cell r="CL55"/>
          <cell r="CM55">
            <v>0</v>
          </cell>
          <cell r="CN55"/>
          <cell r="CO55"/>
          <cell r="CP55">
            <v>0</v>
          </cell>
          <cell r="CQ55"/>
          <cell r="CR55"/>
          <cell r="CS55">
            <v>0</v>
          </cell>
          <cell r="CT55"/>
          <cell r="CU55"/>
          <cell r="CV55">
            <v>0</v>
          </cell>
          <cell r="CW55"/>
          <cell r="CX55"/>
          <cell r="CY55">
            <v>0</v>
          </cell>
          <cell r="CZ55"/>
          <cell r="DA55"/>
          <cell r="DB55">
            <v>0</v>
          </cell>
          <cell r="DC55"/>
          <cell r="DD55"/>
          <cell r="DE55">
            <v>0</v>
          </cell>
          <cell r="DF55"/>
          <cell r="DG55"/>
          <cell r="DH55">
            <v>0</v>
          </cell>
          <cell r="DI55"/>
          <cell r="DJ55"/>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40000</v>
          </cell>
          <cell r="EB55">
            <v>40000</v>
          </cell>
          <cell r="EC55">
            <v>0</v>
          </cell>
          <cell r="ED55">
            <v>40000</v>
          </cell>
          <cell r="EE55">
            <v>40000</v>
          </cell>
          <cell r="EF55">
            <v>0</v>
          </cell>
          <cell r="EG55">
            <v>15000</v>
          </cell>
          <cell r="EH55">
            <v>15000</v>
          </cell>
          <cell r="EI55">
            <v>0</v>
          </cell>
          <cell r="EJ55">
            <v>0</v>
          </cell>
          <cell r="EK55">
            <v>0</v>
          </cell>
          <cell r="EL55">
            <v>0</v>
          </cell>
          <cell r="EM55">
            <v>40000</v>
          </cell>
          <cell r="EN55">
            <v>40000</v>
          </cell>
          <cell r="EO55">
            <v>0</v>
          </cell>
          <cell r="EP55">
            <v>40000</v>
          </cell>
          <cell r="EQ55">
            <v>40000</v>
          </cell>
          <cell r="ER55">
            <v>0</v>
          </cell>
        </row>
        <row r="56">
          <cell r="E56" t="str">
            <v xml:space="preserve">Improved capacity of the UN, regional and national systems to produce and analyse gender statistics to measure progress on the SDGs. </v>
          </cell>
          <cell r="F56" t="str">
            <v xml:space="preserve">Increasing national and regional Capacity to collect, use, analyse and publicise gender statistics and sex-disaggregated data across planning, monitoring and decision making (Regional).
</v>
          </cell>
          <cell r="G56"/>
          <cell r="H56"/>
          <cell r="I56"/>
          <cell r="J56"/>
          <cell r="K56"/>
          <cell r="L56"/>
          <cell r="M56"/>
          <cell r="N56" t="str">
            <v>Improved capacity of the UN, regional and national systems to produce and analyse gender statistics to measure progress on the SDGs.</v>
          </cell>
          <cell r="O56"/>
          <cell r="P56"/>
          <cell r="Q56"/>
          <cell r="R56"/>
          <cell r="S56"/>
          <cell r="T56"/>
          <cell r="U56" t="str">
            <v>Gender equality/women’s empowerment is the principle objective (3)</v>
          </cell>
          <cell r="V56" t="str">
            <v>Principal Contribution is to the realization of human rights (3)</v>
          </cell>
          <cell r="W56" t="str">
            <v>Contributes to sustaining peace in a limited way  human rights (1)</v>
          </cell>
          <cell r="X56" t="str">
            <v>Normative Support </v>
          </cell>
          <cell r="Y56" t="str">
            <v>Women and Girls</v>
          </cell>
          <cell r="Z56" t="str">
            <v xml:space="preserve">Other </v>
          </cell>
          <cell r="AA56"/>
          <cell r="AB56"/>
          <cell r="AC56"/>
          <cell r="AD56"/>
          <cell r="AE56"/>
          <cell r="AF56" t="str">
            <v>Data collection and analysis</v>
          </cell>
          <cell r="AG56" t="str">
            <v>Support to Institutions</v>
          </cell>
          <cell r="AH56" t="str">
            <v>Capacity Building</v>
          </cell>
          <cell r="AI56"/>
          <cell r="AJ56" t="str">
            <v>Tailored Policy Support &amp; Technical Assistance</v>
          </cell>
          <cell r="AK56" t="str">
            <v>United Nations Entity for Gender Equality and the Empowerment of Women (UN Women)</v>
          </cell>
          <cell r="AL56"/>
          <cell r="AM56"/>
          <cell r="AN56"/>
          <cell r="AO56" t="str">
            <v>Caribbean Community Secretariat (CARICOM)</v>
          </cell>
          <cell r="AP56"/>
          <cell r="AQ56"/>
          <cell r="AR56"/>
          <cell r="AS56"/>
          <cell r="AT56"/>
          <cell r="AU56"/>
          <cell r="AV56"/>
          <cell r="AW56"/>
          <cell r="AX56"/>
          <cell r="AY56"/>
          <cell r="AZ56">
            <v>0</v>
          </cell>
          <cell r="BA56"/>
          <cell r="BB56"/>
          <cell r="BC56">
            <v>0</v>
          </cell>
          <cell r="BD56"/>
          <cell r="BE56"/>
          <cell r="BF56">
            <v>0</v>
          </cell>
          <cell r="BG56">
            <v>1760</v>
          </cell>
          <cell r="BH56"/>
          <cell r="BI56">
            <v>1760</v>
          </cell>
          <cell r="BJ56"/>
          <cell r="BK56"/>
          <cell r="BL56">
            <v>0</v>
          </cell>
          <cell r="BM56"/>
          <cell r="BN56"/>
          <cell r="BO56">
            <v>0</v>
          </cell>
          <cell r="BP56"/>
          <cell r="BQ56"/>
          <cell r="BR56">
            <v>0</v>
          </cell>
          <cell r="BS56"/>
          <cell r="BT56"/>
          <cell r="BU56">
            <v>0</v>
          </cell>
          <cell r="BV56"/>
          <cell r="BW56"/>
          <cell r="BX56">
            <v>0</v>
          </cell>
          <cell r="BY56"/>
          <cell r="BZ56"/>
          <cell r="CA56">
            <v>0</v>
          </cell>
          <cell r="CB56">
            <v>1760</v>
          </cell>
          <cell r="CC56">
            <v>0</v>
          </cell>
          <cell r="CD56">
            <v>1760</v>
          </cell>
          <cell r="CE56"/>
          <cell r="CF56"/>
          <cell r="CG56">
            <v>0</v>
          </cell>
          <cell r="CH56"/>
          <cell r="CI56"/>
          <cell r="CJ56">
            <v>0</v>
          </cell>
          <cell r="CK56"/>
          <cell r="CL56"/>
          <cell r="CM56">
            <v>0</v>
          </cell>
          <cell r="CN56"/>
          <cell r="CO56"/>
          <cell r="CP56">
            <v>0</v>
          </cell>
          <cell r="CQ56"/>
          <cell r="CR56">
            <v>500</v>
          </cell>
          <cell r="CS56">
            <v>-500</v>
          </cell>
          <cell r="CT56"/>
          <cell r="CU56"/>
          <cell r="CV56">
            <v>0</v>
          </cell>
          <cell r="CW56"/>
          <cell r="CX56"/>
          <cell r="CY56">
            <v>0</v>
          </cell>
          <cell r="CZ56"/>
          <cell r="DA56"/>
          <cell r="DB56">
            <v>0</v>
          </cell>
          <cell r="DC56"/>
          <cell r="DD56"/>
          <cell r="DE56">
            <v>0</v>
          </cell>
          <cell r="DF56"/>
          <cell r="DG56"/>
          <cell r="DH56">
            <v>0</v>
          </cell>
          <cell r="DI56"/>
          <cell r="DJ56"/>
          <cell r="DK56">
            <v>0</v>
          </cell>
          <cell r="DL56">
            <v>0</v>
          </cell>
          <cell r="DM56">
            <v>500</v>
          </cell>
          <cell r="DN56">
            <v>-500</v>
          </cell>
          <cell r="DO56">
            <v>0</v>
          </cell>
          <cell r="DP56">
            <v>0</v>
          </cell>
          <cell r="DQ56">
            <v>0</v>
          </cell>
          <cell r="DR56">
            <v>0</v>
          </cell>
          <cell r="DS56">
            <v>0</v>
          </cell>
          <cell r="DT56">
            <v>0</v>
          </cell>
          <cell r="DU56">
            <v>0</v>
          </cell>
          <cell r="DV56">
            <v>0</v>
          </cell>
          <cell r="DW56">
            <v>0</v>
          </cell>
          <cell r="DX56">
            <v>0</v>
          </cell>
          <cell r="DY56">
            <v>0</v>
          </cell>
          <cell r="DZ56">
            <v>0</v>
          </cell>
          <cell r="EA56">
            <v>1760</v>
          </cell>
          <cell r="EB56">
            <v>500</v>
          </cell>
          <cell r="EC56">
            <v>1260</v>
          </cell>
          <cell r="ED56">
            <v>0</v>
          </cell>
          <cell r="EE56">
            <v>0</v>
          </cell>
          <cell r="EF56">
            <v>0</v>
          </cell>
          <cell r="EG56">
            <v>0</v>
          </cell>
          <cell r="EH56">
            <v>0</v>
          </cell>
          <cell r="EI56">
            <v>0</v>
          </cell>
          <cell r="EJ56">
            <v>0</v>
          </cell>
          <cell r="EK56">
            <v>0</v>
          </cell>
          <cell r="EL56">
            <v>0</v>
          </cell>
          <cell r="EM56">
            <v>0</v>
          </cell>
          <cell r="EN56">
            <v>0</v>
          </cell>
          <cell r="EO56">
            <v>0</v>
          </cell>
          <cell r="EP56">
            <v>0</v>
          </cell>
          <cell r="EQ56">
            <v>0</v>
          </cell>
          <cell r="ER56">
            <v>0</v>
          </cell>
        </row>
        <row r="57">
          <cell r="E57" t="str">
            <v>Strengthened capacity of and collaboration between NGMs and CSOs (including FBOs) to mainstream gender throughout regional and national policies and programmes.</v>
          </cell>
          <cell r="F57" t="str">
            <v xml:space="preserve">closely linked to realising MSDCF Outcome 8: People in the Caribbean and communities are engaged in building and maintaining safer, fairer, more inclusive, and equitable societies. </v>
          </cell>
          <cell r="G57"/>
          <cell r="H57"/>
          <cell r="I57"/>
          <cell r="J57"/>
          <cell r="K57"/>
          <cell r="L57"/>
          <cell r="M57"/>
          <cell r="N57"/>
          <cell r="O57"/>
          <cell r="P57"/>
          <cell r="Q57"/>
          <cell r="R57"/>
          <cell r="S57"/>
          <cell r="T57"/>
          <cell r="U57"/>
          <cell r="V57"/>
          <cell r="W57"/>
          <cell r="X57"/>
          <cell r="Y57"/>
          <cell r="Z57"/>
          <cell r="AA57"/>
          <cell r="AB57"/>
          <cell r="AC57"/>
          <cell r="AD57"/>
          <cell r="AE57"/>
          <cell r="AF57" t="str">
            <v>Gender discriminatory roles and practices</v>
          </cell>
          <cell r="AG57" t="str">
            <v>Support to Institutions</v>
          </cell>
          <cell r="AH57" t="str">
            <v>Capacity Building</v>
          </cell>
          <cell r="AI57"/>
          <cell r="AJ57" t="str">
            <v>Tailored Policy Support &amp; Technical Assistance</v>
          </cell>
          <cell r="AK57" t="str">
            <v>United Nations Entity for Gender Equality and the Empowerment of Women (UN Women)</v>
          </cell>
          <cell r="AL57"/>
          <cell r="AM57"/>
          <cell r="AN57"/>
          <cell r="AO57" t="str">
            <v>Caribbean Community Secretariat (CARICOM</v>
          </cell>
          <cell r="AP57" t="str">
            <v xml:space="preserve"> OECS Secretariat</v>
          </cell>
          <cell r="AQ57"/>
          <cell r="AR57"/>
          <cell r="AS57"/>
          <cell r="AT57"/>
          <cell r="AU57"/>
          <cell r="AV57"/>
          <cell r="AW57"/>
          <cell r="AX57"/>
          <cell r="AY57"/>
          <cell r="AZ57">
            <v>0</v>
          </cell>
          <cell r="BA57"/>
          <cell r="BB57"/>
          <cell r="BC57">
            <v>0</v>
          </cell>
          <cell r="BD57"/>
          <cell r="BE57"/>
          <cell r="BF57">
            <v>0</v>
          </cell>
          <cell r="BG57"/>
          <cell r="BH57"/>
          <cell r="BI57">
            <v>0</v>
          </cell>
          <cell r="BJ57"/>
          <cell r="BK57"/>
          <cell r="BL57">
            <v>0</v>
          </cell>
          <cell r="BM57"/>
          <cell r="BN57"/>
          <cell r="BO57">
            <v>0</v>
          </cell>
          <cell r="BP57"/>
          <cell r="BQ57"/>
          <cell r="BR57">
            <v>0</v>
          </cell>
          <cell r="BS57"/>
          <cell r="BT57"/>
          <cell r="BU57">
            <v>0</v>
          </cell>
          <cell r="BV57"/>
          <cell r="BW57"/>
          <cell r="BX57">
            <v>0</v>
          </cell>
          <cell r="BY57"/>
          <cell r="BZ57"/>
          <cell r="CA57">
            <v>0</v>
          </cell>
          <cell r="CB57">
            <v>0</v>
          </cell>
          <cell r="CC57">
            <v>0</v>
          </cell>
          <cell r="CD57">
            <v>0</v>
          </cell>
          <cell r="CE57"/>
          <cell r="CF57"/>
          <cell r="CG57">
            <v>0</v>
          </cell>
          <cell r="CH57"/>
          <cell r="CI57"/>
          <cell r="CJ57">
            <v>0</v>
          </cell>
          <cell r="CK57"/>
          <cell r="CL57"/>
          <cell r="CM57">
            <v>0</v>
          </cell>
          <cell r="CN57"/>
          <cell r="CO57"/>
          <cell r="CP57">
            <v>0</v>
          </cell>
          <cell r="CQ57"/>
          <cell r="CR57"/>
          <cell r="CS57">
            <v>0</v>
          </cell>
          <cell r="CT57"/>
          <cell r="CU57"/>
          <cell r="CV57">
            <v>0</v>
          </cell>
          <cell r="CW57"/>
          <cell r="CX57"/>
          <cell r="CY57">
            <v>0</v>
          </cell>
          <cell r="CZ57"/>
          <cell r="DA57"/>
          <cell r="DB57">
            <v>0</v>
          </cell>
          <cell r="DC57"/>
          <cell r="DD57"/>
          <cell r="DE57">
            <v>0</v>
          </cell>
          <cell r="DF57"/>
          <cell r="DG57"/>
          <cell r="DH57">
            <v>0</v>
          </cell>
          <cell r="DI57"/>
          <cell r="DJ57"/>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cell r="EP57">
            <v>0</v>
          </cell>
          <cell r="EQ57">
            <v>0</v>
          </cell>
          <cell r="ER57">
            <v>0</v>
          </cell>
        </row>
        <row r="58">
          <cell r="E58" t="str">
            <v>Enhanced capacities among the media, sports and members of the creative and cultural industries and the women’s movement in CARICOM to report and promote positive social norms that promote gender equality and women’s empowerment.</v>
          </cell>
          <cell r="F58" t="str">
            <v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v>
          </cell>
          <cell r="G58"/>
          <cell r="H58"/>
          <cell r="I58"/>
          <cell r="J58"/>
          <cell r="K58"/>
          <cell r="L58"/>
          <cell r="M58"/>
          <cell r="N58"/>
          <cell r="O58"/>
          <cell r="P58"/>
          <cell r="Q58"/>
          <cell r="R58"/>
          <cell r="S58"/>
          <cell r="T58"/>
          <cell r="U58"/>
          <cell r="V58"/>
          <cell r="W58"/>
          <cell r="X58"/>
          <cell r="Y58"/>
          <cell r="Z58"/>
          <cell r="AA58"/>
          <cell r="AB58"/>
          <cell r="AC58"/>
          <cell r="AD58"/>
          <cell r="AE58"/>
          <cell r="AF58" t="str">
            <v>Gender discriminatory roles and practices</v>
          </cell>
          <cell r="AG58" t="str">
            <v>Support to Institutions</v>
          </cell>
          <cell r="AH58" t="str">
            <v>Capacity Building</v>
          </cell>
          <cell r="AI58"/>
          <cell r="AJ58" t="str">
            <v>Tailored Policy Support &amp; Technical Assistance</v>
          </cell>
          <cell r="AK58" t="str">
            <v>United Nations Entity for Gender Equality and the Empowerment of Women (UN Women)</v>
          </cell>
          <cell r="AL58"/>
          <cell r="AM58"/>
          <cell r="AN58"/>
          <cell r="AO58" t="str">
            <v>Caribbean Community Secretariat (CARICOM</v>
          </cell>
          <cell r="AP58" t="str">
            <v xml:space="preserve"> OECS Secretariat</v>
          </cell>
          <cell r="AQ58"/>
          <cell r="AR58"/>
          <cell r="AS58"/>
          <cell r="AT58"/>
          <cell r="AU58"/>
          <cell r="AV58"/>
          <cell r="AW58"/>
          <cell r="AX58"/>
          <cell r="AY58"/>
          <cell r="AZ58">
            <v>0</v>
          </cell>
          <cell r="BA58"/>
          <cell r="BB58"/>
          <cell r="BC58">
            <v>0</v>
          </cell>
          <cell r="BD58"/>
          <cell r="BE58"/>
          <cell r="BF58">
            <v>0</v>
          </cell>
          <cell r="BG58"/>
          <cell r="BH58"/>
          <cell r="BI58">
            <v>0</v>
          </cell>
          <cell r="BJ58"/>
          <cell r="BK58"/>
          <cell r="BL58">
            <v>0</v>
          </cell>
          <cell r="BM58"/>
          <cell r="BN58"/>
          <cell r="BO58">
            <v>0</v>
          </cell>
          <cell r="BP58"/>
          <cell r="BQ58"/>
          <cell r="BR58">
            <v>0</v>
          </cell>
          <cell r="BS58"/>
          <cell r="BT58"/>
          <cell r="BU58">
            <v>0</v>
          </cell>
          <cell r="BV58"/>
          <cell r="BW58"/>
          <cell r="BX58">
            <v>0</v>
          </cell>
          <cell r="BY58"/>
          <cell r="BZ58"/>
          <cell r="CA58">
            <v>0</v>
          </cell>
          <cell r="CB58">
            <v>0</v>
          </cell>
          <cell r="CC58">
            <v>0</v>
          </cell>
          <cell r="CD58">
            <v>0</v>
          </cell>
          <cell r="CE58"/>
          <cell r="CF58"/>
          <cell r="CG58">
            <v>0</v>
          </cell>
          <cell r="CH58"/>
          <cell r="CI58"/>
          <cell r="CJ58">
            <v>0</v>
          </cell>
          <cell r="CK58"/>
          <cell r="CL58"/>
          <cell r="CM58">
            <v>0</v>
          </cell>
          <cell r="CN58"/>
          <cell r="CO58"/>
          <cell r="CP58">
            <v>0</v>
          </cell>
          <cell r="CQ58"/>
          <cell r="CR58"/>
          <cell r="CS58">
            <v>0</v>
          </cell>
          <cell r="CT58"/>
          <cell r="CU58"/>
          <cell r="CV58">
            <v>0</v>
          </cell>
          <cell r="CW58"/>
          <cell r="CX58"/>
          <cell r="CY58">
            <v>0</v>
          </cell>
          <cell r="CZ58"/>
          <cell r="DA58"/>
          <cell r="DB58">
            <v>0</v>
          </cell>
          <cell r="DC58"/>
          <cell r="DD58"/>
          <cell r="DE58">
            <v>0</v>
          </cell>
          <cell r="DF58"/>
          <cell r="DG58"/>
          <cell r="DH58">
            <v>0</v>
          </cell>
          <cell r="DI58"/>
          <cell r="DJ58"/>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cell r="EP58">
            <v>0</v>
          </cell>
          <cell r="EQ58">
            <v>0</v>
          </cell>
          <cell r="ER58">
            <v>0</v>
          </cell>
        </row>
        <row r="59">
          <cell r="E59" t="str">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ell>
          <cell r="F59"/>
          <cell r="G59"/>
          <cell r="H59"/>
          <cell r="I59"/>
          <cell r="J59"/>
          <cell r="K59"/>
          <cell r="L59"/>
          <cell r="M59"/>
          <cell r="N59"/>
          <cell r="O59"/>
          <cell r="P59"/>
          <cell r="Q59"/>
          <cell r="R59" t="str">
            <v>* 3994 - Capacities in food safety, handling, menu planning and preparation are enhanced and supported with the development of manuals and guidelines to facilitate food quality and safety. , due: 2023-Aug-31
* 3995 - Improved menu and effective nutrition education to create demand for local products in the school feeding program to include products from farmers and fisherfolks and created SFP procurement guidelines for products with links to small farmers., due: 2023-Aug-31
* 3996 - Evidence-based policy framework established to support school feeding programs, due: 2023-Aug-31</v>
          </cell>
          <cell r="S59" t="str">
            <v>* 4032 - Capacities in food safety, handling, menu planning and preparation are enhanced and supported with the development of manuals and guidelines to facilitate food quality and safety. , due: 2023-Aug-31
* 4033 - Improved menu and effective nutrition education to create demand for local products in the school feeding program to include products from farmers and fisherfolks and created SFP procurement guidelines for products with links to small farmers., due: 2023-Aug-31
* 4034 - Evidence-based policy framework established to support school feeding programs, due: 2023-Aug-31</v>
          </cell>
          <cell r="T59"/>
          <cell r="U59"/>
          <cell r="V59"/>
          <cell r="W59"/>
          <cell r="X59"/>
          <cell r="Y59" t="str">
            <v>children</v>
          </cell>
          <cell r="Z59"/>
          <cell r="AA59" t="str">
            <v>1.3 Implement nationally appropriate social protection systems and measures for all, including floors, and by 2030 achieve substantial coverage of the poor and the vulnerable</v>
          </cell>
          <cell r="AB59" t="str">
            <v>2.1 By 2030, end hunger and ensure access by all people, in particular the poor and people in vulnerable situations, including infants, to safe, nutritious and sufficient food all year round</v>
          </cell>
          <cell r="AC59"/>
          <cell r="AD59"/>
          <cell r="AE59"/>
          <cell r="AF59" t="str">
            <v>Nutrition for the most vulnerable</v>
          </cell>
          <cell r="AG59"/>
          <cell r="AH59"/>
          <cell r="AI59" t="str">
            <v>Social Protection</v>
          </cell>
          <cell r="AJ59" t="str">
            <v>COVID Response  &amp;  Socio-economic Recovery</v>
          </cell>
          <cell r="AK59" t="str">
            <v>Food and Agriculture Organization of the United Nations (FAO)</v>
          </cell>
          <cell r="AL59"/>
          <cell r="AM59" t="str">
            <v xml:space="preserve">Ministry of Health </v>
          </cell>
          <cell r="AN59"/>
          <cell r="AO59"/>
          <cell r="AP59"/>
          <cell r="AQ59"/>
          <cell r="AR59"/>
          <cell r="AS59"/>
          <cell r="AT59"/>
          <cell r="AU59"/>
          <cell r="AV59"/>
          <cell r="AW59"/>
          <cell r="AX59">
            <v>0</v>
          </cell>
          <cell r="AY59">
            <v>0</v>
          </cell>
          <cell r="AZ59">
            <v>0</v>
          </cell>
          <cell r="BA59">
            <v>55649</v>
          </cell>
          <cell r="BB59">
            <v>13149</v>
          </cell>
          <cell r="BC59">
            <v>42500</v>
          </cell>
          <cell r="BD59"/>
          <cell r="BE59"/>
          <cell r="BF59">
            <v>0</v>
          </cell>
          <cell r="BG59">
            <v>149800</v>
          </cell>
          <cell r="BH59">
            <v>0</v>
          </cell>
          <cell r="BI59">
            <v>149800</v>
          </cell>
          <cell r="BJ59">
            <v>149900</v>
          </cell>
          <cell r="BK59">
            <v>0</v>
          </cell>
          <cell r="BL59">
            <v>149900</v>
          </cell>
          <cell r="BM59"/>
          <cell r="BN59"/>
          <cell r="BO59">
            <v>0</v>
          </cell>
          <cell r="BP59"/>
          <cell r="BQ59"/>
          <cell r="BR59">
            <v>0</v>
          </cell>
          <cell r="BS59">
            <v>225415</v>
          </cell>
          <cell r="BT59">
            <v>75072</v>
          </cell>
          <cell r="BU59">
            <v>150343</v>
          </cell>
          <cell r="BV59">
            <v>50000</v>
          </cell>
          <cell r="BW59">
            <v>0</v>
          </cell>
          <cell r="BX59">
            <v>50000</v>
          </cell>
          <cell r="BY59"/>
          <cell r="BZ59"/>
          <cell r="CA59">
            <v>0</v>
          </cell>
          <cell r="CB59">
            <v>630764</v>
          </cell>
          <cell r="CC59">
            <v>88221</v>
          </cell>
          <cell r="CD59">
            <v>542543</v>
          </cell>
          <cell r="CE59"/>
          <cell r="CF59"/>
          <cell r="CG59">
            <v>0</v>
          </cell>
          <cell r="CH59"/>
          <cell r="CI59"/>
          <cell r="CJ59">
            <v>0</v>
          </cell>
          <cell r="CK59"/>
          <cell r="CL59"/>
          <cell r="CM59">
            <v>0</v>
          </cell>
          <cell r="CN59"/>
          <cell r="CO59"/>
          <cell r="CP59">
            <v>0</v>
          </cell>
          <cell r="CQ59"/>
          <cell r="CR59"/>
          <cell r="CS59">
            <v>0</v>
          </cell>
          <cell r="CT59"/>
          <cell r="CU59"/>
          <cell r="CV59">
            <v>0</v>
          </cell>
          <cell r="CW59"/>
          <cell r="CX59"/>
          <cell r="CY59">
            <v>0</v>
          </cell>
          <cell r="CZ59"/>
          <cell r="DA59"/>
          <cell r="DB59">
            <v>0</v>
          </cell>
          <cell r="DC59"/>
          <cell r="DD59"/>
          <cell r="DE59">
            <v>0</v>
          </cell>
          <cell r="DF59"/>
          <cell r="DG59"/>
          <cell r="DH59">
            <v>0</v>
          </cell>
          <cell r="DI59"/>
          <cell r="DJ59"/>
          <cell r="DK59">
            <v>0</v>
          </cell>
          <cell r="DL59">
            <v>0</v>
          </cell>
          <cell r="DM59">
            <v>0</v>
          </cell>
          <cell r="DN59">
            <v>0</v>
          </cell>
          <cell r="DO59">
            <v>0</v>
          </cell>
          <cell r="DP59">
            <v>0</v>
          </cell>
          <cell r="DQ59">
            <v>0</v>
          </cell>
          <cell r="DR59">
            <v>0</v>
          </cell>
          <cell r="DS59">
            <v>0</v>
          </cell>
          <cell r="DT59">
            <v>0</v>
          </cell>
          <cell r="DU59">
            <v>55649</v>
          </cell>
          <cell r="DV59">
            <v>13149</v>
          </cell>
          <cell r="DW59">
            <v>42500</v>
          </cell>
          <cell r="DX59">
            <v>0</v>
          </cell>
          <cell r="DY59">
            <v>0</v>
          </cell>
          <cell r="DZ59">
            <v>0</v>
          </cell>
          <cell r="EA59">
            <v>149800</v>
          </cell>
          <cell r="EB59">
            <v>0</v>
          </cell>
          <cell r="EC59">
            <v>149800</v>
          </cell>
          <cell r="ED59">
            <v>149900</v>
          </cell>
          <cell r="EE59">
            <v>0</v>
          </cell>
          <cell r="EF59">
            <v>149900</v>
          </cell>
          <cell r="EG59">
            <v>0</v>
          </cell>
          <cell r="EH59">
            <v>0</v>
          </cell>
          <cell r="EI59">
            <v>0</v>
          </cell>
          <cell r="EJ59">
            <v>0</v>
          </cell>
          <cell r="EK59">
            <v>0</v>
          </cell>
          <cell r="EL59">
            <v>0</v>
          </cell>
          <cell r="EM59">
            <v>225415</v>
          </cell>
          <cell r="EN59">
            <v>75072</v>
          </cell>
          <cell r="EO59">
            <v>150343</v>
          </cell>
          <cell r="EP59">
            <v>50000</v>
          </cell>
          <cell r="EQ59">
            <v>0</v>
          </cell>
          <cell r="ER59">
            <v>50000</v>
          </cell>
        </row>
        <row r="60">
          <cell r="E60" t="str">
            <v>Government capacities are built to establish and implement harmonized protocols (including food safety and traceability) for the improved enforcement of food inspection and food safety requirements.</v>
          </cell>
          <cell r="F60"/>
          <cell r="G60"/>
          <cell r="H60"/>
          <cell r="I60"/>
          <cell r="J60"/>
          <cell r="K60"/>
          <cell r="L60" t="str">
            <v>* 3970 - Capacity strengthened on trade agreements, implementation of international food quality and safety standards, value chain and market system development and food loss and waste (FLW) reduction., due: 2022-Dec-31
* 3971 - 1) Develop an operational plan to support and guide the establishment of a National Agricultural Health and Food Control Agency
, due: 2022-Dec-31</v>
          </cell>
          <cell r="M60"/>
          <cell r="N60"/>
          <cell r="O60"/>
          <cell r="P60"/>
          <cell r="Q60"/>
          <cell r="R60"/>
          <cell r="S60"/>
          <cell r="T60"/>
          <cell r="U60"/>
          <cell r="V60"/>
          <cell r="W60"/>
          <cell r="X60"/>
          <cell r="Y60"/>
          <cell r="Z60"/>
          <cell r="AA60" t="str">
            <v>2.1 By 2030, end hunger and ensure access by all people, in particular the poor and people in vulnerable situations, including infants, to safe, nutritious and sufficient food all year round</v>
          </cell>
          <cell r="AB60"/>
          <cell r="AC60"/>
          <cell r="AD60"/>
          <cell r="AE60"/>
          <cell r="AF60" t="str">
            <v xml:space="preserve">Safe food </v>
          </cell>
          <cell r="AG60"/>
          <cell r="AH60"/>
          <cell r="AI60"/>
          <cell r="AJ60" t="str">
            <v>Tailored Policy Support &amp; Technical Assistance</v>
          </cell>
          <cell r="AK60" t="str">
            <v>Food and Agriculture Organization of the United Nations (FAO)</v>
          </cell>
          <cell r="AL60"/>
          <cell r="AM60"/>
          <cell r="AN60"/>
          <cell r="AO60"/>
          <cell r="AP60"/>
          <cell r="AQ60"/>
          <cell r="AR60"/>
          <cell r="AS60"/>
          <cell r="AT60"/>
          <cell r="AU60"/>
          <cell r="AV60"/>
          <cell r="AW60"/>
          <cell r="AX60">
            <v>0</v>
          </cell>
          <cell r="AY60">
            <v>0</v>
          </cell>
          <cell r="AZ60">
            <v>0</v>
          </cell>
          <cell r="BA60"/>
          <cell r="BB60"/>
          <cell r="BC60">
            <v>0</v>
          </cell>
          <cell r="BD60"/>
          <cell r="BE60"/>
          <cell r="BF60">
            <v>0</v>
          </cell>
          <cell r="BG60">
            <v>0</v>
          </cell>
          <cell r="BH60">
            <v>0</v>
          </cell>
          <cell r="BI60">
            <v>0</v>
          </cell>
          <cell r="BJ60">
            <v>0</v>
          </cell>
          <cell r="BK60">
            <v>0</v>
          </cell>
          <cell r="BL60">
            <v>0</v>
          </cell>
          <cell r="BM60"/>
          <cell r="BN60"/>
          <cell r="BO60">
            <v>0</v>
          </cell>
          <cell r="BP60"/>
          <cell r="BQ60"/>
          <cell r="BR60">
            <v>0</v>
          </cell>
          <cell r="BS60">
            <v>0</v>
          </cell>
          <cell r="BT60">
            <v>0</v>
          </cell>
          <cell r="BU60">
            <v>0</v>
          </cell>
          <cell r="BV60">
            <v>0</v>
          </cell>
          <cell r="BW60">
            <v>0</v>
          </cell>
          <cell r="BX60">
            <v>0</v>
          </cell>
          <cell r="BY60">
            <v>30000</v>
          </cell>
          <cell r="BZ60">
            <v>0</v>
          </cell>
          <cell r="CA60">
            <v>30000</v>
          </cell>
          <cell r="CB60">
            <v>30000</v>
          </cell>
          <cell r="CC60">
            <v>0</v>
          </cell>
          <cell r="CD60">
            <v>30000</v>
          </cell>
          <cell r="CE60"/>
          <cell r="CF60"/>
          <cell r="CG60">
            <v>0</v>
          </cell>
          <cell r="CH60"/>
          <cell r="CI60"/>
          <cell r="CJ60">
            <v>0</v>
          </cell>
          <cell r="CK60"/>
          <cell r="CL60"/>
          <cell r="CM60">
            <v>0</v>
          </cell>
          <cell r="CN60"/>
          <cell r="CO60"/>
          <cell r="CP60">
            <v>0</v>
          </cell>
          <cell r="CQ60"/>
          <cell r="CR60"/>
          <cell r="CS60">
            <v>0</v>
          </cell>
          <cell r="CT60"/>
          <cell r="CU60"/>
          <cell r="CV60">
            <v>0</v>
          </cell>
          <cell r="CW60"/>
          <cell r="CX60"/>
          <cell r="CY60">
            <v>0</v>
          </cell>
          <cell r="CZ60"/>
          <cell r="DA60"/>
          <cell r="DB60">
            <v>0</v>
          </cell>
          <cell r="DC60"/>
          <cell r="DD60"/>
          <cell r="DE60">
            <v>0</v>
          </cell>
          <cell r="DF60"/>
          <cell r="DG60"/>
          <cell r="DH60">
            <v>0</v>
          </cell>
          <cell r="DI60"/>
          <cell r="DJ60"/>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cell r="EP60">
            <v>0</v>
          </cell>
          <cell r="EQ60">
            <v>0</v>
          </cell>
          <cell r="ER60">
            <v>0</v>
          </cell>
        </row>
        <row r="61">
          <cell r="E61" t="str">
            <v>Migration Governance Indicators Assessments conducted to highlight gaps in migration management and priority areas for mainstreaming migration</v>
          </cell>
          <cell r="F61"/>
          <cell r="G61"/>
          <cell r="H61"/>
          <cell r="I61"/>
          <cell r="J61"/>
          <cell r="K61"/>
          <cell r="L61"/>
          <cell r="M61"/>
          <cell r="N61"/>
          <cell r="O61"/>
          <cell r="P61"/>
          <cell r="Q61"/>
          <cell r="R61"/>
          <cell r="S61"/>
          <cell r="T61"/>
          <cell r="U61"/>
          <cell r="V61"/>
          <cell r="W61"/>
          <cell r="X61"/>
          <cell r="Y61"/>
          <cell r="Z61"/>
          <cell r="AA61"/>
          <cell r="AB61"/>
          <cell r="AC61"/>
          <cell r="AD61"/>
          <cell r="AE61"/>
          <cell r="AF61" t="str">
            <v>Capacity Building</v>
          </cell>
          <cell r="AG61" t="str">
            <v>Data collection and analysis</v>
          </cell>
          <cell r="AH61"/>
          <cell r="AI61"/>
          <cell r="AJ61" t="str">
            <v>Tailored Policy Support &amp; Technical Assistance</v>
          </cell>
          <cell r="AK61" t="str">
            <v>International Organization for Migration (IOM)</v>
          </cell>
          <cell r="AL61"/>
          <cell r="AM61"/>
          <cell r="AN61"/>
          <cell r="AO61"/>
          <cell r="AP61"/>
          <cell r="AQ61"/>
          <cell r="AR61"/>
          <cell r="AS61"/>
          <cell r="AT61"/>
          <cell r="AU61"/>
          <cell r="AV61"/>
          <cell r="AW61"/>
          <cell r="AX61"/>
          <cell r="AY61"/>
          <cell r="AZ61">
            <v>0</v>
          </cell>
          <cell r="BA61"/>
          <cell r="BB61"/>
          <cell r="BC61">
            <v>0</v>
          </cell>
          <cell r="BD61"/>
          <cell r="BE61"/>
          <cell r="BF61">
            <v>0</v>
          </cell>
          <cell r="BG61">
            <v>45100</v>
          </cell>
          <cell r="BH61">
            <v>45100</v>
          </cell>
          <cell r="BI61">
            <v>0</v>
          </cell>
          <cell r="BJ61"/>
          <cell r="BK61"/>
          <cell r="BL61">
            <v>0</v>
          </cell>
          <cell r="BM61"/>
          <cell r="BN61"/>
          <cell r="BO61">
            <v>0</v>
          </cell>
          <cell r="BP61"/>
          <cell r="BQ61"/>
          <cell r="BR61">
            <v>0</v>
          </cell>
          <cell r="BS61"/>
          <cell r="BT61"/>
          <cell r="BU61">
            <v>0</v>
          </cell>
          <cell r="BV61"/>
          <cell r="BW61"/>
          <cell r="BX61">
            <v>0</v>
          </cell>
          <cell r="BY61"/>
          <cell r="BZ61"/>
          <cell r="CA61">
            <v>0</v>
          </cell>
          <cell r="CB61">
            <v>45100</v>
          </cell>
          <cell r="CC61">
            <v>45100</v>
          </cell>
          <cell r="CD61">
            <v>0</v>
          </cell>
          <cell r="CE61"/>
          <cell r="CF61"/>
          <cell r="CG61">
            <v>0</v>
          </cell>
          <cell r="CH61"/>
          <cell r="CI61"/>
          <cell r="CJ61">
            <v>0</v>
          </cell>
          <cell r="CK61"/>
          <cell r="CL61"/>
          <cell r="CM61">
            <v>0</v>
          </cell>
          <cell r="CN61"/>
          <cell r="CO61"/>
          <cell r="CP61">
            <v>0</v>
          </cell>
          <cell r="CQ61"/>
          <cell r="CR61"/>
          <cell r="CS61">
            <v>0</v>
          </cell>
          <cell r="CT61"/>
          <cell r="CU61"/>
          <cell r="CV61">
            <v>0</v>
          </cell>
          <cell r="CW61"/>
          <cell r="CX61"/>
          <cell r="CY61">
            <v>0</v>
          </cell>
          <cell r="CZ61"/>
          <cell r="DA61"/>
          <cell r="DB61">
            <v>0</v>
          </cell>
          <cell r="DC61"/>
          <cell r="DD61"/>
          <cell r="DE61">
            <v>0</v>
          </cell>
          <cell r="DF61"/>
          <cell r="DG61"/>
          <cell r="DH61">
            <v>0</v>
          </cell>
          <cell r="DI61"/>
          <cell r="DJ61"/>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45100</v>
          </cell>
          <cell r="EB61">
            <v>45100</v>
          </cell>
          <cell r="EC61">
            <v>0</v>
          </cell>
          <cell r="ED61">
            <v>0</v>
          </cell>
          <cell r="EE61">
            <v>0</v>
          </cell>
          <cell r="EF61">
            <v>0</v>
          </cell>
          <cell r="EG61">
            <v>0</v>
          </cell>
          <cell r="EH61">
            <v>0</v>
          </cell>
          <cell r="EI61">
            <v>0</v>
          </cell>
          <cell r="EJ61">
            <v>0</v>
          </cell>
          <cell r="EK61">
            <v>0</v>
          </cell>
          <cell r="EL61">
            <v>0</v>
          </cell>
          <cell r="EM61">
            <v>0</v>
          </cell>
          <cell r="EN61">
            <v>0</v>
          </cell>
          <cell r="EO61">
            <v>0</v>
          </cell>
          <cell r="EP61">
            <v>0</v>
          </cell>
          <cell r="EQ61">
            <v>0</v>
          </cell>
          <cell r="ER61">
            <v>0</v>
          </cell>
        </row>
        <row r="62">
          <cell r="E62" t="str">
            <v>Governments have increased capacity, equipment and coordination mechanisms to mainstream and improve migration management</v>
          </cell>
          <cell r="F62" t="str">
            <v>Efforts towards the formation of a comprehensive migration policy</v>
          </cell>
          <cell r="G62"/>
          <cell r="H62"/>
          <cell r="I62"/>
          <cell r="J62"/>
          <cell r="K62"/>
          <cell r="L62"/>
          <cell r="M62"/>
          <cell r="N62"/>
          <cell r="O62"/>
          <cell r="P62"/>
          <cell r="Q62"/>
          <cell r="R62"/>
          <cell r="S62"/>
          <cell r="T62"/>
          <cell r="U62"/>
          <cell r="V62"/>
          <cell r="W62"/>
          <cell r="X62"/>
          <cell r="Y62"/>
          <cell r="Z62"/>
          <cell r="AA62"/>
          <cell r="AB62"/>
          <cell r="AC62"/>
          <cell r="AD62"/>
          <cell r="AE62"/>
          <cell r="AF62" t="str">
            <v>Capacity Building</v>
          </cell>
          <cell r="AG62" t="str">
            <v>Data collection and analysis</v>
          </cell>
          <cell r="AH62" t="str">
            <v>Support to Institutions</v>
          </cell>
          <cell r="AI62"/>
          <cell r="AJ62" t="str">
            <v>Tailored Policy Support &amp; Technical Assistance</v>
          </cell>
          <cell r="AK62" t="str">
            <v>International Organization for Migration (IOM)</v>
          </cell>
          <cell r="AL62"/>
          <cell r="AM62"/>
          <cell r="AN62"/>
          <cell r="AO62"/>
          <cell r="AP62"/>
          <cell r="AQ62"/>
          <cell r="AR62"/>
          <cell r="AS62"/>
          <cell r="AT62"/>
          <cell r="AU62"/>
          <cell r="AV62"/>
          <cell r="AW62"/>
          <cell r="AX62"/>
          <cell r="AY62"/>
          <cell r="AZ62">
            <v>0</v>
          </cell>
          <cell r="BA62"/>
          <cell r="BB62"/>
          <cell r="BC62">
            <v>0</v>
          </cell>
          <cell r="BD62"/>
          <cell r="BE62"/>
          <cell r="BF62">
            <v>0</v>
          </cell>
          <cell r="BG62"/>
          <cell r="BH62"/>
          <cell r="BI62">
            <v>0</v>
          </cell>
          <cell r="BJ62"/>
          <cell r="BK62"/>
          <cell r="BL62">
            <v>0</v>
          </cell>
          <cell r="BM62"/>
          <cell r="BN62"/>
          <cell r="BO62">
            <v>0</v>
          </cell>
          <cell r="BP62"/>
          <cell r="BQ62"/>
          <cell r="BR62">
            <v>0</v>
          </cell>
          <cell r="BS62"/>
          <cell r="BT62"/>
          <cell r="BU62">
            <v>0</v>
          </cell>
          <cell r="BV62"/>
          <cell r="BW62"/>
          <cell r="BX62">
            <v>0</v>
          </cell>
          <cell r="BY62"/>
          <cell r="BZ62"/>
          <cell r="CA62">
            <v>0</v>
          </cell>
          <cell r="CB62">
            <v>0</v>
          </cell>
          <cell r="CC62">
            <v>0</v>
          </cell>
          <cell r="CD62">
            <v>0</v>
          </cell>
          <cell r="CE62"/>
          <cell r="CF62"/>
          <cell r="CG62">
            <v>0</v>
          </cell>
          <cell r="CH62"/>
          <cell r="CI62"/>
          <cell r="CJ62">
            <v>0</v>
          </cell>
          <cell r="CK62"/>
          <cell r="CL62"/>
          <cell r="CM62">
            <v>0</v>
          </cell>
          <cell r="CN62"/>
          <cell r="CO62"/>
          <cell r="CP62">
            <v>0</v>
          </cell>
          <cell r="CQ62"/>
          <cell r="CR62"/>
          <cell r="CS62">
            <v>0</v>
          </cell>
          <cell r="CT62"/>
          <cell r="CU62"/>
          <cell r="CV62">
            <v>0</v>
          </cell>
          <cell r="CW62"/>
          <cell r="CX62"/>
          <cell r="CY62">
            <v>0</v>
          </cell>
          <cell r="CZ62"/>
          <cell r="DA62"/>
          <cell r="DB62">
            <v>0</v>
          </cell>
          <cell r="DC62"/>
          <cell r="DD62"/>
          <cell r="DE62">
            <v>0</v>
          </cell>
          <cell r="DF62"/>
          <cell r="DG62"/>
          <cell r="DH62">
            <v>0</v>
          </cell>
          <cell r="DI62"/>
          <cell r="DJ62"/>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cell r="EP62">
            <v>0</v>
          </cell>
          <cell r="EQ62">
            <v>0</v>
          </cell>
          <cell r="ER62">
            <v>0</v>
          </cell>
        </row>
        <row r="63">
          <cell r="E63" t="str">
            <v>Capacity building sessions conducted with Government for the implementation of the Global Compact on Migration and participation in the IMRF.</v>
          </cell>
          <cell r="F63" t="str">
            <v xml:space="preserve">Capacity of the UNCTs &amp; UNST will be strengthened to support Governments on Global Compact on Migration implementation </v>
          </cell>
          <cell r="G63"/>
          <cell r="H63"/>
          <cell r="I63"/>
          <cell r="J63"/>
          <cell r="K63"/>
          <cell r="L63"/>
          <cell r="M63"/>
          <cell r="N63"/>
          <cell r="O63"/>
          <cell r="P63"/>
          <cell r="Q63"/>
          <cell r="R63"/>
          <cell r="S63"/>
          <cell r="T63"/>
          <cell r="U63"/>
          <cell r="V63"/>
          <cell r="W63"/>
          <cell r="X63"/>
          <cell r="Y63"/>
          <cell r="Z63"/>
          <cell r="AA63"/>
          <cell r="AB63"/>
          <cell r="AC63"/>
          <cell r="AD63"/>
          <cell r="AE63"/>
          <cell r="AF63" t="str">
            <v>Capacity Building</v>
          </cell>
          <cell r="AG63" t="str">
            <v>Regional Cooperation</v>
          </cell>
          <cell r="AH63"/>
          <cell r="AI63" t="str">
            <v>Good Governance</v>
          </cell>
          <cell r="AJ63" t="str">
            <v>Tailored Policy Support &amp; Technical Assistance</v>
          </cell>
          <cell r="AK63" t="str">
            <v>International Organization for Migration (IOM)</v>
          </cell>
          <cell r="AL63"/>
          <cell r="AM63" t="str">
            <v>Ministry of National Security</v>
          </cell>
          <cell r="AN63"/>
          <cell r="AO63"/>
          <cell r="AP63"/>
          <cell r="AQ63"/>
          <cell r="AR63"/>
          <cell r="AS63"/>
          <cell r="AT63"/>
          <cell r="AU63"/>
          <cell r="AV63"/>
          <cell r="AW63"/>
          <cell r="AX63"/>
          <cell r="AY63"/>
          <cell r="AZ63">
            <v>0</v>
          </cell>
          <cell r="BA63"/>
          <cell r="BB63"/>
          <cell r="BC63">
            <v>0</v>
          </cell>
          <cell r="BD63"/>
          <cell r="BE63"/>
          <cell r="BF63">
            <v>0</v>
          </cell>
          <cell r="BG63"/>
          <cell r="BH63"/>
          <cell r="BI63">
            <v>0</v>
          </cell>
          <cell r="BJ63"/>
          <cell r="BK63"/>
          <cell r="BL63">
            <v>0</v>
          </cell>
          <cell r="BM63"/>
          <cell r="BN63"/>
          <cell r="BO63">
            <v>0</v>
          </cell>
          <cell r="BP63"/>
          <cell r="BQ63"/>
          <cell r="BR63">
            <v>0</v>
          </cell>
          <cell r="BS63"/>
          <cell r="BT63"/>
          <cell r="BU63">
            <v>0</v>
          </cell>
          <cell r="BV63"/>
          <cell r="BW63"/>
          <cell r="BX63">
            <v>0</v>
          </cell>
          <cell r="BY63"/>
          <cell r="BZ63"/>
          <cell r="CA63">
            <v>0</v>
          </cell>
          <cell r="CB63">
            <v>0</v>
          </cell>
          <cell r="CC63">
            <v>0</v>
          </cell>
          <cell r="CD63">
            <v>0</v>
          </cell>
          <cell r="CE63"/>
          <cell r="CF63"/>
          <cell r="CG63">
            <v>0</v>
          </cell>
          <cell r="CH63"/>
          <cell r="CI63"/>
          <cell r="CJ63">
            <v>0</v>
          </cell>
          <cell r="CK63"/>
          <cell r="CL63"/>
          <cell r="CM63">
            <v>0</v>
          </cell>
          <cell r="CN63"/>
          <cell r="CO63"/>
          <cell r="CP63">
            <v>0</v>
          </cell>
          <cell r="CQ63"/>
          <cell r="CR63"/>
          <cell r="CS63">
            <v>0</v>
          </cell>
          <cell r="CT63"/>
          <cell r="CU63"/>
          <cell r="CV63">
            <v>0</v>
          </cell>
          <cell r="CW63"/>
          <cell r="CX63"/>
          <cell r="CY63">
            <v>0</v>
          </cell>
          <cell r="CZ63"/>
          <cell r="DA63"/>
          <cell r="DB63">
            <v>0</v>
          </cell>
          <cell r="DC63"/>
          <cell r="DD63"/>
          <cell r="DE63">
            <v>0</v>
          </cell>
          <cell r="DF63"/>
          <cell r="DG63"/>
          <cell r="DH63">
            <v>0</v>
          </cell>
          <cell r="DI63"/>
          <cell r="DJ63"/>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cell r="EP63">
            <v>0</v>
          </cell>
          <cell r="EQ63">
            <v>0</v>
          </cell>
          <cell r="ER63">
            <v>0</v>
          </cell>
        </row>
        <row r="64">
          <cell r="E64" t="str">
            <v>Research study on the mobility and migration of LGBTQI+ in the Caribbean. Tools for CSOs to assist LGBTQI+ persons from the Caribbean.</v>
          </cell>
          <cell r="F64" t="str">
            <v>Study will address certain countries and may extrapolate regional conclusions</v>
          </cell>
          <cell r="G64"/>
          <cell r="H64"/>
          <cell r="I64"/>
          <cell r="J64"/>
          <cell r="K64"/>
          <cell r="L64"/>
          <cell r="M64"/>
          <cell r="N64"/>
          <cell r="O64"/>
          <cell r="P64"/>
          <cell r="Q64"/>
          <cell r="R64"/>
          <cell r="S64"/>
          <cell r="T64"/>
          <cell r="U64"/>
          <cell r="V64"/>
          <cell r="W64"/>
          <cell r="X64"/>
          <cell r="Y64"/>
          <cell r="Z64"/>
          <cell r="AA64"/>
          <cell r="AB64"/>
          <cell r="AC64"/>
          <cell r="AD64"/>
          <cell r="AE64"/>
          <cell r="AF64" t="str">
            <v>LGBTQI</v>
          </cell>
          <cell r="AG64" t="str">
            <v>Data collection and analysis</v>
          </cell>
          <cell r="AH64" t="str">
            <v>Capacity Building</v>
          </cell>
          <cell r="AI64"/>
          <cell r="AJ64" t="str">
            <v>Tailored Policy Support &amp; Technical Assistance</v>
          </cell>
          <cell r="AK64" t="str">
            <v>International Organization for Migration (IOM)</v>
          </cell>
          <cell r="AL64"/>
          <cell r="AM64"/>
          <cell r="AN64"/>
          <cell r="AO64"/>
          <cell r="AP64"/>
          <cell r="AQ64"/>
          <cell r="AR64"/>
          <cell r="AS64"/>
          <cell r="AT64"/>
          <cell r="AU64"/>
          <cell r="AV64"/>
          <cell r="AW64"/>
          <cell r="AX64"/>
          <cell r="AY64"/>
          <cell r="AZ64">
            <v>0</v>
          </cell>
          <cell r="BA64"/>
          <cell r="BB64"/>
          <cell r="BC64">
            <v>0</v>
          </cell>
          <cell r="BD64"/>
          <cell r="BE64"/>
          <cell r="BF64">
            <v>0</v>
          </cell>
          <cell r="BG64"/>
          <cell r="BH64"/>
          <cell r="BI64">
            <v>0</v>
          </cell>
          <cell r="BJ64"/>
          <cell r="BK64"/>
          <cell r="BL64">
            <v>0</v>
          </cell>
          <cell r="BM64"/>
          <cell r="BN64"/>
          <cell r="BO64">
            <v>0</v>
          </cell>
          <cell r="BP64"/>
          <cell r="BQ64"/>
          <cell r="BR64">
            <v>0</v>
          </cell>
          <cell r="BS64"/>
          <cell r="BT64"/>
          <cell r="BU64">
            <v>0</v>
          </cell>
          <cell r="BV64"/>
          <cell r="BW64"/>
          <cell r="BX64">
            <v>0</v>
          </cell>
          <cell r="BY64"/>
          <cell r="BZ64"/>
          <cell r="CA64">
            <v>0</v>
          </cell>
          <cell r="CB64">
            <v>0</v>
          </cell>
          <cell r="CC64">
            <v>0</v>
          </cell>
          <cell r="CD64">
            <v>0</v>
          </cell>
          <cell r="CE64"/>
          <cell r="CF64"/>
          <cell r="CG64">
            <v>0</v>
          </cell>
          <cell r="CH64"/>
          <cell r="CI64"/>
          <cell r="CJ64">
            <v>0</v>
          </cell>
          <cell r="CK64"/>
          <cell r="CL64"/>
          <cell r="CM64">
            <v>0</v>
          </cell>
          <cell r="CN64"/>
          <cell r="CO64"/>
          <cell r="CP64">
            <v>0</v>
          </cell>
          <cell r="CQ64"/>
          <cell r="CR64"/>
          <cell r="CS64">
            <v>0</v>
          </cell>
          <cell r="CT64"/>
          <cell r="CU64"/>
          <cell r="CV64">
            <v>0</v>
          </cell>
          <cell r="CW64"/>
          <cell r="CX64"/>
          <cell r="CY64">
            <v>0</v>
          </cell>
          <cell r="CZ64"/>
          <cell r="DA64"/>
          <cell r="DB64">
            <v>0</v>
          </cell>
          <cell r="DC64"/>
          <cell r="DD64"/>
          <cell r="DE64">
            <v>0</v>
          </cell>
          <cell r="DF64"/>
          <cell r="DG64"/>
          <cell r="DH64">
            <v>0</v>
          </cell>
          <cell r="DI64"/>
          <cell r="DJ64"/>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cell r="EP64">
            <v>0</v>
          </cell>
          <cell r="EQ64">
            <v>0</v>
          </cell>
          <cell r="ER64">
            <v>0</v>
          </cell>
        </row>
        <row r="65">
          <cell r="E65" t="str">
            <v>Regional consultations and meetings on migration thematic areas held with governments</v>
          </cell>
          <cell r="F65"/>
          <cell r="G65"/>
          <cell r="H65"/>
          <cell r="I65"/>
          <cell r="J65"/>
          <cell r="K65"/>
          <cell r="L65"/>
          <cell r="M65"/>
          <cell r="N65"/>
          <cell r="O65"/>
          <cell r="P65"/>
          <cell r="Q65"/>
          <cell r="R65"/>
          <cell r="S65"/>
          <cell r="T65"/>
          <cell r="U65"/>
          <cell r="V65"/>
          <cell r="W65"/>
          <cell r="X65"/>
          <cell r="Y65"/>
          <cell r="Z65"/>
          <cell r="AA65"/>
          <cell r="AB65"/>
          <cell r="AC65"/>
          <cell r="AD65"/>
          <cell r="AE65"/>
          <cell r="AF65" t="str">
            <v>Regional Cooperation</v>
          </cell>
          <cell r="AG65" t="str">
            <v>Capacity Building</v>
          </cell>
          <cell r="AH65" t="str">
            <v>Data collection and analysis</v>
          </cell>
          <cell r="AI65" t="str">
            <v>Good Governance</v>
          </cell>
          <cell r="AJ65" t="str">
            <v>Tailored Policy Support &amp; Technical Assistance</v>
          </cell>
          <cell r="AK65" t="str">
            <v>International Organization for Migration (IOM)</v>
          </cell>
          <cell r="AL65"/>
          <cell r="AM65" t="str">
            <v>Ministry of National Security</v>
          </cell>
          <cell r="AN65"/>
          <cell r="AO65"/>
          <cell r="AP65"/>
          <cell r="AQ65"/>
          <cell r="AR65"/>
          <cell r="AS65"/>
          <cell r="AT65"/>
          <cell r="AU65"/>
          <cell r="AV65"/>
          <cell r="AW65"/>
          <cell r="AX65"/>
          <cell r="AY65"/>
          <cell r="AZ65">
            <v>0</v>
          </cell>
          <cell r="BA65"/>
          <cell r="BB65"/>
          <cell r="BC65">
            <v>0</v>
          </cell>
          <cell r="BD65"/>
          <cell r="BE65"/>
          <cell r="BF65">
            <v>0</v>
          </cell>
          <cell r="BG65"/>
          <cell r="BH65"/>
          <cell r="BI65">
            <v>0</v>
          </cell>
          <cell r="BJ65"/>
          <cell r="BK65"/>
          <cell r="BL65">
            <v>0</v>
          </cell>
          <cell r="BM65"/>
          <cell r="BN65"/>
          <cell r="BO65">
            <v>0</v>
          </cell>
          <cell r="BP65"/>
          <cell r="BQ65"/>
          <cell r="BR65">
            <v>0</v>
          </cell>
          <cell r="BS65"/>
          <cell r="BT65"/>
          <cell r="BU65">
            <v>0</v>
          </cell>
          <cell r="BV65"/>
          <cell r="BW65"/>
          <cell r="BX65">
            <v>0</v>
          </cell>
          <cell r="BY65"/>
          <cell r="BZ65"/>
          <cell r="CA65">
            <v>0</v>
          </cell>
          <cell r="CB65">
            <v>0</v>
          </cell>
          <cell r="CC65">
            <v>0</v>
          </cell>
          <cell r="CD65">
            <v>0</v>
          </cell>
          <cell r="CE65"/>
          <cell r="CF65"/>
          <cell r="CG65">
            <v>0</v>
          </cell>
          <cell r="CH65"/>
          <cell r="CI65"/>
          <cell r="CJ65">
            <v>0</v>
          </cell>
          <cell r="CK65"/>
          <cell r="CL65"/>
          <cell r="CM65">
            <v>0</v>
          </cell>
          <cell r="CN65"/>
          <cell r="CO65"/>
          <cell r="CP65">
            <v>0</v>
          </cell>
          <cell r="CQ65"/>
          <cell r="CR65"/>
          <cell r="CS65">
            <v>0</v>
          </cell>
          <cell r="CT65"/>
          <cell r="CU65"/>
          <cell r="CV65">
            <v>0</v>
          </cell>
          <cell r="CW65"/>
          <cell r="CX65"/>
          <cell r="CY65">
            <v>0</v>
          </cell>
          <cell r="CZ65"/>
          <cell r="DA65"/>
          <cell r="DB65">
            <v>0</v>
          </cell>
          <cell r="DC65"/>
          <cell r="DD65"/>
          <cell r="DE65">
            <v>0</v>
          </cell>
          <cell r="DF65"/>
          <cell r="DG65"/>
          <cell r="DH65">
            <v>0</v>
          </cell>
          <cell r="DI65"/>
          <cell r="DJ65"/>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cell r="EP65">
            <v>0</v>
          </cell>
          <cell r="EQ65">
            <v>0</v>
          </cell>
          <cell r="ER65">
            <v>0</v>
          </cell>
        </row>
        <row r="66">
          <cell r="E66"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F66"/>
          <cell r="G66"/>
          <cell r="H66"/>
          <cell r="I66"/>
          <cell r="J66"/>
          <cell r="K66"/>
          <cell r="L66"/>
          <cell r="M66"/>
          <cell r="N66"/>
          <cell r="O66"/>
          <cell r="P66"/>
          <cell r="Q66"/>
          <cell r="R66"/>
          <cell r="S66"/>
          <cell r="T66"/>
          <cell r="U66"/>
          <cell r="V66"/>
          <cell r="W66"/>
          <cell r="X66"/>
          <cell r="Y66"/>
          <cell r="Z66"/>
          <cell r="AA66"/>
          <cell r="AB66"/>
          <cell r="AC66"/>
          <cell r="AD66"/>
          <cell r="AE66"/>
          <cell r="AF66" t="str">
            <v>Climate Change Adaptation and Resilience</v>
          </cell>
          <cell r="AG66" t="str">
            <v>Resilience Building</v>
          </cell>
          <cell r="AH66" t="str">
            <v>Data collection and analysis</v>
          </cell>
          <cell r="AI66" t="str">
            <v>Climate Change Adaptation</v>
          </cell>
          <cell r="AJ66" t="str">
            <v>Climate Change and Disaster Risk Reduction</v>
          </cell>
          <cell r="AK66" t="str">
            <v>International Organization for Migration (IOM)</v>
          </cell>
          <cell r="AL66"/>
          <cell r="AM66" t="str">
            <v>Ministry of National Security</v>
          </cell>
          <cell r="AN66"/>
          <cell r="AO66" t="str">
            <v>Organisation of Eastern Caribbean States (OECS)</v>
          </cell>
          <cell r="AP66"/>
          <cell r="AQ66"/>
          <cell r="AR66"/>
          <cell r="AS66"/>
          <cell r="AT66"/>
          <cell r="AU66"/>
          <cell r="AV66"/>
          <cell r="AW66"/>
          <cell r="AX66"/>
          <cell r="AY66"/>
          <cell r="AZ66">
            <v>0</v>
          </cell>
          <cell r="BA66"/>
          <cell r="BB66"/>
          <cell r="BC66">
            <v>0</v>
          </cell>
          <cell r="BD66"/>
          <cell r="BE66"/>
          <cell r="BF66">
            <v>0</v>
          </cell>
          <cell r="BG66"/>
          <cell r="BH66"/>
          <cell r="BI66">
            <v>0</v>
          </cell>
          <cell r="BJ66"/>
          <cell r="BK66"/>
          <cell r="BL66">
            <v>0</v>
          </cell>
          <cell r="BM66"/>
          <cell r="BN66"/>
          <cell r="BO66">
            <v>0</v>
          </cell>
          <cell r="BP66"/>
          <cell r="BQ66"/>
          <cell r="BR66">
            <v>0</v>
          </cell>
          <cell r="BS66"/>
          <cell r="BT66"/>
          <cell r="BU66">
            <v>0</v>
          </cell>
          <cell r="BV66"/>
          <cell r="BW66"/>
          <cell r="BX66">
            <v>0</v>
          </cell>
          <cell r="BY66"/>
          <cell r="BZ66"/>
          <cell r="CA66">
            <v>0</v>
          </cell>
          <cell r="CB66">
            <v>0</v>
          </cell>
          <cell r="CC66">
            <v>0</v>
          </cell>
          <cell r="CD66">
            <v>0</v>
          </cell>
          <cell r="CE66"/>
          <cell r="CF66"/>
          <cell r="CG66">
            <v>0</v>
          </cell>
          <cell r="CH66"/>
          <cell r="CI66"/>
          <cell r="CJ66">
            <v>0</v>
          </cell>
          <cell r="CK66"/>
          <cell r="CL66"/>
          <cell r="CM66">
            <v>0</v>
          </cell>
          <cell r="CN66"/>
          <cell r="CO66"/>
          <cell r="CP66">
            <v>0</v>
          </cell>
          <cell r="CQ66"/>
          <cell r="CR66"/>
          <cell r="CS66">
            <v>0</v>
          </cell>
          <cell r="CT66"/>
          <cell r="CU66"/>
          <cell r="CV66">
            <v>0</v>
          </cell>
          <cell r="CW66"/>
          <cell r="CX66"/>
          <cell r="CY66">
            <v>0</v>
          </cell>
          <cell r="CZ66"/>
          <cell r="DA66"/>
          <cell r="DB66">
            <v>0</v>
          </cell>
          <cell r="DC66"/>
          <cell r="DD66"/>
          <cell r="DE66">
            <v>0</v>
          </cell>
          <cell r="DF66"/>
          <cell r="DG66"/>
          <cell r="DH66">
            <v>0</v>
          </cell>
          <cell r="DI66"/>
          <cell r="DJ66"/>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cell r="EP66">
            <v>0</v>
          </cell>
          <cell r="EQ66">
            <v>0</v>
          </cell>
          <cell r="ER66">
            <v>0</v>
          </cell>
        </row>
        <row r="67">
          <cell r="E67" t="str">
            <v>UNICEF staff and partners have strengthened capacities to generate evidence, monitor and evaluate programs.</v>
          </cell>
          <cell r="F67" t="str">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ell>
          <cell r="G67">
            <v>44564</v>
          </cell>
          <cell r="H67" t="str">
            <v>31/12/2026</v>
          </cell>
          <cell r="I67" t="str">
            <v>Patrice Bosso, M&amp;E specialist</v>
          </cell>
          <cell r="J67"/>
          <cell r="K67" t="str">
            <v>Support countries on Household surveys implementation
Support countries on MICS Implementation - General
Support countries on stimulating demand for and capacity to use data (Data Savy)
Support evaluation innovation learning, uptake and partnerships for evaluation in countries
Building regional/national stakeholder evaluation capacity</v>
          </cell>
          <cell r="L67" t="str">
            <v xml:space="preserve">Support countries on Household surveys implementation
Support countries on MICS Implementation - General
Support countries on stimulating demand for and capacity to use data (Data Savy)
</v>
          </cell>
          <cell r="M67"/>
          <cell r="N67" t="str">
            <v xml:space="preserve">Support countries on Household surveys implementation
Support countries on MICS Implementation - General
Support countries on stimulating demand for and capacity to use data (Data Savy)
</v>
          </cell>
          <cell r="O67" t="str">
            <v xml:space="preserve">Support countries on Household surveys implementation
Support countries on MICS Implementation - General
Support countries on stimulating demand for and capacity to use data (Data Savy)
</v>
          </cell>
          <cell r="P67"/>
          <cell r="Q67"/>
          <cell r="R67" t="str">
            <v xml:space="preserve">Support countries on Household surveys implementation
Support countries on MICS Implementation - General
Support countries on stimulating demand for and capacity to use data (Data Savy)
</v>
          </cell>
          <cell r="S67" t="str">
            <v xml:space="preserve">Support countries on Household surveys implementation
Support countries on MICS Implementation - General
Support countries on stimulating demand for and capacity to use data (Data Savy)
</v>
          </cell>
          <cell r="T67"/>
          <cell r="U67" t="str">
            <v>Contribute to gender equality/women’s empowerment in a limited way (1)</v>
          </cell>
          <cell r="V67" t="str">
            <v>Limited contribution to realization of human rights (1)</v>
          </cell>
          <cell r="W67" t="str">
            <v>Not expected to contribute to sustaining peace (0)</v>
          </cell>
          <cell r="X67" t="str">
            <v>Data Collection and Analysis </v>
          </cell>
          <cell r="Y67" t="str">
            <v>children</v>
          </cell>
          <cell r="Z67" t="str">
            <v xml:space="preserve">Other </v>
          </cell>
          <cell r="AA67"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B67"/>
          <cell r="AC67"/>
          <cell r="AD67"/>
          <cell r="AE67"/>
          <cell r="AF67" t="str">
            <v>Planning and Monitoring</v>
          </cell>
          <cell r="AG67" t="str">
            <v>Innovation</v>
          </cell>
          <cell r="AH67" t="str">
            <v>Diversity, equity and inclusion</v>
          </cell>
          <cell r="AI67" t="str">
            <v>Digital Transformation</v>
          </cell>
          <cell r="AJ67" t="str">
            <v>Data Systems</v>
          </cell>
          <cell r="AK67" t="str">
            <v>United Nations Children’s Fund (UNICEF)</v>
          </cell>
          <cell r="AL67"/>
          <cell r="AM67" t="str">
            <v>Ministry of National Mobilisation</v>
          </cell>
          <cell r="AN67" t="str">
            <v>Government</v>
          </cell>
          <cell r="AO67" t="str">
            <v>Organisation of Eastern Caribbean States (OECS)</v>
          </cell>
          <cell r="AP67"/>
          <cell r="AQ67" t="str">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ell>
          <cell r="AR67"/>
          <cell r="AS67"/>
          <cell r="AT67"/>
          <cell r="AU67"/>
          <cell r="AV67"/>
          <cell r="AW67"/>
          <cell r="AX67"/>
          <cell r="AY67"/>
          <cell r="AZ67">
            <v>0</v>
          </cell>
          <cell r="BA67"/>
          <cell r="BB67"/>
          <cell r="BC67">
            <v>0</v>
          </cell>
          <cell r="BD67"/>
          <cell r="BE67"/>
          <cell r="BF67">
            <v>0</v>
          </cell>
          <cell r="BG67">
            <v>50000</v>
          </cell>
          <cell r="BH67">
            <v>50000</v>
          </cell>
          <cell r="BI67">
            <v>0</v>
          </cell>
          <cell r="BJ67">
            <v>50000</v>
          </cell>
          <cell r="BK67">
            <v>50000</v>
          </cell>
          <cell r="BL67">
            <v>0</v>
          </cell>
          <cell r="BM67"/>
          <cell r="BN67"/>
          <cell r="BO67">
            <v>0</v>
          </cell>
          <cell r="BP67"/>
          <cell r="BQ67"/>
          <cell r="BR67">
            <v>0</v>
          </cell>
          <cell r="BS67">
            <v>50000</v>
          </cell>
          <cell r="BT67">
            <v>50000</v>
          </cell>
          <cell r="BU67">
            <v>0</v>
          </cell>
          <cell r="BV67">
            <v>50000</v>
          </cell>
          <cell r="BW67">
            <v>50000</v>
          </cell>
          <cell r="BX67">
            <v>0</v>
          </cell>
          <cell r="BY67">
            <v>100000</v>
          </cell>
          <cell r="BZ67">
            <v>100000</v>
          </cell>
          <cell r="CA67">
            <v>0</v>
          </cell>
          <cell r="CB67">
            <v>300000</v>
          </cell>
          <cell r="CC67">
            <v>300000</v>
          </cell>
          <cell r="CD67">
            <v>0</v>
          </cell>
          <cell r="CE67"/>
          <cell r="CF67"/>
          <cell r="CG67">
            <v>0</v>
          </cell>
          <cell r="CH67"/>
          <cell r="CI67"/>
          <cell r="CJ67">
            <v>0</v>
          </cell>
          <cell r="CK67"/>
          <cell r="CL67"/>
          <cell r="CM67">
            <v>0</v>
          </cell>
          <cell r="CN67">
            <v>50000</v>
          </cell>
          <cell r="CO67">
            <v>50000</v>
          </cell>
          <cell r="CP67">
            <v>0</v>
          </cell>
          <cell r="CQ67">
            <v>50000</v>
          </cell>
          <cell r="CR67">
            <v>50000</v>
          </cell>
          <cell r="CS67">
            <v>0</v>
          </cell>
          <cell r="CT67"/>
          <cell r="CU67"/>
          <cell r="CV67">
            <v>0</v>
          </cell>
          <cell r="CW67"/>
          <cell r="CX67"/>
          <cell r="CY67">
            <v>0</v>
          </cell>
          <cell r="CZ67">
            <v>50000</v>
          </cell>
          <cell r="DA67">
            <v>50000</v>
          </cell>
          <cell r="DB67">
            <v>0</v>
          </cell>
          <cell r="DC67">
            <v>50000</v>
          </cell>
          <cell r="DD67">
            <v>50000</v>
          </cell>
          <cell r="DE67">
            <v>0</v>
          </cell>
          <cell r="DF67">
            <v>100000</v>
          </cell>
          <cell r="DG67">
            <v>100000</v>
          </cell>
          <cell r="DH67">
            <v>0</v>
          </cell>
          <cell r="DI67"/>
          <cell r="DJ67"/>
          <cell r="DK67">
            <v>0</v>
          </cell>
          <cell r="DL67">
            <v>300000</v>
          </cell>
          <cell r="DM67">
            <v>300000</v>
          </cell>
          <cell r="DN67">
            <v>0</v>
          </cell>
          <cell r="DO67">
            <v>0</v>
          </cell>
          <cell r="DP67">
            <v>0</v>
          </cell>
          <cell r="DQ67">
            <v>0</v>
          </cell>
          <cell r="DR67">
            <v>0</v>
          </cell>
          <cell r="DS67">
            <v>0</v>
          </cell>
          <cell r="DT67">
            <v>0</v>
          </cell>
          <cell r="DU67">
            <v>0</v>
          </cell>
          <cell r="DV67">
            <v>0</v>
          </cell>
          <cell r="DW67">
            <v>0</v>
          </cell>
          <cell r="DX67">
            <v>50000</v>
          </cell>
          <cell r="DY67">
            <v>50000</v>
          </cell>
          <cell r="DZ67">
            <v>0</v>
          </cell>
          <cell r="EA67">
            <v>100000</v>
          </cell>
          <cell r="EB67">
            <v>100000</v>
          </cell>
          <cell r="EC67">
            <v>0</v>
          </cell>
          <cell r="ED67">
            <v>50000</v>
          </cell>
          <cell r="EE67">
            <v>50000</v>
          </cell>
          <cell r="EF67">
            <v>0</v>
          </cell>
          <cell r="EG67">
            <v>0</v>
          </cell>
          <cell r="EH67">
            <v>0</v>
          </cell>
          <cell r="EI67">
            <v>0</v>
          </cell>
          <cell r="EJ67">
            <v>50000</v>
          </cell>
          <cell r="EK67">
            <v>50000</v>
          </cell>
          <cell r="EL67">
            <v>0</v>
          </cell>
          <cell r="EM67">
            <v>100000</v>
          </cell>
          <cell r="EN67">
            <v>100000</v>
          </cell>
          <cell r="EO67">
            <v>0</v>
          </cell>
          <cell r="EP67">
            <v>150000</v>
          </cell>
          <cell r="EQ67">
            <v>150000</v>
          </cell>
          <cell r="ER67">
            <v>0</v>
          </cell>
        </row>
        <row r="68">
          <cell r="E68" t="str">
            <v>Integrated Health Services Delivery Networks strengthened to provide comprehensive and quality health services particularly at the first level of care</v>
          </cell>
          <cell r="F68"/>
          <cell r="G68"/>
          <cell r="H68"/>
          <cell r="I68"/>
          <cell r="J68"/>
          <cell r="K68" t="str">
            <v>Emergency preparedness and IHR capacities assessed and strengthened</v>
          </cell>
          <cell r="L68" t="str">
            <v>Develop posters on the importance of Breastfeeding</v>
          </cell>
          <cell r="M68"/>
          <cell r="N68" t="str">
            <v>Emergency preparedness and IHR capacities assessed and strengthened</v>
          </cell>
          <cell r="O68" t="str">
            <v>To strengthen capacity to address social and environmental determinants of health</v>
          </cell>
          <cell r="P68"/>
          <cell r="Q68" t="str">
            <v>Emergency preparedness and IHR capacities assessed and strengthened</v>
          </cell>
          <cell r="R68" t="str">
            <v>To strengthen capacity to address social and environmental determinants of health</v>
          </cell>
          <cell r="S68" t="str">
            <v xml:space="preserve">To develop and implement programs to address HIV, TB and viral hepatitis prevention and </v>
          </cell>
          <cell r="T68"/>
          <cell r="U68"/>
          <cell r="V68"/>
          <cell r="W68"/>
          <cell r="X68"/>
          <cell r="Y68" t="str">
            <v>vulnerable groups</v>
          </cell>
          <cell r="Z68"/>
          <cell r="AA68"/>
          <cell r="AB68"/>
          <cell r="AC68"/>
          <cell r="AD68"/>
          <cell r="AE68"/>
          <cell r="AF68" t="str">
            <v>Access to Health Services</v>
          </cell>
          <cell r="AG68"/>
          <cell r="AH68" t="str">
            <v>Access to Health Services</v>
          </cell>
          <cell r="AI68" t="str">
            <v>Human and Social Development</v>
          </cell>
          <cell r="AJ68" t="str">
            <v>Tailored Policy Support &amp; Technical Assistance</v>
          </cell>
          <cell r="AK68" t="str">
            <v>Pan American Health Organization (PAHO/WHO)</v>
          </cell>
          <cell r="AL68"/>
          <cell r="AM68" t="str">
            <v xml:space="preserve">Ministry of Health </v>
          </cell>
          <cell r="AN68"/>
          <cell r="AO68"/>
          <cell r="AP68"/>
          <cell r="AQ68"/>
          <cell r="AR68"/>
          <cell r="AS68"/>
          <cell r="AT68"/>
          <cell r="AU68"/>
          <cell r="AV68"/>
          <cell r="AW68"/>
          <cell r="AX68"/>
          <cell r="AY68"/>
          <cell r="AZ68">
            <v>0</v>
          </cell>
          <cell r="BA68"/>
          <cell r="BB68"/>
          <cell r="BC68">
            <v>0</v>
          </cell>
          <cell r="BD68"/>
          <cell r="BE68"/>
          <cell r="BF68">
            <v>0</v>
          </cell>
          <cell r="BG68"/>
          <cell r="BH68"/>
          <cell r="BI68">
            <v>0</v>
          </cell>
          <cell r="BJ68"/>
          <cell r="BK68"/>
          <cell r="BL68">
            <v>0</v>
          </cell>
          <cell r="BM68"/>
          <cell r="BN68"/>
          <cell r="BO68">
            <v>0</v>
          </cell>
          <cell r="BP68"/>
          <cell r="BQ68"/>
          <cell r="BR68">
            <v>0</v>
          </cell>
          <cell r="BS68"/>
          <cell r="BT68"/>
          <cell r="BU68">
            <v>0</v>
          </cell>
          <cell r="BV68"/>
          <cell r="BW68"/>
          <cell r="BX68">
            <v>0</v>
          </cell>
          <cell r="BY68"/>
          <cell r="BZ68"/>
          <cell r="CA68">
            <v>0</v>
          </cell>
          <cell r="CB68">
            <v>0</v>
          </cell>
          <cell r="CC68">
            <v>0</v>
          </cell>
          <cell r="CD68">
            <v>0</v>
          </cell>
          <cell r="CE68"/>
          <cell r="CF68"/>
          <cell r="CG68">
            <v>0</v>
          </cell>
          <cell r="CH68"/>
          <cell r="CI68"/>
          <cell r="CJ68">
            <v>0</v>
          </cell>
          <cell r="CK68"/>
          <cell r="CL68"/>
          <cell r="CM68">
            <v>0</v>
          </cell>
          <cell r="CN68"/>
          <cell r="CO68"/>
          <cell r="CP68">
            <v>0</v>
          </cell>
          <cell r="CQ68"/>
          <cell r="CR68"/>
          <cell r="CS68">
            <v>0</v>
          </cell>
          <cell r="CT68"/>
          <cell r="CU68"/>
          <cell r="CV68">
            <v>0</v>
          </cell>
          <cell r="CW68"/>
          <cell r="CX68"/>
          <cell r="CY68">
            <v>0</v>
          </cell>
          <cell r="CZ68"/>
          <cell r="DA68"/>
          <cell r="DB68">
            <v>0</v>
          </cell>
          <cell r="DC68"/>
          <cell r="DD68"/>
          <cell r="DE68">
            <v>0</v>
          </cell>
          <cell r="DF68"/>
          <cell r="DG68"/>
          <cell r="DH68">
            <v>0</v>
          </cell>
          <cell r="DI68"/>
          <cell r="DJ68"/>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cell r="EP68">
            <v>0</v>
          </cell>
          <cell r="EQ68">
            <v>0</v>
          </cell>
          <cell r="ER68">
            <v>0</v>
          </cell>
        </row>
        <row r="69">
          <cell r="E69" t="str">
            <v>Implementation of strategies to enhance women, children, neonatal and adolescent health strengthened</v>
          </cell>
          <cell r="F69" t="str">
            <v>Implementation of the Plan of Action for Women's Children and Adolescents" Health</v>
          </cell>
          <cell r="G69"/>
          <cell r="H69"/>
          <cell r="I69"/>
          <cell r="J69"/>
          <cell r="K69" t="str">
            <v>Disseminate information of the importance of Breastfeeding</v>
          </cell>
          <cell r="L69" t="str">
            <v xml:space="preserve">Dissemination of communication material for Vaccination week of the Americas </v>
          </cell>
          <cell r="M69"/>
          <cell r="N69" t="str">
            <v>Prevention strategies for pandemic and epidemic-prone diseases implemented</v>
          </cell>
          <cell r="O69" t="str">
            <v>Emergency preparedness and IHR capacities assessed and strengthened</v>
          </cell>
          <cell r="P69"/>
          <cell r="Q69" t="str">
            <v>Enhanced country capacity for rapid detection, assessment and response to health emergencies</v>
          </cell>
          <cell r="R69" t="str">
            <v>Emergency preparedness and IHR capacities assessed and strengthened</v>
          </cell>
          <cell r="S69" t="str">
            <v>Implement the Healthy Lifestyle Module of the HEARTS Technical package.  This addresses the four modifiable interventions for Non-Communicable Disease.</v>
          </cell>
          <cell r="T69"/>
          <cell r="U69"/>
          <cell r="V69"/>
          <cell r="W69"/>
          <cell r="X69"/>
          <cell r="Y69" t="str">
            <v>women and children</v>
          </cell>
          <cell r="Z69"/>
          <cell r="AA69"/>
          <cell r="AB69"/>
          <cell r="AC69"/>
          <cell r="AD69"/>
          <cell r="AE69"/>
          <cell r="AF69" t="str">
            <v>Family Health and Nutrition</v>
          </cell>
          <cell r="AG69" t="str">
            <v>Early Childhood Development</v>
          </cell>
          <cell r="AH69" t="str">
            <v>Youth Capacity Building</v>
          </cell>
          <cell r="AI69" t="str">
            <v>Human and Social Development</v>
          </cell>
          <cell r="AJ69" t="str">
            <v>Tailored Policy Support &amp; Technical Assistance</v>
          </cell>
          <cell r="AK69" t="str">
            <v>Pan American Health Organization (PAHO/WHO)</v>
          </cell>
          <cell r="AL69"/>
          <cell r="AM69" t="str">
            <v xml:space="preserve">Ministry of Health </v>
          </cell>
          <cell r="AN69"/>
          <cell r="AO69"/>
          <cell r="AP69"/>
          <cell r="AQ69"/>
          <cell r="AR69"/>
          <cell r="AS69"/>
          <cell r="AT69"/>
          <cell r="AU69"/>
          <cell r="AV69"/>
          <cell r="AW69"/>
          <cell r="AX69"/>
          <cell r="AY69"/>
          <cell r="AZ69">
            <v>0</v>
          </cell>
          <cell r="BA69"/>
          <cell r="BB69"/>
          <cell r="BC69">
            <v>0</v>
          </cell>
          <cell r="BD69"/>
          <cell r="BE69"/>
          <cell r="BF69">
            <v>0</v>
          </cell>
          <cell r="BG69"/>
          <cell r="BH69"/>
          <cell r="BI69">
            <v>0</v>
          </cell>
          <cell r="BJ69"/>
          <cell r="BK69"/>
          <cell r="BL69">
            <v>0</v>
          </cell>
          <cell r="BM69"/>
          <cell r="BN69"/>
          <cell r="BO69">
            <v>0</v>
          </cell>
          <cell r="BP69"/>
          <cell r="BQ69"/>
          <cell r="BR69">
            <v>0</v>
          </cell>
          <cell r="BS69"/>
          <cell r="BT69"/>
          <cell r="BU69">
            <v>0</v>
          </cell>
          <cell r="BV69"/>
          <cell r="BW69"/>
          <cell r="BX69">
            <v>0</v>
          </cell>
          <cell r="BY69"/>
          <cell r="BZ69"/>
          <cell r="CA69">
            <v>0</v>
          </cell>
          <cell r="CB69">
            <v>0</v>
          </cell>
          <cell r="CC69">
            <v>0</v>
          </cell>
          <cell r="CD69">
            <v>0</v>
          </cell>
          <cell r="CE69"/>
          <cell r="CF69"/>
          <cell r="CG69">
            <v>0</v>
          </cell>
          <cell r="CH69"/>
          <cell r="CI69"/>
          <cell r="CJ69">
            <v>0</v>
          </cell>
          <cell r="CK69"/>
          <cell r="CL69"/>
          <cell r="CM69">
            <v>0</v>
          </cell>
          <cell r="CN69"/>
          <cell r="CO69"/>
          <cell r="CP69">
            <v>0</v>
          </cell>
          <cell r="CQ69"/>
          <cell r="CR69"/>
          <cell r="CS69">
            <v>0</v>
          </cell>
          <cell r="CT69"/>
          <cell r="CU69"/>
          <cell r="CV69">
            <v>0</v>
          </cell>
          <cell r="CW69"/>
          <cell r="CX69"/>
          <cell r="CY69">
            <v>0</v>
          </cell>
          <cell r="CZ69"/>
          <cell r="DA69"/>
          <cell r="DB69">
            <v>0</v>
          </cell>
          <cell r="DC69"/>
          <cell r="DD69"/>
          <cell r="DE69">
            <v>0</v>
          </cell>
          <cell r="DF69"/>
          <cell r="DG69"/>
          <cell r="DH69">
            <v>0</v>
          </cell>
          <cell r="DI69"/>
          <cell r="DJ69"/>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cell r="EP69">
            <v>0</v>
          </cell>
          <cell r="EQ69">
            <v>0</v>
          </cell>
          <cell r="ER69">
            <v>0</v>
          </cell>
        </row>
        <row r="70">
          <cell r="E70" t="str">
            <v xml:space="preserve">Programs to address HIV, TB, viral hepatitis, arboviruses and vaccine preventable diseases prevention and treatment strengthened </v>
          </cell>
          <cell r="F70"/>
          <cell r="G70"/>
          <cell r="H70"/>
          <cell r="I70"/>
          <cell r="J70"/>
          <cell r="K70" t="str">
            <v>Dissemination of communication material for Vaccination week of the Americas</v>
          </cell>
          <cell r="L70" t="str">
            <v>Rapid detection, assessment, and response to health emergencies</v>
          </cell>
          <cell r="M70"/>
          <cell r="N70" t="str">
            <v>Enhanced country capacity for rapid detection, assessment and response to health emergencies</v>
          </cell>
          <cell r="O70" t="str">
            <v xml:space="preserve">Capacities for rapid detection, assessment and response to health emergencies strengthened </v>
          </cell>
          <cell r="P70"/>
          <cell r="Q70" t="str">
            <v>To develop and implement programs to address HIV, TB and viral hepatitis prevention and treatment</v>
          </cell>
          <cell r="R70" t="str">
            <v xml:space="preserve"> Prevention strategies for pandemic and epidemic-prone diseases implemented</v>
          </cell>
          <cell r="S70" t="str">
            <v>Implement a Mental Health and Psychosocial Support Programme focusing on self-care and individual psychological help for adults impaired by distress in communities exposed to adversity,</v>
          </cell>
          <cell r="T70"/>
          <cell r="U70"/>
          <cell r="V70"/>
          <cell r="W70"/>
          <cell r="X70"/>
          <cell r="Y70" t="str">
            <v>vulnerable groups</v>
          </cell>
          <cell r="Z70"/>
          <cell r="AA70"/>
          <cell r="AB70"/>
          <cell r="AC70"/>
          <cell r="AD70"/>
          <cell r="AE70"/>
          <cell r="AF70" t="str">
            <v>Sexual and Reproductive Health (SRH)</v>
          </cell>
          <cell r="AG70" t="str">
            <v>Mosquito-Borne Diseases</v>
          </cell>
          <cell r="AH70" t="str">
            <v>Health Surveillance</v>
          </cell>
          <cell r="AI70" t="str">
            <v>Human and Social Development</v>
          </cell>
          <cell r="AJ70" t="str">
            <v>Tailored Policy Support &amp; Technical Assistance</v>
          </cell>
          <cell r="AK70" t="str">
            <v>Pan American Health Organization (PAHO/WHO)</v>
          </cell>
          <cell r="AL70"/>
          <cell r="AM70" t="str">
            <v xml:space="preserve">Ministry of Health </v>
          </cell>
          <cell r="AN70"/>
          <cell r="AO70"/>
          <cell r="AP70"/>
          <cell r="AQ70"/>
          <cell r="AR70"/>
          <cell r="AS70"/>
          <cell r="AT70"/>
          <cell r="AU70"/>
          <cell r="AV70"/>
          <cell r="AW70"/>
          <cell r="AX70"/>
          <cell r="AY70"/>
          <cell r="AZ70">
            <v>0</v>
          </cell>
          <cell r="BA70"/>
          <cell r="BB70"/>
          <cell r="BC70">
            <v>0</v>
          </cell>
          <cell r="BD70"/>
          <cell r="BE70"/>
          <cell r="BF70">
            <v>0</v>
          </cell>
          <cell r="BG70"/>
          <cell r="BH70"/>
          <cell r="BI70">
            <v>0</v>
          </cell>
          <cell r="BJ70"/>
          <cell r="BK70"/>
          <cell r="BL70">
            <v>0</v>
          </cell>
          <cell r="BM70"/>
          <cell r="BN70"/>
          <cell r="BO70">
            <v>0</v>
          </cell>
          <cell r="BP70"/>
          <cell r="BQ70"/>
          <cell r="BR70">
            <v>0</v>
          </cell>
          <cell r="BS70"/>
          <cell r="BT70"/>
          <cell r="BU70">
            <v>0</v>
          </cell>
          <cell r="BV70"/>
          <cell r="BW70"/>
          <cell r="BX70">
            <v>0</v>
          </cell>
          <cell r="BY70"/>
          <cell r="BZ70"/>
          <cell r="CA70">
            <v>0</v>
          </cell>
          <cell r="CB70">
            <v>0</v>
          </cell>
          <cell r="CC70">
            <v>0</v>
          </cell>
          <cell r="CD70">
            <v>0</v>
          </cell>
          <cell r="CE70"/>
          <cell r="CF70"/>
          <cell r="CG70">
            <v>0</v>
          </cell>
          <cell r="CH70"/>
          <cell r="CI70"/>
          <cell r="CJ70">
            <v>0</v>
          </cell>
          <cell r="CK70"/>
          <cell r="CL70"/>
          <cell r="CM70">
            <v>0</v>
          </cell>
          <cell r="CN70"/>
          <cell r="CO70"/>
          <cell r="CP70">
            <v>0</v>
          </cell>
          <cell r="CQ70"/>
          <cell r="CR70"/>
          <cell r="CS70">
            <v>0</v>
          </cell>
          <cell r="CT70"/>
          <cell r="CU70"/>
          <cell r="CV70">
            <v>0</v>
          </cell>
          <cell r="CW70"/>
          <cell r="CX70"/>
          <cell r="CY70">
            <v>0</v>
          </cell>
          <cell r="CZ70"/>
          <cell r="DA70"/>
          <cell r="DB70">
            <v>0</v>
          </cell>
          <cell r="DC70"/>
          <cell r="DD70"/>
          <cell r="DE70">
            <v>0</v>
          </cell>
          <cell r="DF70"/>
          <cell r="DG70"/>
          <cell r="DH70">
            <v>0</v>
          </cell>
          <cell r="DI70"/>
          <cell r="DJ70"/>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cell r="EP70">
            <v>0</v>
          </cell>
          <cell r="EQ70">
            <v>0</v>
          </cell>
          <cell r="ER70">
            <v>0</v>
          </cell>
        </row>
        <row r="71">
          <cell r="E71" t="str">
            <v>Cancer prevention and control strategies developed</v>
          </cell>
          <cell r="F71" t="str">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ell>
          <cell r="G71"/>
          <cell r="H71"/>
          <cell r="I71"/>
          <cell r="J71"/>
          <cell r="K71" t="str">
            <v>Prevention strategies for pandemic and epidemic-prone diseases implemented</v>
          </cell>
          <cell r="L71" t="str">
            <v>Emergency preparedness and IHR capacities assessed and strengthened</v>
          </cell>
          <cell r="M71"/>
          <cell r="N71" t="str">
            <v>To develop and implement programs to address  HIV, TB and viral hepatitis  prevention and treatment</v>
          </cell>
          <cell r="O71" t="str">
            <v>To develop and implement programs to address HIV, TB and viral hepatitis prevention and treatment</v>
          </cell>
          <cell r="P71"/>
          <cell r="Q71" t="str">
            <v>Strengthen capacity for implementation of integrated  vector management (IVM)strategies</v>
          </cell>
          <cell r="R71" t="str">
            <v>Enhanced country capacity for rapid detection, assessment and response to health emergencies</v>
          </cell>
          <cell r="S71" t="str">
            <v>Prevention strategies for pandemic and epidemic-prone diseases implemented</v>
          </cell>
          <cell r="T71"/>
          <cell r="U71"/>
          <cell r="V71"/>
          <cell r="W71"/>
          <cell r="X71"/>
          <cell r="Y71" t="str">
            <v>women</v>
          </cell>
          <cell r="Z71"/>
          <cell r="AA71"/>
          <cell r="AB71"/>
          <cell r="AC71"/>
          <cell r="AD71"/>
          <cell r="AE71"/>
          <cell r="AF71" t="str">
            <v>Non-Communicable Diseases</v>
          </cell>
          <cell r="AG71" t="str">
            <v>Access to Health Services</v>
          </cell>
          <cell r="AH71" t="str">
            <v>Non-Communicable Diseases</v>
          </cell>
          <cell r="AI71" t="str">
            <v>Human and Social Development</v>
          </cell>
          <cell r="AJ71" t="str">
            <v>Tailored Policy Support &amp; Technical Assistance</v>
          </cell>
          <cell r="AK71" t="str">
            <v>Pan American Health Organization (PAHO/WHO)</v>
          </cell>
          <cell r="AL71"/>
          <cell r="AM71" t="str">
            <v xml:space="preserve">Ministry of Health </v>
          </cell>
          <cell r="AN71"/>
          <cell r="AO71"/>
          <cell r="AP71"/>
          <cell r="AQ71"/>
          <cell r="AR71"/>
          <cell r="AS71"/>
          <cell r="AT71"/>
          <cell r="AU71"/>
          <cell r="AV71"/>
          <cell r="AW71"/>
          <cell r="AX71"/>
          <cell r="AY71"/>
          <cell r="AZ71">
            <v>0</v>
          </cell>
          <cell r="BA71"/>
          <cell r="BB71"/>
          <cell r="BC71">
            <v>0</v>
          </cell>
          <cell r="BD71"/>
          <cell r="BE71"/>
          <cell r="BF71">
            <v>0</v>
          </cell>
          <cell r="BG71"/>
          <cell r="BH71"/>
          <cell r="BI71">
            <v>0</v>
          </cell>
          <cell r="BJ71"/>
          <cell r="BK71"/>
          <cell r="BL71">
            <v>0</v>
          </cell>
          <cell r="BM71"/>
          <cell r="BN71"/>
          <cell r="BO71">
            <v>0</v>
          </cell>
          <cell r="BP71"/>
          <cell r="BQ71"/>
          <cell r="BR71">
            <v>0</v>
          </cell>
          <cell r="BS71"/>
          <cell r="BT71"/>
          <cell r="BU71">
            <v>0</v>
          </cell>
          <cell r="BV71"/>
          <cell r="BW71"/>
          <cell r="BX71">
            <v>0</v>
          </cell>
          <cell r="BY71"/>
          <cell r="BZ71"/>
          <cell r="CA71">
            <v>0</v>
          </cell>
          <cell r="CB71">
            <v>0</v>
          </cell>
          <cell r="CC71">
            <v>0</v>
          </cell>
          <cell r="CD71">
            <v>0</v>
          </cell>
          <cell r="CE71"/>
          <cell r="CF71"/>
          <cell r="CG71">
            <v>0</v>
          </cell>
          <cell r="CH71"/>
          <cell r="CI71"/>
          <cell r="CJ71">
            <v>0</v>
          </cell>
          <cell r="CK71"/>
          <cell r="CL71"/>
          <cell r="CM71">
            <v>0</v>
          </cell>
          <cell r="CN71"/>
          <cell r="CO71"/>
          <cell r="CP71">
            <v>0</v>
          </cell>
          <cell r="CQ71"/>
          <cell r="CR71"/>
          <cell r="CS71">
            <v>0</v>
          </cell>
          <cell r="CT71"/>
          <cell r="CU71"/>
          <cell r="CV71">
            <v>0</v>
          </cell>
          <cell r="CW71"/>
          <cell r="CX71"/>
          <cell r="CY71">
            <v>0</v>
          </cell>
          <cell r="CZ71"/>
          <cell r="DA71"/>
          <cell r="DB71">
            <v>0</v>
          </cell>
          <cell r="DC71"/>
          <cell r="DD71"/>
          <cell r="DE71">
            <v>0</v>
          </cell>
          <cell r="DF71"/>
          <cell r="DG71"/>
          <cell r="DH71">
            <v>0</v>
          </cell>
          <cell r="DI71"/>
          <cell r="DJ71"/>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cell r="EP71">
            <v>0</v>
          </cell>
          <cell r="EQ71">
            <v>0</v>
          </cell>
          <cell r="ER71">
            <v>0</v>
          </cell>
        </row>
        <row r="72">
          <cell r="E72" t="str">
            <v>National policies and regulatory systems that can ensure the quality, safety, and effectiveness of medicines, vaccines and health technologies developed and strengthened</v>
          </cell>
          <cell r="F72"/>
          <cell r="G72"/>
          <cell r="H72"/>
          <cell r="I72"/>
          <cell r="J72"/>
          <cell r="K72" t="str">
            <v>Enhanced country capacity for rapid detection, assessment and response to health emergencies</v>
          </cell>
          <cell r="L72" t="str">
            <v>To develop and implement programs to address  HIV, TB and viral hepatitis  prevention and treatment</v>
          </cell>
          <cell r="M72"/>
          <cell r="N72" t="str">
            <v>Strengthen capacity for implementation of  integrated  vector management  (IVM)strategies</v>
          </cell>
          <cell r="O72" t="str">
            <v>Countries and territories have formalized and initiated implementation of a national policy on human resources for health</v>
          </cell>
          <cell r="P72"/>
          <cell r="Q72" t="str">
            <v>Strengthen capacity to address risk factors for CDs</v>
          </cell>
          <cell r="R72" t="str">
            <v>To develop and implement programs to address  HIV, TB and viral hepatitis  prevention and treatment</v>
          </cell>
          <cell r="S72" t="str">
            <v>Strengthen the health authorities’ capacity to lead collective action and carry out the changes needed for the</v>
          </cell>
          <cell r="T72"/>
          <cell r="U72"/>
          <cell r="V72"/>
          <cell r="W72"/>
          <cell r="X72"/>
          <cell r="Y72"/>
          <cell r="Z72"/>
          <cell r="AA72"/>
          <cell r="AB72"/>
          <cell r="AC72"/>
          <cell r="AD72"/>
          <cell r="AE72"/>
          <cell r="AF72" t="str">
            <v>Access to Health Services</v>
          </cell>
          <cell r="AG72"/>
          <cell r="AH72" t="str">
            <v>Access to Health Services</v>
          </cell>
          <cell r="AI72"/>
          <cell r="AJ72" t="str">
            <v>Tailored Policy Support &amp; Technical Assistance</v>
          </cell>
          <cell r="AK72" t="str">
            <v>Pan American Health Organization (PAHO/WHO)</v>
          </cell>
          <cell r="AL72"/>
          <cell r="AM72"/>
          <cell r="AN72"/>
          <cell r="AO72"/>
          <cell r="AP72"/>
          <cell r="AQ72"/>
          <cell r="AR72"/>
          <cell r="AS72"/>
          <cell r="AT72"/>
          <cell r="AU72"/>
          <cell r="AV72"/>
          <cell r="AW72"/>
          <cell r="AX72"/>
          <cell r="AY72"/>
          <cell r="AZ72">
            <v>0</v>
          </cell>
          <cell r="BA72"/>
          <cell r="BB72"/>
          <cell r="BC72">
            <v>0</v>
          </cell>
          <cell r="BD72"/>
          <cell r="BE72"/>
          <cell r="BF72">
            <v>0</v>
          </cell>
          <cell r="BG72"/>
          <cell r="BH72"/>
          <cell r="BI72">
            <v>0</v>
          </cell>
          <cell r="BJ72"/>
          <cell r="BK72"/>
          <cell r="BL72">
            <v>0</v>
          </cell>
          <cell r="BM72"/>
          <cell r="BN72"/>
          <cell r="BO72">
            <v>0</v>
          </cell>
          <cell r="BP72"/>
          <cell r="BQ72"/>
          <cell r="BR72">
            <v>0</v>
          </cell>
          <cell r="BS72"/>
          <cell r="BT72"/>
          <cell r="BU72">
            <v>0</v>
          </cell>
          <cell r="BV72"/>
          <cell r="BW72"/>
          <cell r="BX72">
            <v>0</v>
          </cell>
          <cell r="BY72"/>
          <cell r="BZ72"/>
          <cell r="CA72">
            <v>0</v>
          </cell>
          <cell r="CB72">
            <v>0</v>
          </cell>
          <cell r="CC72">
            <v>0</v>
          </cell>
          <cell r="CD72">
            <v>0</v>
          </cell>
          <cell r="CE72"/>
          <cell r="CF72"/>
          <cell r="CG72">
            <v>0</v>
          </cell>
          <cell r="CH72"/>
          <cell r="CI72"/>
          <cell r="CJ72">
            <v>0</v>
          </cell>
          <cell r="CK72"/>
          <cell r="CL72"/>
          <cell r="CM72">
            <v>0</v>
          </cell>
          <cell r="CN72"/>
          <cell r="CO72"/>
          <cell r="CP72">
            <v>0</v>
          </cell>
          <cell r="CQ72"/>
          <cell r="CR72"/>
          <cell r="CS72">
            <v>0</v>
          </cell>
          <cell r="CT72"/>
          <cell r="CU72"/>
          <cell r="CV72">
            <v>0</v>
          </cell>
          <cell r="CW72"/>
          <cell r="CX72"/>
          <cell r="CY72">
            <v>0</v>
          </cell>
          <cell r="CZ72"/>
          <cell r="DA72"/>
          <cell r="DB72">
            <v>0</v>
          </cell>
          <cell r="DC72"/>
          <cell r="DD72"/>
          <cell r="DE72">
            <v>0</v>
          </cell>
          <cell r="DF72"/>
          <cell r="DG72"/>
          <cell r="DH72">
            <v>0</v>
          </cell>
          <cell r="DI72"/>
          <cell r="DJ72"/>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cell r="EP72">
            <v>0</v>
          </cell>
          <cell r="EQ72">
            <v>0</v>
          </cell>
          <cell r="ER72">
            <v>0</v>
          </cell>
        </row>
        <row r="73">
          <cell r="E73" t="str">
            <v>Developed and implemented health financing mechanisms to increase fiscal space for health</v>
          </cell>
          <cell r="F73"/>
          <cell r="G73"/>
          <cell r="H73"/>
          <cell r="I73"/>
          <cell r="J73"/>
          <cell r="K73" t="str">
            <v>To develop and implement programs to address HIV, TB and viral hepatitis prevention and treatment</v>
          </cell>
          <cell r="L73"/>
          <cell r="M73"/>
          <cell r="N73" t="str">
            <v>Strengthen capacity to address  risk factors  for CDs</v>
          </cell>
          <cell r="O73" t="str">
            <v>Strengthened national health authorities' stewardship and governance, enabling them to lead the health system's transformation and implement the essential public health functions for universal health</v>
          </cell>
          <cell r="P73"/>
          <cell r="Q73" t="str">
            <v>To strengthen health systems capacity for the elimination of targeted CDs</v>
          </cell>
          <cell r="R73" t="str">
            <v>Strengthen capacity for implementation of  integrated  vector management  (IVM)strategies</v>
          </cell>
          <cell r="S73" t="str">
            <v>health system to reach universal health with equity, respect for human rights, and the implementation of the</v>
          </cell>
          <cell r="T73"/>
          <cell r="U73"/>
          <cell r="V73"/>
          <cell r="W73"/>
          <cell r="X73"/>
          <cell r="Y73"/>
          <cell r="Z73"/>
          <cell r="AA73"/>
          <cell r="AB73"/>
          <cell r="AC73"/>
          <cell r="AD73"/>
          <cell r="AE73"/>
          <cell r="AF73" t="str">
            <v>Access to Health Finance</v>
          </cell>
          <cell r="AG73"/>
          <cell r="AH73" t="str">
            <v>Access to Health Finance</v>
          </cell>
          <cell r="AI73" t="str">
            <v>Human and Social Development</v>
          </cell>
          <cell r="AJ73" t="str">
            <v>Tailored Policy Support &amp; Technical Assistance</v>
          </cell>
          <cell r="AK73" t="str">
            <v>Pan American Health Organization (PAHO/WHO)</v>
          </cell>
          <cell r="AL73"/>
          <cell r="AM73" t="str">
            <v xml:space="preserve">Ministry of Health </v>
          </cell>
          <cell r="AN73"/>
          <cell r="AO73"/>
          <cell r="AP73"/>
          <cell r="AQ73"/>
          <cell r="AR73"/>
          <cell r="AS73"/>
          <cell r="AT73"/>
          <cell r="AU73"/>
          <cell r="AV73"/>
          <cell r="AW73"/>
          <cell r="AX73"/>
          <cell r="AY73"/>
          <cell r="AZ73">
            <v>0</v>
          </cell>
          <cell r="BA73"/>
          <cell r="BB73"/>
          <cell r="BC73">
            <v>0</v>
          </cell>
          <cell r="BD73"/>
          <cell r="BE73"/>
          <cell r="BF73">
            <v>0</v>
          </cell>
          <cell r="BG73"/>
          <cell r="BH73"/>
          <cell r="BI73">
            <v>0</v>
          </cell>
          <cell r="BJ73"/>
          <cell r="BK73"/>
          <cell r="BL73">
            <v>0</v>
          </cell>
          <cell r="BM73"/>
          <cell r="BN73"/>
          <cell r="BO73">
            <v>0</v>
          </cell>
          <cell r="BP73"/>
          <cell r="BQ73"/>
          <cell r="BR73">
            <v>0</v>
          </cell>
          <cell r="BS73"/>
          <cell r="BT73"/>
          <cell r="BU73">
            <v>0</v>
          </cell>
          <cell r="BV73"/>
          <cell r="BW73"/>
          <cell r="BX73">
            <v>0</v>
          </cell>
          <cell r="BY73"/>
          <cell r="BZ73"/>
          <cell r="CA73">
            <v>0</v>
          </cell>
          <cell r="CB73">
            <v>0</v>
          </cell>
          <cell r="CC73">
            <v>0</v>
          </cell>
          <cell r="CD73">
            <v>0</v>
          </cell>
          <cell r="CE73"/>
          <cell r="CF73"/>
          <cell r="CG73">
            <v>0</v>
          </cell>
          <cell r="CH73"/>
          <cell r="CI73"/>
          <cell r="CJ73">
            <v>0</v>
          </cell>
          <cell r="CK73"/>
          <cell r="CL73"/>
          <cell r="CM73">
            <v>0</v>
          </cell>
          <cell r="CN73"/>
          <cell r="CO73"/>
          <cell r="CP73">
            <v>0</v>
          </cell>
          <cell r="CQ73"/>
          <cell r="CR73"/>
          <cell r="CS73">
            <v>0</v>
          </cell>
          <cell r="CT73"/>
          <cell r="CU73"/>
          <cell r="CV73">
            <v>0</v>
          </cell>
          <cell r="CW73"/>
          <cell r="CX73"/>
          <cell r="CY73">
            <v>0</v>
          </cell>
          <cell r="CZ73"/>
          <cell r="DA73"/>
          <cell r="DB73">
            <v>0</v>
          </cell>
          <cell r="DC73"/>
          <cell r="DD73"/>
          <cell r="DE73">
            <v>0</v>
          </cell>
          <cell r="DF73"/>
          <cell r="DG73"/>
          <cell r="DH73">
            <v>0</v>
          </cell>
          <cell r="DI73"/>
          <cell r="DJ73"/>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cell r="EP73">
            <v>0</v>
          </cell>
          <cell r="EQ73">
            <v>0</v>
          </cell>
          <cell r="ER73">
            <v>0</v>
          </cell>
        </row>
        <row r="74">
          <cell r="E74" t="str">
            <v>Emergency preparedness and IHR capacities assessed and strengthened</v>
          </cell>
          <cell r="F74"/>
          <cell r="G74"/>
          <cell r="H74"/>
          <cell r="I74"/>
          <cell r="J74"/>
          <cell r="K74" t="str">
            <v>Strengthen capacity for implementation of  integrated  vector management (IVM)strategies</v>
          </cell>
          <cell r="L74" t="str">
            <v>Strengthen capacity for implementation of  integrated  vector management  (IVM)strategies</v>
          </cell>
          <cell r="M74"/>
          <cell r="N74" t="str">
            <v>To strengthen health systems capacity for the  elimination  of targeted CDs</v>
          </cell>
          <cell r="O74" t="str">
            <v>Support to achieve and maintain optimal immunization coverage</v>
          </cell>
          <cell r="P74"/>
          <cell r="Q74" t="str">
            <v>Dissemination of communication material for Vaccination week of the Americas</v>
          </cell>
          <cell r="R74" t="str">
            <v>Strengthen capacity to address  risk factors  for CDs</v>
          </cell>
          <cell r="S74" t="str">
            <v>essential public health functions</v>
          </cell>
          <cell r="T74"/>
          <cell r="U74"/>
          <cell r="V74"/>
          <cell r="W74"/>
          <cell r="X74"/>
          <cell r="Y74"/>
          <cell r="Z74"/>
          <cell r="AA74"/>
          <cell r="AB74"/>
          <cell r="AC74"/>
          <cell r="AD74"/>
          <cell r="AE74"/>
          <cell r="AF74" t="str">
            <v>Disaster Risk Management</v>
          </cell>
          <cell r="AG74" t="str">
            <v>Health Emergency/Disaster Preparedness</v>
          </cell>
          <cell r="AH74" t="str">
            <v>Health Capacity Building</v>
          </cell>
          <cell r="AI74" t="str">
            <v>Human and Social Development</v>
          </cell>
          <cell r="AJ74" t="str">
            <v>Tailored Policy Support &amp; Technical Assistance</v>
          </cell>
          <cell r="AK74" t="str">
            <v>Pan American Health Organization (PAHO/WHO)</v>
          </cell>
          <cell r="AL74"/>
          <cell r="AM74" t="str">
            <v xml:space="preserve">Ministry of Health </v>
          </cell>
          <cell r="AN74"/>
          <cell r="AO74"/>
          <cell r="AP74"/>
          <cell r="AQ74"/>
          <cell r="AR74"/>
          <cell r="AS74"/>
          <cell r="AT74"/>
          <cell r="AU74"/>
          <cell r="AV74"/>
          <cell r="AW74"/>
          <cell r="AX74"/>
          <cell r="AY74"/>
          <cell r="AZ74">
            <v>0</v>
          </cell>
          <cell r="BA74"/>
          <cell r="BB74"/>
          <cell r="BC74">
            <v>0</v>
          </cell>
          <cell r="BD74"/>
          <cell r="BE74"/>
          <cell r="BF74">
            <v>0</v>
          </cell>
          <cell r="BG74"/>
          <cell r="BH74"/>
          <cell r="BI74">
            <v>0</v>
          </cell>
          <cell r="BJ74"/>
          <cell r="BK74"/>
          <cell r="BL74">
            <v>0</v>
          </cell>
          <cell r="BM74"/>
          <cell r="BN74"/>
          <cell r="BO74">
            <v>0</v>
          </cell>
          <cell r="BP74"/>
          <cell r="BQ74"/>
          <cell r="BR74">
            <v>0</v>
          </cell>
          <cell r="BS74"/>
          <cell r="BT74"/>
          <cell r="BU74">
            <v>0</v>
          </cell>
          <cell r="BV74"/>
          <cell r="BW74"/>
          <cell r="BX74">
            <v>0</v>
          </cell>
          <cell r="BY74"/>
          <cell r="BZ74"/>
          <cell r="CA74">
            <v>0</v>
          </cell>
          <cell r="CB74">
            <v>0</v>
          </cell>
          <cell r="CC74">
            <v>0</v>
          </cell>
          <cell r="CD74">
            <v>0</v>
          </cell>
          <cell r="CE74"/>
          <cell r="CF74"/>
          <cell r="CG74">
            <v>0</v>
          </cell>
          <cell r="CH74"/>
          <cell r="CI74"/>
          <cell r="CJ74">
            <v>0</v>
          </cell>
          <cell r="CK74"/>
          <cell r="CL74"/>
          <cell r="CM74">
            <v>0</v>
          </cell>
          <cell r="CN74"/>
          <cell r="CO74"/>
          <cell r="CP74">
            <v>0</v>
          </cell>
          <cell r="CQ74"/>
          <cell r="CR74"/>
          <cell r="CS74">
            <v>0</v>
          </cell>
          <cell r="CT74"/>
          <cell r="CU74"/>
          <cell r="CV74">
            <v>0</v>
          </cell>
          <cell r="CW74"/>
          <cell r="CX74"/>
          <cell r="CY74">
            <v>0</v>
          </cell>
          <cell r="CZ74"/>
          <cell r="DA74"/>
          <cell r="DB74">
            <v>0</v>
          </cell>
          <cell r="DC74"/>
          <cell r="DD74"/>
          <cell r="DE74">
            <v>0</v>
          </cell>
          <cell r="DF74"/>
          <cell r="DG74"/>
          <cell r="DH74">
            <v>0</v>
          </cell>
          <cell r="DI74"/>
          <cell r="DJ74"/>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cell r="EP74">
            <v>0</v>
          </cell>
          <cell r="EQ74">
            <v>0</v>
          </cell>
          <cell r="ER74">
            <v>0</v>
          </cell>
        </row>
        <row r="75">
          <cell r="E75" t="str">
            <v xml:space="preserve">Strengthened capacities of teachers and teacher educators/ training institutions  to support learning delivery and assessment in the blended and virtual environment
</v>
          </cell>
          <cell r="F75"/>
          <cell r="G75"/>
          <cell r="H75"/>
          <cell r="I75"/>
          <cell r="J75"/>
          <cell r="K75"/>
          <cell r="L75"/>
          <cell r="M75"/>
          <cell r="N75"/>
          <cell r="O75"/>
          <cell r="P75"/>
          <cell r="Q75"/>
          <cell r="R75"/>
          <cell r="S75"/>
          <cell r="T75"/>
          <cell r="U75"/>
          <cell r="V75"/>
          <cell r="W75"/>
          <cell r="X75"/>
          <cell r="Y75"/>
          <cell r="Z75"/>
          <cell r="AA75"/>
          <cell r="AB75"/>
          <cell r="AC75"/>
          <cell r="AD75"/>
          <cell r="AE75"/>
          <cell r="AF75" t="str">
            <v>Education</v>
          </cell>
          <cell r="AG75"/>
          <cell r="AH75"/>
          <cell r="AI75"/>
          <cell r="AJ75"/>
          <cell r="AK75" t="str">
            <v>United Nations Educational, Scientific and Cultural Organization (UNESCO)</v>
          </cell>
          <cell r="AL75"/>
          <cell r="AM75"/>
          <cell r="AN75"/>
          <cell r="AO75"/>
          <cell r="AP75"/>
          <cell r="AQ75"/>
          <cell r="AR75"/>
          <cell r="AS75"/>
          <cell r="AT75"/>
          <cell r="AU75"/>
          <cell r="AV75"/>
          <cell r="AW75"/>
          <cell r="AX75"/>
          <cell r="AY75"/>
          <cell r="AZ75">
            <v>0</v>
          </cell>
          <cell r="BA75"/>
          <cell r="BB75"/>
          <cell r="BC75">
            <v>0</v>
          </cell>
          <cell r="BD75"/>
          <cell r="BE75"/>
          <cell r="BF75">
            <v>0</v>
          </cell>
          <cell r="BG75"/>
          <cell r="BH75"/>
          <cell r="BI75">
            <v>0</v>
          </cell>
          <cell r="BJ75"/>
          <cell r="BK75"/>
          <cell r="BL75">
            <v>0</v>
          </cell>
          <cell r="BM75"/>
          <cell r="BN75"/>
          <cell r="BO75">
            <v>0</v>
          </cell>
          <cell r="BP75"/>
          <cell r="BQ75"/>
          <cell r="BR75">
            <v>0</v>
          </cell>
          <cell r="BS75"/>
          <cell r="BT75"/>
          <cell r="BU75">
            <v>0</v>
          </cell>
          <cell r="BV75"/>
          <cell r="BW75"/>
          <cell r="BX75">
            <v>0</v>
          </cell>
          <cell r="BY75"/>
          <cell r="BZ75"/>
          <cell r="CA75">
            <v>0</v>
          </cell>
          <cell r="CB75">
            <v>0</v>
          </cell>
          <cell r="CC75">
            <v>0</v>
          </cell>
          <cell r="CD75">
            <v>0</v>
          </cell>
          <cell r="CE75"/>
          <cell r="CF75"/>
          <cell r="CG75">
            <v>0</v>
          </cell>
          <cell r="CH75"/>
          <cell r="CI75"/>
          <cell r="CJ75">
            <v>0</v>
          </cell>
          <cell r="CK75"/>
          <cell r="CL75"/>
          <cell r="CM75">
            <v>0</v>
          </cell>
          <cell r="CN75"/>
          <cell r="CO75"/>
          <cell r="CP75">
            <v>0</v>
          </cell>
          <cell r="CQ75"/>
          <cell r="CR75"/>
          <cell r="CS75">
            <v>0</v>
          </cell>
          <cell r="CT75"/>
          <cell r="CU75"/>
          <cell r="CV75">
            <v>0</v>
          </cell>
          <cell r="CW75"/>
          <cell r="CX75"/>
          <cell r="CY75">
            <v>0</v>
          </cell>
          <cell r="CZ75"/>
          <cell r="DA75"/>
          <cell r="DB75">
            <v>0</v>
          </cell>
          <cell r="DC75"/>
          <cell r="DD75"/>
          <cell r="DE75">
            <v>0</v>
          </cell>
          <cell r="DF75"/>
          <cell r="DG75"/>
          <cell r="DH75">
            <v>0</v>
          </cell>
          <cell r="DI75"/>
          <cell r="DJ75"/>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cell r="EP75">
            <v>0</v>
          </cell>
          <cell r="EQ75">
            <v>0</v>
          </cell>
          <cell r="ER75">
            <v>0</v>
          </cell>
        </row>
        <row r="76">
          <cell r="E76" t="str">
            <v xml:space="preserve">Strengthened capacities of teachers and teacher educators/ training institutions  to support learning delivery and assessment in the blended and virtual environment
</v>
          </cell>
          <cell r="F76"/>
          <cell r="G76"/>
          <cell r="H76"/>
          <cell r="I76"/>
          <cell r="J76"/>
          <cell r="K76"/>
          <cell r="L76"/>
          <cell r="M76"/>
          <cell r="N76"/>
          <cell r="O76"/>
          <cell r="P76"/>
          <cell r="Q76"/>
          <cell r="R76"/>
          <cell r="S76"/>
          <cell r="T76"/>
          <cell r="U76"/>
          <cell r="V76"/>
          <cell r="W76"/>
          <cell r="X76"/>
          <cell r="Y76"/>
          <cell r="Z76"/>
          <cell r="AA76"/>
          <cell r="AB76"/>
          <cell r="AC76"/>
          <cell r="AD76"/>
          <cell r="AE76"/>
          <cell r="AF76" t="str">
            <v>Education</v>
          </cell>
          <cell r="AG76"/>
          <cell r="AH76"/>
          <cell r="AI76"/>
          <cell r="AJ76"/>
          <cell r="AK76" t="str">
            <v>United Nations Educational, Scientific and Cultural Organization (UNESCO)</v>
          </cell>
          <cell r="AL76"/>
          <cell r="AM76"/>
          <cell r="AN76"/>
          <cell r="AO76"/>
          <cell r="AP76"/>
          <cell r="AQ76"/>
          <cell r="AR76"/>
          <cell r="AS76"/>
          <cell r="AT76"/>
          <cell r="AU76"/>
          <cell r="AV76"/>
          <cell r="AW76"/>
          <cell r="AX76"/>
          <cell r="AY76"/>
          <cell r="AZ76">
            <v>0</v>
          </cell>
          <cell r="BA76"/>
          <cell r="BB76"/>
          <cell r="BC76">
            <v>0</v>
          </cell>
          <cell r="BD76"/>
          <cell r="BE76"/>
          <cell r="BF76">
            <v>0</v>
          </cell>
          <cell r="BG76"/>
          <cell r="BH76"/>
          <cell r="BI76">
            <v>0</v>
          </cell>
          <cell r="BJ76"/>
          <cell r="BK76"/>
          <cell r="BL76">
            <v>0</v>
          </cell>
          <cell r="BM76"/>
          <cell r="BN76"/>
          <cell r="BO76">
            <v>0</v>
          </cell>
          <cell r="BP76"/>
          <cell r="BQ76"/>
          <cell r="BR76">
            <v>0</v>
          </cell>
          <cell r="BS76"/>
          <cell r="BT76"/>
          <cell r="BU76">
            <v>0</v>
          </cell>
          <cell r="BV76"/>
          <cell r="BW76"/>
          <cell r="BX76">
            <v>0</v>
          </cell>
          <cell r="BY76"/>
          <cell r="BZ76"/>
          <cell r="CA76">
            <v>0</v>
          </cell>
          <cell r="CB76">
            <v>0</v>
          </cell>
          <cell r="CC76">
            <v>0</v>
          </cell>
          <cell r="CD76">
            <v>0</v>
          </cell>
          <cell r="CE76"/>
          <cell r="CF76"/>
          <cell r="CG76">
            <v>0</v>
          </cell>
          <cell r="CH76"/>
          <cell r="CI76"/>
          <cell r="CJ76">
            <v>0</v>
          </cell>
          <cell r="CK76"/>
          <cell r="CL76"/>
          <cell r="CM76">
            <v>0</v>
          </cell>
          <cell r="CN76"/>
          <cell r="CO76"/>
          <cell r="CP76">
            <v>0</v>
          </cell>
          <cell r="CQ76"/>
          <cell r="CR76"/>
          <cell r="CS76">
            <v>0</v>
          </cell>
          <cell r="CT76"/>
          <cell r="CU76"/>
          <cell r="CV76">
            <v>0</v>
          </cell>
          <cell r="CW76"/>
          <cell r="CX76"/>
          <cell r="CY76">
            <v>0</v>
          </cell>
          <cell r="CZ76"/>
          <cell r="DA76"/>
          <cell r="DB76">
            <v>0</v>
          </cell>
          <cell r="DC76"/>
          <cell r="DD76"/>
          <cell r="DE76">
            <v>0</v>
          </cell>
          <cell r="DF76"/>
          <cell r="DG76"/>
          <cell r="DH76">
            <v>0</v>
          </cell>
          <cell r="DI76"/>
          <cell r="DJ76"/>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cell r="EP76">
            <v>0</v>
          </cell>
          <cell r="EQ76">
            <v>0</v>
          </cell>
          <cell r="ER76">
            <v>0</v>
          </cell>
        </row>
        <row r="77">
          <cell r="E77" t="str">
            <v>Strengthened capacity of ministry of education for the development of education decision support platform and for fostering local expertise in the area of EMIS</v>
          </cell>
          <cell r="F77"/>
          <cell r="G77"/>
          <cell r="H77"/>
          <cell r="I77"/>
          <cell r="J77"/>
          <cell r="K77"/>
          <cell r="L77"/>
          <cell r="M77"/>
          <cell r="N77"/>
          <cell r="O77"/>
          <cell r="P77"/>
          <cell r="Q77"/>
          <cell r="R77"/>
          <cell r="S77"/>
          <cell r="T77"/>
          <cell r="U77"/>
          <cell r="V77"/>
          <cell r="W77"/>
          <cell r="X77"/>
          <cell r="Y77"/>
          <cell r="Z77"/>
          <cell r="AA77"/>
          <cell r="AB77"/>
          <cell r="AC77"/>
          <cell r="AD77"/>
          <cell r="AE77"/>
          <cell r="AF77" t="str">
            <v>Education</v>
          </cell>
          <cell r="AG77"/>
          <cell r="AH77"/>
          <cell r="AI77"/>
          <cell r="AJ77"/>
          <cell r="AK77" t="str">
            <v>United Nations Educational, Scientific and Cultural Organization (UNESCO)</v>
          </cell>
          <cell r="AL77"/>
          <cell r="AM77"/>
          <cell r="AN77"/>
          <cell r="AO77"/>
          <cell r="AP77"/>
          <cell r="AQ77"/>
          <cell r="AR77"/>
          <cell r="AS77"/>
          <cell r="AT77"/>
          <cell r="AU77"/>
          <cell r="AV77"/>
          <cell r="AW77"/>
          <cell r="AX77"/>
          <cell r="AY77"/>
          <cell r="AZ77">
            <v>0</v>
          </cell>
          <cell r="BA77"/>
          <cell r="BB77"/>
          <cell r="BC77">
            <v>0</v>
          </cell>
          <cell r="BD77"/>
          <cell r="BE77"/>
          <cell r="BF77">
            <v>0</v>
          </cell>
          <cell r="BG77"/>
          <cell r="BH77"/>
          <cell r="BI77">
            <v>0</v>
          </cell>
          <cell r="BJ77"/>
          <cell r="BK77"/>
          <cell r="BL77">
            <v>0</v>
          </cell>
          <cell r="BM77"/>
          <cell r="BN77"/>
          <cell r="BO77">
            <v>0</v>
          </cell>
          <cell r="BP77"/>
          <cell r="BQ77"/>
          <cell r="BR77">
            <v>0</v>
          </cell>
          <cell r="BS77"/>
          <cell r="BT77"/>
          <cell r="BU77">
            <v>0</v>
          </cell>
          <cell r="BV77"/>
          <cell r="BW77"/>
          <cell r="BX77">
            <v>0</v>
          </cell>
          <cell r="BY77"/>
          <cell r="BZ77"/>
          <cell r="CA77">
            <v>0</v>
          </cell>
          <cell r="CB77">
            <v>0</v>
          </cell>
          <cell r="CC77">
            <v>0</v>
          </cell>
          <cell r="CD77">
            <v>0</v>
          </cell>
          <cell r="CE77"/>
          <cell r="CF77"/>
          <cell r="CG77">
            <v>0</v>
          </cell>
          <cell r="CH77"/>
          <cell r="CI77"/>
          <cell r="CJ77">
            <v>0</v>
          </cell>
          <cell r="CK77"/>
          <cell r="CL77"/>
          <cell r="CM77">
            <v>0</v>
          </cell>
          <cell r="CN77"/>
          <cell r="CO77"/>
          <cell r="CP77">
            <v>0</v>
          </cell>
          <cell r="CQ77"/>
          <cell r="CR77"/>
          <cell r="CS77">
            <v>0</v>
          </cell>
          <cell r="CT77"/>
          <cell r="CU77"/>
          <cell r="CV77">
            <v>0</v>
          </cell>
          <cell r="CW77"/>
          <cell r="CX77"/>
          <cell r="CY77">
            <v>0</v>
          </cell>
          <cell r="CZ77"/>
          <cell r="DA77"/>
          <cell r="DB77">
            <v>0</v>
          </cell>
          <cell r="DC77"/>
          <cell r="DD77"/>
          <cell r="DE77">
            <v>0</v>
          </cell>
          <cell r="DF77"/>
          <cell r="DG77"/>
          <cell r="DH77">
            <v>0</v>
          </cell>
          <cell r="DI77"/>
          <cell r="DJ77"/>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cell r="EP77">
            <v>0</v>
          </cell>
          <cell r="EQ77">
            <v>0</v>
          </cell>
          <cell r="ER77">
            <v>0</v>
          </cell>
        </row>
        <row r="78">
          <cell r="E78" t="str">
            <v xml:space="preserve">Health facilities and service providers are better able to provide quality maternal health services </v>
          </cell>
          <cell r="F78" t="str">
            <v xml:space="preserve">Strengthening Maternal Death Surveillance and response systems and midwifery workforce profile to better address sexual and reproductive health needs and plans.                                                 
</v>
          </cell>
          <cell r="G78"/>
          <cell r="H78"/>
          <cell r="I78" t="str">
            <v>Denise Blackstock, Liason Officer, blackstock@unfpa.org</v>
          </cell>
          <cell r="J78"/>
          <cell r="K78"/>
          <cell r="L78"/>
          <cell r="M78"/>
          <cell r="N78"/>
          <cell r="O78"/>
          <cell r="P78"/>
          <cell r="Q78"/>
          <cell r="R78"/>
          <cell r="S78"/>
          <cell r="T78" t="str">
            <v>Update of OECS Model Legislation on Access to Sexual and Reproducive Health Services for Adolescents (based on findings and recommendations from UNFPA Legislative Review Study) - targeting OECS Member States</v>
          </cell>
          <cell r="U78"/>
          <cell r="V78"/>
          <cell r="W78"/>
          <cell r="X78"/>
          <cell r="Y78" t="str">
            <v>Women and Girls</v>
          </cell>
          <cell r="Z78"/>
          <cell r="AA78"/>
          <cell r="AB78"/>
          <cell r="AC78"/>
          <cell r="AD78"/>
          <cell r="AE78"/>
          <cell r="AF78" t="str">
            <v>Sexual and Reproductive Health (SRH)</v>
          </cell>
          <cell r="AG78" t="str">
            <v>Health Surveillance</v>
          </cell>
          <cell r="AH78" t="str">
            <v>Access to Health Services</v>
          </cell>
          <cell r="AI78" t="str">
            <v>Human and Social Development</v>
          </cell>
          <cell r="AJ78" t="str">
            <v>Tailored Policy Support &amp; Technical Assistance</v>
          </cell>
          <cell r="AK78" t="str">
            <v>United Nations Population Fund (UNFPA)</v>
          </cell>
          <cell r="AL78"/>
          <cell r="AM78" t="str">
            <v xml:space="preserve">Ministry of Health </v>
          </cell>
          <cell r="AN78"/>
          <cell r="AO78" t="str">
            <v>Organisation of Eastern Caribbean States (OECS)</v>
          </cell>
          <cell r="AP78" t="str">
            <v>Caribbean  Family Planning Association, International Planned Parenthood Federation (IPPF) Caribbean and Americas, CDEMA</v>
          </cell>
          <cell r="AQ78"/>
          <cell r="AR78"/>
          <cell r="AS78"/>
          <cell r="AT78"/>
          <cell r="AU78"/>
          <cell r="AV78"/>
          <cell r="AW78"/>
          <cell r="AX78"/>
          <cell r="AY78"/>
          <cell r="AZ78">
            <v>0</v>
          </cell>
          <cell r="BA78"/>
          <cell r="BB78"/>
          <cell r="BC78">
            <v>0</v>
          </cell>
          <cell r="BD78"/>
          <cell r="BE78"/>
          <cell r="BF78">
            <v>0</v>
          </cell>
          <cell r="BG78"/>
          <cell r="BH78"/>
          <cell r="BI78">
            <v>0</v>
          </cell>
          <cell r="BJ78"/>
          <cell r="BK78"/>
          <cell r="BL78">
            <v>0</v>
          </cell>
          <cell r="BM78"/>
          <cell r="BN78"/>
          <cell r="BO78">
            <v>0</v>
          </cell>
          <cell r="BP78"/>
          <cell r="BQ78"/>
          <cell r="BR78">
            <v>0</v>
          </cell>
          <cell r="BS78"/>
          <cell r="BT78"/>
          <cell r="BU78">
            <v>0</v>
          </cell>
          <cell r="BV78"/>
          <cell r="BW78"/>
          <cell r="BX78">
            <v>0</v>
          </cell>
          <cell r="BY78">
            <v>30000</v>
          </cell>
          <cell r="BZ78">
            <v>30000</v>
          </cell>
          <cell r="CA78">
            <v>0</v>
          </cell>
          <cell r="CB78">
            <v>30000</v>
          </cell>
          <cell r="CC78">
            <v>30000</v>
          </cell>
          <cell r="CD78">
            <v>0</v>
          </cell>
          <cell r="CE78"/>
          <cell r="CF78"/>
          <cell r="CG78">
            <v>0</v>
          </cell>
          <cell r="CH78"/>
          <cell r="CI78"/>
          <cell r="CJ78">
            <v>0</v>
          </cell>
          <cell r="CK78"/>
          <cell r="CL78"/>
          <cell r="CM78">
            <v>0</v>
          </cell>
          <cell r="CN78"/>
          <cell r="CO78"/>
          <cell r="CP78">
            <v>0</v>
          </cell>
          <cell r="CQ78"/>
          <cell r="CR78"/>
          <cell r="CS78">
            <v>0</v>
          </cell>
          <cell r="CT78"/>
          <cell r="CU78"/>
          <cell r="CV78">
            <v>0</v>
          </cell>
          <cell r="CW78"/>
          <cell r="CX78"/>
          <cell r="CY78">
            <v>0</v>
          </cell>
          <cell r="CZ78"/>
          <cell r="DA78"/>
          <cell r="DB78">
            <v>0</v>
          </cell>
          <cell r="DC78"/>
          <cell r="DD78"/>
          <cell r="DE78">
            <v>0</v>
          </cell>
          <cell r="DF78"/>
          <cell r="DG78"/>
          <cell r="DH78">
            <v>0</v>
          </cell>
          <cell r="DI78"/>
          <cell r="DJ78"/>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cell r="EP78">
            <v>0</v>
          </cell>
          <cell r="EQ78">
            <v>0</v>
          </cell>
          <cell r="ER78">
            <v>0</v>
          </cell>
        </row>
        <row r="79">
          <cell r="E79" t="str">
            <v>Schools are safe, climate-smart, inclusive and deliver quality learning and foundational skills.</v>
          </cell>
          <cell r="F79" t="str">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ell>
          <cell r="G79">
            <v>44564</v>
          </cell>
          <cell r="H79" t="str">
            <v>31/12/2026</v>
          </cell>
          <cell r="I79" t="str">
            <v>Fiaz Shah, Education manager</v>
          </cell>
          <cell r="J79" t="str">
            <v xml:space="preserve">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
</v>
          </cell>
          <cell r="K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L79" t="str">
            <v>Support countries in Provision of (formal and non-formal) multiple-levels or alternative pathways of education (including in temporary learning spaces)
Strengthen countries education system on teacher development, management, and support</v>
          </cell>
          <cell r="M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N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O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P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Q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R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S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T79"/>
          <cell r="U79"/>
          <cell r="V79"/>
          <cell r="W79"/>
          <cell r="X79"/>
          <cell r="Y79" t="str">
            <v>children</v>
          </cell>
          <cell r="Z79"/>
          <cell r="AA79"/>
          <cell r="AB79"/>
          <cell r="AC79"/>
          <cell r="AD79"/>
          <cell r="AE79"/>
          <cell r="AF79"/>
          <cell r="AG79" t="str">
            <v>Learning outcomes</v>
          </cell>
          <cell r="AH79" t="str">
            <v>Early Childhood Development</v>
          </cell>
          <cell r="AI79" t="str">
            <v>Human and Social Development</v>
          </cell>
          <cell r="AJ79" t="str">
            <v>Tailored Policy Support &amp; Technical Assistance</v>
          </cell>
          <cell r="AK79" t="str">
            <v>United Nations Children’s Fund (UNICEF)</v>
          </cell>
          <cell r="AL79"/>
          <cell r="AM79" t="str">
            <v>Ministry of Education</v>
          </cell>
          <cell r="AN79"/>
          <cell r="AO79"/>
          <cell r="AP79"/>
          <cell r="AQ79" t="str">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ell>
          <cell r="AR79"/>
          <cell r="AS79"/>
          <cell r="AT79"/>
          <cell r="AU79"/>
          <cell r="AV79"/>
          <cell r="AW79"/>
          <cell r="AX79"/>
          <cell r="AY79"/>
          <cell r="AZ79">
            <v>0</v>
          </cell>
          <cell r="BA79"/>
          <cell r="BB79"/>
          <cell r="BC79">
            <v>0</v>
          </cell>
          <cell r="BD79"/>
          <cell r="BE79"/>
          <cell r="BF79">
            <v>0</v>
          </cell>
          <cell r="BG79"/>
          <cell r="BH79"/>
          <cell r="BI79">
            <v>0</v>
          </cell>
          <cell r="BJ79"/>
          <cell r="BK79"/>
          <cell r="BL79">
            <v>0</v>
          </cell>
          <cell r="BM79"/>
          <cell r="BN79"/>
          <cell r="BO79">
            <v>0</v>
          </cell>
          <cell r="BP79"/>
          <cell r="BQ79"/>
          <cell r="BR79">
            <v>0</v>
          </cell>
          <cell r="BS79"/>
          <cell r="BT79"/>
          <cell r="BU79">
            <v>0</v>
          </cell>
          <cell r="BV79"/>
          <cell r="BW79"/>
          <cell r="BX79">
            <v>0</v>
          </cell>
          <cell r="BY79">
            <v>30000</v>
          </cell>
          <cell r="BZ79">
            <v>30000</v>
          </cell>
          <cell r="CA79">
            <v>0</v>
          </cell>
          <cell r="CB79">
            <v>30000</v>
          </cell>
          <cell r="CC79">
            <v>30000</v>
          </cell>
          <cell r="CD79">
            <v>0</v>
          </cell>
          <cell r="CE79"/>
          <cell r="CF79"/>
          <cell r="CG79">
            <v>0</v>
          </cell>
          <cell r="CH79"/>
          <cell r="CI79"/>
          <cell r="CJ79">
            <v>0</v>
          </cell>
          <cell r="CK79"/>
          <cell r="CL79"/>
          <cell r="CM79">
            <v>0</v>
          </cell>
          <cell r="CN79"/>
          <cell r="CO79"/>
          <cell r="CP79">
            <v>0</v>
          </cell>
          <cell r="CQ79"/>
          <cell r="CR79"/>
          <cell r="CS79">
            <v>0</v>
          </cell>
          <cell r="CT79"/>
          <cell r="CU79"/>
          <cell r="CV79">
            <v>0</v>
          </cell>
          <cell r="CW79"/>
          <cell r="CX79"/>
          <cell r="CY79">
            <v>0</v>
          </cell>
          <cell r="CZ79"/>
          <cell r="DA79"/>
          <cell r="DB79">
            <v>0</v>
          </cell>
          <cell r="DC79"/>
          <cell r="DD79"/>
          <cell r="DE79">
            <v>0</v>
          </cell>
          <cell r="DF79"/>
          <cell r="DG79"/>
          <cell r="DH79">
            <v>0</v>
          </cell>
          <cell r="DI79"/>
          <cell r="DJ79"/>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cell r="EP79">
            <v>0</v>
          </cell>
          <cell r="EQ79">
            <v>0</v>
          </cell>
          <cell r="ER79">
            <v>0</v>
          </cell>
        </row>
        <row r="80">
          <cell r="E80" t="str">
            <v>Families and communities are supported to access education</v>
          </cell>
          <cell r="F80" t="str">
            <v>Support family and community awareness, to demand safe and inclusive quality education. 
Engage with adolescent and youth activists to promote community resilience and climate action.</v>
          </cell>
          <cell r="G80">
            <v>44564</v>
          </cell>
          <cell r="H80" t="str">
            <v>31/12/2026</v>
          </cell>
          <cell r="I80" t="str">
            <v>Fiaz Shah, Education manager</v>
          </cell>
          <cell r="J80" t="str">
            <v>Support countries in Provision of multiple-levels (or alternative pathways of education) learning materials 
Support countries in Provision of training of school communities e.g. parent teacher associations, school management committees</v>
          </cell>
          <cell r="K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L80" t="str">
            <v>Support countries in Provision of multiple-levels (or alternative pathways of education) learning materials 
Support countries in Provision of training of school communities e.g. parent teacher associations, school management committees</v>
          </cell>
          <cell r="M80" t="str">
            <v>Support countries in Provision of multiple-levels (or alternative pathways of education) learning materials 
Support countries in Provision of training of school communities e.g. parent teacher associations, school management committees</v>
          </cell>
          <cell r="N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O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P80" t="str">
            <v>Support countries in Provision of multiple-levels (or alternative pathways of education) learning materials 
Support countries in Provision of training of school communities e.g. parent teacher associations, school management committees</v>
          </cell>
          <cell r="Q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R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S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T80"/>
          <cell r="U80"/>
          <cell r="V80"/>
          <cell r="W80"/>
          <cell r="X80"/>
          <cell r="Y80" t="str">
            <v>children</v>
          </cell>
          <cell r="Z80"/>
          <cell r="AA80"/>
          <cell r="AB80"/>
          <cell r="AC80"/>
          <cell r="AD80"/>
          <cell r="AE80"/>
          <cell r="AF80" t="str">
            <v>Early Childhood Development</v>
          </cell>
          <cell r="AG80" t="str">
            <v>Family Health and Nutrition</v>
          </cell>
          <cell r="AH80"/>
          <cell r="AI80" t="str">
            <v>Human and Social Development</v>
          </cell>
          <cell r="AJ80" t="str">
            <v>Tailored Policy Support &amp; Technical Assistance</v>
          </cell>
          <cell r="AK80" t="str">
            <v>United Nations Children’s Fund (UNICEF)</v>
          </cell>
          <cell r="AL80"/>
          <cell r="AM80" t="str">
            <v>Ministry of Education</v>
          </cell>
          <cell r="AN80"/>
          <cell r="AO80"/>
          <cell r="AP80"/>
          <cell r="AQ80" t="str">
            <v>Development and/or implementation of a national school-based management policy framework with UNICEF support (B:0 ; T:6)
Number of children provided with individual learning materials through UNICEF-supported programmes (B: 30,0010 ; T: 200,000)</v>
          </cell>
          <cell r="AR80"/>
          <cell r="AS80"/>
          <cell r="AT80"/>
          <cell r="AU80"/>
          <cell r="AV80"/>
          <cell r="AW80"/>
          <cell r="AX80"/>
          <cell r="AY80"/>
          <cell r="AZ80">
            <v>0</v>
          </cell>
          <cell r="BA80"/>
          <cell r="BB80"/>
          <cell r="BC80">
            <v>0</v>
          </cell>
          <cell r="BD80"/>
          <cell r="BE80"/>
          <cell r="BF80">
            <v>0</v>
          </cell>
          <cell r="BG80"/>
          <cell r="BH80"/>
          <cell r="BI80">
            <v>0</v>
          </cell>
          <cell r="BJ80"/>
          <cell r="BK80"/>
          <cell r="BL80">
            <v>0</v>
          </cell>
          <cell r="BM80"/>
          <cell r="BN80"/>
          <cell r="BO80">
            <v>0</v>
          </cell>
          <cell r="BP80"/>
          <cell r="BQ80"/>
          <cell r="BR80">
            <v>0</v>
          </cell>
          <cell r="BS80"/>
          <cell r="BT80"/>
          <cell r="BU80">
            <v>0</v>
          </cell>
          <cell r="BV80"/>
          <cell r="BW80"/>
          <cell r="BX80">
            <v>0</v>
          </cell>
          <cell r="BY80">
            <v>25000</v>
          </cell>
          <cell r="BZ80">
            <v>25000</v>
          </cell>
          <cell r="CA80">
            <v>0</v>
          </cell>
          <cell r="CB80">
            <v>25000</v>
          </cell>
          <cell r="CC80">
            <v>25000</v>
          </cell>
          <cell r="CD80">
            <v>0</v>
          </cell>
          <cell r="CE80"/>
          <cell r="CF80"/>
          <cell r="CG80">
            <v>0</v>
          </cell>
          <cell r="CH80"/>
          <cell r="CI80"/>
          <cell r="CJ80">
            <v>0</v>
          </cell>
          <cell r="CK80"/>
          <cell r="CL80"/>
          <cell r="CM80">
            <v>0</v>
          </cell>
          <cell r="CN80"/>
          <cell r="CO80"/>
          <cell r="CP80">
            <v>0</v>
          </cell>
          <cell r="CQ80"/>
          <cell r="CR80"/>
          <cell r="CS80">
            <v>0</v>
          </cell>
          <cell r="CT80"/>
          <cell r="CU80"/>
          <cell r="CV80">
            <v>0</v>
          </cell>
          <cell r="CW80"/>
          <cell r="CX80"/>
          <cell r="CY80">
            <v>0</v>
          </cell>
          <cell r="CZ80"/>
          <cell r="DA80"/>
          <cell r="DB80">
            <v>0</v>
          </cell>
          <cell r="DC80"/>
          <cell r="DD80"/>
          <cell r="DE80">
            <v>0</v>
          </cell>
          <cell r="DF80"/>
          <cell r="DG80"/>
          <cell r="DH80">
            <v>0</v>
          </cell>
          <cell r="DI80"/>
          <cell r="DJ80"/>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cell r="EP80">
            <v>0</v>
          </cell>
          <cell r="EQ80">
            <v>0</v>
          </cell>
          <cell r="ER80">
            <v>0</v>
          </cell>
        </row>
        <row r="81">
          <cell r="E81" t="str">
            <v>Education systems are strengthened to meet the challenges. of relevance and the changing context.</v>
          </cell>
          <cell r="F81" t="str">
            <v>Build climate and disaster resilient education systems. 
Expand equitable access to ECD/ECE. 
Expand the digitalization of the education sector, building on Covi-19 lessons, U-Report and Giga Initiative </v>
          </cell>
          <cell r="G81">
            <v>44564</v>
          </cell>
          <cell r="H81" t="str">
            <v>31/12/2026</v>
          </cell>
          <cell r="I81" t="str">
            <v>Fiaz Shah, Education manager</v>
          </cell>
          <cell r="J81"/>
          <cell r="K81"/>
          <cell r="L81"/>
          <cell r="M81"/>
          <cell r="N81"/>
          <cell r="O81"/>
          <cell r="P81"/>
          <cell r="Q81"/>
          <cell r="R81"/>
          <cell r="S81"/>
          <cell r="T81"/>
          <cell r="U81"/>
          <cell r="V81"/>
          <cell r="W81"/>
          <cell r="X81"/>
          <cell r="Y81" t="str">
            <v>children</v>
          </cell>
          <cell r="Z81"/>
          <cell r="AA81"/>
          <cell r="AB81"/>
          <cell r="AC81"/>
          <cell r="AD81"/>
          <cell r="AE81"/>
          <cell r="AF81" t="str">
            <v>Adolescent empowerment</v>
          </cell>
          <cell r="AG81" t="str">
            <v>Innovation</v>
          </cell>
          <cell r="AH81" t="str">
            <v>Skills development</v>
          </cell>
          <cell r="AI81" t="str">
            <v>Human and Social Development</v>
          </cell>
          <cell r="AJ81" t="str">
            <v xml:space="preserve">Digitization </v>
          </cell>
          <cell r="AK81" t="str">
            <v>United Nations Children’s Fund (UNICEF)</v>
          </cell>
          <cell r="AL81"/>
          <cell r="AM81" t="str">
            <v>Ministry of Education</v>
          </cell>
          <cell r="AN81"/>
          <cell r="AO81"/>
          <cell r="AP81"/>
          <cell r="AQ81" t="str">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ell>
          <cell r="AR81"/>
          <cell r="AS81"/>
          <cell r="AT81"/>
          <cell r="AU81"/>
          <cell r="AV81"/>
          <cell r="AW81"/>
          <cell r="AX81"/>
          <cell r="AY81"/>
          <cell r="AZ81">
            <v>0</v>
          </cell>
          <cell r="BA81"/>
          <cell r="BB81"/>
          <cell r="BC81">
            <v>0</v>
          </cell>
          <cell r="BD81"/>
          <cell r="BE81"/>
          <cell r="BF81">
            <v>0</v>
          </cell>
          <cell r="BG81"/>
          <cell r="BH81"/>
          <cell r="BI81">
            <v>0</v>
          </cell>
          <cell r="BJ81"/>
          <cell r="BK81"/>
          <cell r="BL81">
            <v>0</v>
          </cell>
          <cell r="BM81"/>
          <cell r="BN81"/>
          <cell r="BO81">
            <v>0</v>
          </cell>
          <cell r="BP81"/>
          <cell r="BQ81"/>
          <cell r="BR81">
            <v>0</v>
          </cell>
          <cell r="BS81"/>
          <cell r="BT81"/>
          <cell r="BU81">
            <v>0</v>
          </cell>
          <cell r="BV81"/>
          <cell r="BW81"/>
          <cell r="BX81">
            <v>0</v>
          </cell>
          <cell r="BY81">
            <v>90000</v>
          </cell>
          <cell r="BZ81">
            <v>90000</v>
          </cell>
          <cell r="CA81">
            <v>0</v>
          </cell>
          <cell r="CB81">
            <v>90000</v>
          </cell>
          <cell r="CC81">
            <v>90000</v>
          </cell>
          <cell r="CD81">
            <v>0</v>
          </cell>
          <cell r="CE81"/>
          <cell r="CF81"/>
          <cell r="CG81">
            <v>0</v>
          </cell>
          <cell r="CH81"/>
          <cell r="CI81"/>
          <cell r="CJ81">
            <v>0</v>
          </cell>
          <cell r="CK81"/>
          <cell r="CL81"/>
          <cell r="CM81">
            <v>0</v>
          </cell>
          <cell r="CN81"/>
          <cell r="CO81"/>
          <cell r="CP81">
            <v>0</v>
          </cell>
          <cell r="CQ81"/>
          <cell r="CR81"/>
          <cell r="CS81">
            <v>0</v>
          </cell>
          <cell r="CT81"/>
          <cell r="CU81"/>
          <cell r="CV81">
            <v>0</v>
          </cell>
          <cell r="CW81"/>
          <cell r="CX81"/>
          <cell r="CY81">
            <v>0</v>
          </cell>
          <cell r="CZ81"/>
          <cell r="DA81"/>
          <cell r="DB81">
            <v>0</v>
          </cell>
          <cell r="DC81"/>
          <cell r="DD81"/>
          <cell r="DE81">
            <v>0</v>
          </cell>
          <cell r="DF81"/>
          <cell r="DG81"/>
          <cell r="DH81">
            <v>0</v>
          </cell>
          <cell r="DI81"/>
          <cell r="DJ81"/>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cell r="EP81">
            <v>0</v>
          </cell>
          <cell r="EQ81">
            <v>0</v>
          </cell>
          <cell r="ER81">
            <v>0</v>
          </cell>
        </row>
        <row r="82">
          <cell r="E82" t="str">
            <v xml:space="preserve">Social protection institutions are strengthened to design and deliver inclusive and effective programmes that effectively link with social sectors as part of integrated and accessible social protection systems. </v>
          </cell>
          <cell r="F82" t="str">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ell>
          <cell r="G82">
            <v>44564</v>
          </cell>
          <cell r="H82" t="str">
            <v>31/12/2026</v>
          </cell>
          <cell r="I82" t="str">
            <v>Celine Felix, Social Policy manager</v>
          </cell>
          <cell r="J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K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L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M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N82" t="str">
            <v>Development of a Social Protection Policy 
Development of communication strategy and plan 
Support for the stakeholder consultations (virtual engagements) 
Development of an Action Plan for the implementation of the policy 
Support for the drafting of legislation to further formalize the Policy. 
TA for improved and integrated social protection data management (management information system, social and beneficiary registries, M&amp;E systems
Strengthening administrative systems (such as   beneficiary identification, grievance mechanisms, payments)Build advocacy and sensitization on Publc Finance For Children. Capacity Building of key stakeholders on PF4C.</v>
          </cell>
          <cell r="O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P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Q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R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S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T82" t="str">
            <v>OECS</v>
          </cell>
          <cell r="U82" t="str">
            <v>Gender equality/women’s empowerment is a significant objective (2)</v>
          </cell>
          <cell r="V82" t="str">
            <v>Limited contribution to realization of human rights (1)</v>
          </cell>
          <cell r="W82" t="str">
            <v>Contributes to sustaining peace in a limited way  human rights (1)</v>
          </cell>
          <cell r="X82"/>
          <cell r="Y82" t="str">
            <v>children</v>
          </cell>
          <cell r="Z82"/>
          <cell r="AA82"/>
          <cell r="AB82"/>
          <cell r="AC82"/>
          <cell r="AD82"/>
          <cell r="AE82"/>
          <cell r="AF82" t="str">
            <v>Social Protection</v>
          </cell>
          <cell r="AG82" t="str">
            <v>Child Poverty / Public finance for children</v>
          </cell>
          <cell r="AH82"/>
          <cell r="AI82" t="str">
            <v>Social Protection</v>
          </cell>
          <cell r="AJ82" t="str">
            <v>COVID Response  &amp;  Socio-economic Recovery</v>
          </cell>
          <cell r="AK82" t="str">
            <v>United Nations Children’s Fund (UNICEF)</v>
          </cell>
          <cell r="AL82"/>
          <cell r="AM82" t="str">
            <v>Ministry of National Mobilisation</v>
          </cell>
          <cell r="AN82"/>
          <cell r="AO82"/>
          <cell r="AP82"/>
          <cell r="AQ82" t="str">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ell>
          <cell r="AR82"/>
          <cell r="AS82"/>
          <cell r="AT82"/>
          <cell r="AU82"/>
          <cell r="AV82"/>
          <cell r="AW82"/>
          <cell r="AX82">
            <v>200000</v>
          </cell>
          <cell r="AY82">
            <v>100000</v>
          </cell>
          <cell r="AZ82">
            <v>100000</v>
          </cell>
          <cell r="BA82"/>
          <cell r="BB82"/>
          <cell r="BC82">
            <v>0</v>
          </cell>
          <cell r="BD82"/>
          <cell r="BE82"/>
          <cell r="BF82">
            <v>0</v>
          </cell>
          <cell r="BG82">
            <v>100000</v>
          </cell>
          <cell r="BH82"/>
          <cell r="BI82">
            <v>100000</v>
          </cell>
          <cell r="BJ82">
            <v>150000</v>
          </cell>
          <cell r="BK82">
            <v>50000</v>
          </cell>
          <cell r="BL82">
            <v>100000</v>
          </cell>
          <cell r="BM82"/>
          <cell r="BN82"/>
          <cell r="BO82">
            <v>0</v>
          </cell>
          <cell r="BP82">
            <v>200000</v>
          </cell>
          <cell r="BQ82"/>
          <cell r="BR82">
            <v>200000</v>
          </cell>
          <cell r="BS82"/>
          <cell r="BT82"/>
          <cell r="BU82">
            <v>0</v>
          </cell>
          <cell r="BV82">
            <v>50000</v>
          </cell>
          <cell r="BW82">
            <v>30000</v>
          </cell>
          <cell r="BX82">
            <v>20000</v>
          </cell>
          <cell r="BY82"/>
          <cell r="BZ82"/>
          <cell r="CA82">
            <v>0</v>
          </cell>
          <cell r="CB82">
            <v>700000</v>
          </cell>
          <cell r="CC82">
            <v>180000</v>
          </cell>
          <cell r="CD82">
            <v>520000</v>
          </cell>
          <cell r="CE82"/>
          <cell r="CF82"/>
          <cell r="CG82">
            <v>0</v>
          </cell>
          <cell r="CH82"/>
          <cell r="CI82"/>
          <cell r="CJ82">
            <v>0</v>
          </cell>
          <cell r="CK82"/>
          <cell r="CL82"/>
          <cell r="CM82">
            <v>0</v>
          </cell>
          <cell r="CN82"/>
          <cell r="CO82"/>
          <cell r="CP82">
            <v>0</v>
          </cell>
          <cell r="CQ82"/>
          <cell r="CR82"/>
          <cell r="CS82">
            <v>0</v>
          </cell>
          <cell r="CT82"/>
          <cell r="CU82"/>
          <cell r="CV82">
            <v>0</v>
          </cell>
          <cell r="CW82"/>
          <cell r="CX82"/>
          <cell r="CY82">
            <v>0</v>
          </cell>
          <cell r="CZ82"/>
          <cell r="DA82"/>
          <cell r="DB82">
            <v>0</v>
          </cell>
          <cell r="DC82"/>
          <cell r="DD82"/>
          <cell r="DE82">
            <v>0</v>
          </cell>
          <cell r="DF82"/>
          <cell r="DG82"/>
          <cell r="DH82">
            <v>0</v>
          </cell>
          <cell r="DI82"/>
          <cell r="DJ82"/>
          <cell r="DK82">
            <v>0</v>
          </cell>
          <cell r="DL82">
            <v>0</v>
          </cell>
          <cell r="DM82">
            <v>0</v>
          </cell>
          <cell r="DN82">
            <v>0</v>
          </cell>
          <cell r="DO82">
            <v>0</v>
          </cell>
          <cell r="DP82">
            <v>0</v>
          </cell>
          <cell r="DQ82">
            <v>0</v>
          </cell>
          <cell r="DR82">
            <v>200000</v>
          </cell>
          <cell r="DS82">
            <v>100000</v>
          </cell>
          <cell r="DT82">
            <v>100000</v>
          </cell>
          <cell r="DU82">
            <v>0</v>
          </cell>
          <cell r="DV82">
            <v>0</v>
          </cell>
          <cell r="DW82">
            <v>0</v>
          </cell>
          <cell r="DX82">
            <v>0</v>
          </cell>
          <cell r="DY82">
            <v>0</v>
          </cell>
          <cell r="DZ82">
            <v>0</v>
          </cell>
          <cell r="EA82">
            <v>100000</v>
          </cell>
          <cell r="EB82">
            <v>0</v>
          </cell>
          <cell r="EC82">
            <v>100000</v>
          </cell>
          <cell r="ED82">
            <v>150000</v>
          </cell>
          <cell r="EE82">
            <v>50000</v>
          </cell>
          <cell r="EF82">
            <v>100000</v>
          </cell>
          <cell r="EG82">
            <v>0</v>
          </cell>
          <cell r="EH82">
            <v>0</v>
          </cell>
          <cell r="EI82">
            <v>0</v>
          </cell>
          <cell r="EJ82">
            <v>200000</v>
          </cell>
          <cell r="EK82">
            <v>0</v>
          </cell>
          <cell r="EL82">
            <v>200000</v>
          </cell>
          <cell r="EM82">
            <v>0</v>
          </cell>
          <cell r="EN82">
            <v>0</v>
          </cell>
          <cell r="EO82">
            <v>0</v>
          </cell>
          <cell r="EP82">
            <v>50000</v>
          </cell>
          <cell r="EQ82">
            <v>30000</v>
          </cell>
          <cell r="ER82">
            <v>20000</v>
          </cell>
        </row>
        <row r="83">
          <cell r="E83" t="str">
            <v>Social protection systems are strengthened to be more risk informed and responsive to shocks and stressors and prepared to deliver in humanitarian contexts.</v>
          </cell>
          <cell r="F83" t="str">
            <v>Support systems strengthening so social protection systems can be leveraged in response to shocks 
Capacity building on shock responsive social protection
Support in response to emergencies</v>
          </cell>
          <cell r="G83">
            <v>44564</v>
          </cell>
          <cell r="H83" t="str">
            <v>31/12/2026</v>
          </cell>
          <cell r="I83" t="str">
            <v>Celine Felix, Social Policy manager</v>
          </cell>
          <cell r="J83" t="str">
            <v xml:space="preserve">Technical assistance and capacity building to strengthen ability of social protection to adapt its coverage/ level/ comprehensiveness of support in times of shocks  </v>
          </cell>
          <cell r="K83" t="str">
            <v xml:space="preserve">Technical assistance and capacity building to strengthen ability of social protection to adapt its coverage/ level/ comprehensiveness of support in times of shocks, support to social protection response to COVID-19   </v>
          </cell>
          <cell r="L83" t="str">
            <v xml:space="preserve">Strengthening ability of social protection to adapt its coverage/ level/ comprehensiveness of support in times of shocks  </v>
          </cell>
          <cell r="M83" t="str">
            <v xml:space="preserve">Strengthening ability of social protection to adapt its coverage/ level/ comprehensiveness of support in times of shocks  </v>
          </cell>
          <cell r="N83" t="str">
            <v xml:space="preserve">Strengthening ability of social protection to adapt its coverage/ level/ comprehensiveness of support in times of shocks  </v>
          </cell>
          <cell r="O83" t="str">
            <v xml:space="preserve">Strengthening ability of social protection to adapt its coverage/ level/ comprehensiveness of support in times of shocks  </v>
          </cell>
          <cell r="P83" t="str">
            <v xml:space="preserve">Strengthening ability of social protection to adapt its coverage/ level/ comprehensiveness of support in times of shocks  </v>
          </cell>
          <cell r="Q83" t="str">
            <v xml:space="preserve">Strengthening ability of social protection to adapt its coverage/ level/ comprehensiveness of support in times of shocks  
</v>
          </cell>
          <cell r="R83" t="str">
            <v xml:space="preserve">Strengthening ability of social protection to adapt its coverage/ level/ comprehensiveness of support in times of shocks  </v>
          </cell>
          <cell r="S83" t="str">
            <v xml:space="preserve">Strengthening ability of social protection to adapt its coverage/ level/ comprehensiveness of support in times of shocks  </v>
          </cell>
          <cell r="T83" t="str">
            <v>OECS, CDEMA</v>
          </cell>
          <cell r="U83" t="str">
            <v>Contribute to gender equality/women’s empowerment in a limited way (1)</v>
          </cell>
          <cell r="V83" t="str">
            <v>Significant contribution to realization of human rights (2)</v>
          </cell>
          <cell r="W83" t="str">
            <v>Contributes to sustaining peace in a limited way  human rights (1)</v>
          </cell>
          <cell r="X83"/>
          <cell r="Y83" t="str">
            <v>children</v>
          </cell>
          <cell r="Z83"/>
          <cell r="AA83"/>
          <cell r="AB83"/>
          <cell r="AC83"/>
          <cell r="AD83"/>
          <cell r="AE83"/>
          <cell r="AF83" t="str">
            <v>Social Protection</v>
          </cell>
          <cell r="AG83" t="str">
            <v>Resilience Building</v>
          </cell>
          <cell r="AH83" t="str">
            <v>Disaster Response</v>
          </cell>
          <cell r="AI83" t="str">
            <v>Social Protection</v>
          </cell>
          <cell r="AJ83" t="str">
            <v>Climate Change and Disaster Risk Reduction</v>
          </cell>
          <cell r="AK83" t="str">
            <v>United Nations Children’s Fund (UNICEF)</v>
          </cell>
          <cell r="AL83"/>
          <cell r="AM83" t="str">
            <v>Ministry of National Mobilisation</v>
          </cell>
          <cell r="AN83"/>
          <cell r="AO83"/>
          <cell r="AP83"/>
          <cell r="AQ83" t="str">
            <v>Number of countries with social protection systems, including cash transfer capacities, that are able to effectively and rapidly respond to humanitarian crises (B:3; T:6)</v>
          </cell>
          <cell r="AR83"/>
          <cell r="AS83"/>
          <cell r="AT83"/>
          <cell r="AU83">
            <v>250000</v>
          </cell>
          <cell r="AV83">
            <v>220000</v>
          </cell>
          <cell r="AW83">
            <v>30000</v>
          </cell>
          <cell r="AX83">
            <v>250000</v>
          </cell>
          <cell r="AY83">
            <v>250000</v>
          </cell>
          <cell r="AZ83">
            <v>0</v>
          </cell>
          <cell r="BA83"/>
          <cell r="BB83"/>
          <cell r="BC83">
            <v>0</v>
          </cell>
          <cell r="BD83">
            <v>75000</v>
          </cell>
          <cell r="BE83">
            <v>50000</v>
          </cell>
          <cell r="BF83">
            <v>25000</v>
          </cell>
          <cell r="BG83">
            <v>100000</v>
          </cell>
          <cell r="BH83">
            <v>50000</v>
          </cell>
          <cell r="BI83">
            <v>50000</v>
          </cell>
          <cell r="BJ83">
            <v>75000</v>
          </cell>
          <cell r="BK83">
            <v>25000</v>
          </cell>
          <cell r="BL83">
            <v>50000</v>
          </cell>
          <cell r="BM83"/>
          <cell r="BN83"/>
          <cell r="BO83">
            <v>0</v>
          </cell>
          <cell r="BP83">
            <v>250000</v>
          </cell>
          <cell r="BQ83">
            <v>250000</v>
          </cell>
          <cell r="BR83">
            <v>0</v>
          </cell>
          <cell r="BS83">
            <v>100000</v>
          </cell>
          <cell r="BT83">
            <v>100000</v>
          </cell>
          <cell r="BU83">
            <v>0</v>
          </cell>
          <cell r="BV83">
            <v>250000</v>
          </cell>
          <cell r="BW83">
            <v>70000</v>
          </cell>
          <cell r="BX83">
            <v>180000</v>
          </cell>
          <cell r="BY83">
            <v>120000</v>
          </cell>
          <cell r="BZ83">
            <v>90000</v>
          </cell>
          <cell r="CA83">
            <v>30000</v>
          </cell>
          <cell r="CB83">
            <v>1470000</v>
          </cell>
          <cell r="CC83">
            <v>1105000</v>
          </cell>
          <cell r="CD83">
            <v>365000</v>
          </cell>
          <cell r="CE83"/>
          <cell r="CF83"/>
          <cell r="CG83">
            <v>0</v>
          </cell>
          <cell r="CH83"/>
          <cell r="CI83"/>
          <cell r="CJ83">
            <v>0</v>
          </cell>
          <cell r="CK83"/>
          <cell r="CL83"/>
          <cell r="CM83">
            <v>0</v>
          </cell>
          <cell r="CN83"/>
          <cell r="CO83"/>
          <cell r="CP83">
            <v>0</v>
          </cell>
          <cell r="CQ83"/>
          <cell r="CR83"/>
          <cell r="CS83">
            <v>0</v>
          </cell>
          <cell r="CT83"/>
          <cell r="CU83"/>
          <cell r="CV83">
            <v>0</v>
          </cell>
          <cell r="CW83"/>
          <cell r="CX83"/>
          <cell r="CY83">
            <v>0</v>
          </cell>
          <cell r="CZ83"/>
          <cell r="DA83"/>
          <cell r="DB83">
            <v>0</v>
          </cell>
          <cell r="DC83"/>
          <cell r="DD83"/>
          <cell r="DE83">
            <v>0</v>
          </cell>
          <cell r="DF83"/>
          <cell r="DG83"/>
          <cell r="DH83">
            <v>0</v>
          </cell>
          <cell r="DI83"/>
          <cell r="DJ83"/>
          <cell r="DK83">
            <v>0</v>
          </cell>
          <cell r="DL83">
            <v>0</v>
          </cell>
          <cell r="DM83">
            <v>0</v>
          </cell>
          <cell r="DN83">
            <v>0</v>
          </cell>
          <cell r="DO83">
            <v>250000</v>
          </cell>
          <cell r="DP83">
            <v>220000</v>
          </cell>
          <cell r="DQ83">
            <v>30000</v>
          </cell>
          <cell r="DR83">
            <v>250000</v>
          </cell>
          <cell r="DS83">
            <v>250000</v>
          </cell>
          <cell r="DT83">
            <v>0</v>
          </cell>
          <cell r="DU83">
            <v>0</v>
          </cell>
          <cell r="DV83">
            <v>0</v>
          </cell>
          <cell r="DW83">
            <v>0</v>
          </cell>
          <cell r="DX83">
            <v>75000</v>
          </cell>
          <cell r="DY83">
            <v>50000</v>
          </cell>
          <cell r="DZ83">
            <v>25000</v>
          </cell>
          <cell r="EA83">
            <v>100000</v>
          </cell>
          <cell r="EB83">
            <v>50000</v>
          </cell>
          <cell r="EC83">
            <v>50000</v>
          </cell>
          <cell r="ED83">
            <v>75000</v>
          </cell>
          <cell r="EE83">
            <v>25000</v>
          </cell>
          <cell r="EF83">
            <v>50000</v>
          </cell>
          <cell r="EG83">
            <v>0</v>
          </cell>
          <cell r="EH83">
            <v>0</v>
          </cell>
          <cell r="EI83">
            <v>0</v>
          </cell>
          <cell r="EJ83">
            <v>250000</v>
          </cell>
          <cell r="EK83">
            <v>250000</v>
          </cell>
          <cell r="EL83">
            <v>0</v>
          </cell>
          <cell r="EM83">
            <v>100000</v>
          </cell>
          <cell r="EN83">
            <v>100000</v>
          </cell>
          <cell r="EO83">
            <v>0</v>
          </cell>
          <cell r="EP83">
            <v>250000</v>
          </cell>
          <cell r="EQ83">
            <v>70000</v>
          </cell>
          <cell r="ER83">
            <v>180000</v>
          </cell>
        </row>
        <row r="84">
          <cell r="E84" t="str">
            <v xml:space="preserve">Caribbean public institutions have strengthened capacities to deliver programmes, implement policies for and promote positive attitudes towards children on the move. </v>
          </cell>
          <cell r="F84" t="str">
            <v>Support interventions promoting integration and social cohesion; 
Increase access to essential services for children on the move.
Provide a range of key information to children on the move and host communities.</v>
          </cell>
          <cell r="G84">
            <v>44564</v>
          </cell>
          <cell r="H84" t="str">
            <v>31/12/2026</v>
          </cell>
          <cell r="I84" t="str">
            <v>Celine Felix, Social Policy manager</v>
          </cell>
          <cell r="J84"/>
          <cell r="K84"/>
          <cell r="L84"/>
          <cell r="M84"/>
          <cell r="N84"/>
          <cell r="O84"/>
          <cell r="P84"/>
          <cell r="Q84"/>
          <cell r="R84"/>
          <cell r="S84"/>
          <cell r="T84" t="str">
            <v>OECS</v>
          </cell>
          <cell r="U84"/>
          <cell r="V84"/>
          <cell r="W84"/>
          <cell r="X84"/>
          <cell r="Y84" t="str">
            <v>children</v>
          </cell>
          <cell r="Z84"/>
          <cell r="AA84"/>
          <cell r="AB84"/>
          <cell r="AC84"/>
          <cell r="AD84"/>
          <cell r="AE84"/>
          <cell r="AF84" t="str">
            <v>Child Protection</v>
          </cell>
          <cell r="AG84" t="str">
            <v>Disaster Response</v>
          </cell>
          <cell r="AH84"/>
          <cell r="AI84" t="str">
            <v>Social Protection</v>
          </cell>
          <cell r="AJ84" t="str">
            <v>Tailored Policy Support &amp; Technical Assistance</v>
          </cell>
          <cell r="AK84" t="str">
            <v>United Nations Children’s Fund (UNICEF)</v>
          </cell>
          <cell r="AL84"/>
          <cell r="AM84" t="str">
            <v>Ministry of National Mobilisation</v>
          </cell>
          <cell r="AN84"/>
          <cell r="AO84"/>
          <cell r="AP84"/>
          <cell r="AQ84" t="str">
            <v>Number of out-of-school children and adolescents who accessed education through UNICEF-supported programmes 
Percentage of UNICEF-targeted girls and boys in humanitarian contexts who have received individual case management (IOM, UNDP, UNHCR)</v>
          </cell>
          <cell r="AR84"/>
          <cell r="AS84"/>
          <cell r="AT84"/>
          <cell r="AU84"/>
          <cell r="AV84"/>
          <cell r="AW84"/>
          <cell r="AX84"/>
          <cell r="AY84"/>
          <cell r="AZ84">
            <v>0</v>
          </cell>
          <cell r="BA84"/>
          <cell r="BB84"/>
          <cell r="BC84">
            <v>0</v>
          </cell>
          <cell r="BD84"/>
          <cell r="BE84"/>
          <cell r="BF84">
            <v>0</v>
          </cell>
          <cell r="BG84"/>
          <cell r="BH84"/>
          <cell r="BI84">
            <v>0</v>
          </cell>
          <cell r="BJ84"/>
          <cell r="BK84"/>
          <cell r="BL84">
            <v>0</v>
          </cell>
          <cell r="BM84"/>
          <cell r="BN84"/>
          <cell r="BO84">
            <v>0</v>
          </cell>
          <cell r="BP84"/>
          <cell r="BQ84"/>
          <cell r="BR84">
            <v>0</v>
          </cell>
          <cell r="BS84"/>
          <cell r="BT84"/>
          <cell r="BU84">
            <v>0</v>
          </cell>
          <cell r="BV84"/>
          <cell r="BW84"/>
          <cell r="BX84">
            <v>0</v>
          </cell>
          <cell r="BY84"/>
          <cell r="BZ84"/>
          <cell r="CA84">
            <v>0</v>
          </cell>
          <cell r="CB84">
            <v>0</v>
          </cell>
          <cell r="CC84">
            <v>0</v>
          </cell>
          <cell r="CD84">
            <v>0</v>
          </cell>
          <cell r="CE84"/>
          <cell r="CF84"/>
          <cell r="CG84">
            <v>0</v>
          </cell>
          <cell r="CH84"/>
          <cell r="CI84"/>
          <cell r="CJ84">
            <v>0</v>
          </cell>
          <cell r="CK84"/>
          <cell r="CL84"/>
          <cell r="CM84">
            <v>0</v>
          </cell>
          <cell r="CN84"/>
          <cell r="CO84"/>
          <cell r="CP84">
            <v>0</v>
          </cell>
          <cell r="CQ84"/>
          <cell r="CR84"/>
          <cell r="CS84">
            <v>0</v>
          </cell>
          <cell r="CT84"/>
          <cell r="CU84"/>
          <cell r="CV84">
            <v>0</v>
          </cell>
          <cell r="CW84"/>
          <cell r="CX84"/>
          <cell r="CY84">
            <v>0</v>
          </cell>
          <cell r="CZ84"/>
          <cell r="DA84"/>
          <cell r="DB84">
            <v>0</v>
          </cell>
          <cell r="DC84"/>
          <cell r="DD84"/>
          <cell r="DE84">
            <v>0</v>
          </cell>
          <cell r="DF84"/>
          <cell r="DG84"/>
          <cell r="DH84">
            <v>0</v>
          </cell>
          <cell r="DI84"/>
          <cell r="DJ84"/>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cell r="EP84">
            <v>0</v>
          </cell>
          <cell r="EQ84">
            <v>0</v>
          </cell>
          <cell r="ER84">
            <v>0</v>
          </cell>
        </row>
        <row r="85">
          <cell r="E85" t="str">
            <v>Affected populations benefit from strengthened systems to deliver food, voucher and cash assistance</v>
          </cell>
          <cell r="F85" t="str">
            <v>WFP will assist shock-affected populations with cash-based transfers or food in-kind in response to events necessitating international assistance. This outcome focuses on meeting food, nutrition and other essential needs of shock-affected people</v>
          </cell>
          <cell r="G85" t="str">
            <v>01/01/2022</v>
          </cell>
          <cell r="H85">
            <v>45291</v>
          </cell>
          <cell r="I85" t="str">
            <v>Sarah Bailey</v>
          </cell>
          <cell r="J85"/>
          <cell r="K85"/>
          <cell r="L85"/>
          <cell r="M85"/>
          <cell r="N85"/>
          <cell r="O85"/>
          <cell r="P85"/>
          <cell r="Q85"/>
          <cell r="R85"/>
          <cell r="S85"/>
          <cell r="T85"/>
          <cell r="U85"/>
          <cell r="V85"/>
          <cell r="W85"/>
          <cell r="X85"/>
          <cell r="Y85" t="str">
            <v>vulnerable groups</v>
          </cell>
          <cell r="Z85"/>
          <cell r="AA85" t="str">
            <v>2.1 By 2030, end hunger and ensure access by all people, in particular the poor and people in vulnerable situations, including infants, to safe, nutritious and sufficient food all year round</v>
          </cell>
          <cell r="AB85"/>
          <cell r="AC85"/>
          <cell r="AD85"/>
          <cell r="AE85"/>
          <cell r="AF85"/>
          <cell r="AG85"/>
          <cell r="AH85"/>
          <cell r="AI85" t="str">
            <v>Social Protection</v>
          </cell>
          <cell r="AJ85"/>
          <cell r="AK85" t="str">
            <v>World Food Programme (WFP)</v>
          </cell>
          <cell r="AL85"/>
          <cell r="AM85" t="str">
            <v>Ministry of National Mobilisation</v>
          </cell>
          <cell r="AN85"/>
          <cell r="AO85"/>
          <cell r="AP85"/>
          <cell r="AQ85" t="str">
            <v xml:space="preserve">1. Number of capacity strengthening initiatives facilitated by WFP to enhance national food security and nutrition stakeholder capacitis to deliver food, voucher and cash assistance </v>
          </cell>
          <cell r="AR85"/>
          <cell r="AS85"/>
          <cell r="AT85"/>
          <cell r="AU85">
            <v>0</v>
          </cell>
          <cell r="AV85">
            <v>0</v>
          </cell>
          <cell r="AW85">
            <v>0</v>
          </cell>
          <cell r="AX85">
            <v>0</v>
          </cell>
          <cell r="AY85">
            <v>0</v>
          </cell>
          <cell r="AZ85">
            <v>0</v>
          </cell>
          <cell r="BA85">
            <v>10402.576283325827</v>
          </cell>
          <cell r="BB85">
            <v>10402.576283325827</v>
          </cell>
          <cell r="BC85">
            <v>0</v>
          </cell>
          <cell r="BD85">
            <v>0</v>
          </cell>
          <cell r="BE85">
            <v>0</v>
          </cell>
          <cell r="BF85">
            <v>0</v>
          </cell>
          <cell r="BG85">
            <v>6209.257630317843</v>
          </cell>
          <cell r="BH85">
            <v>6209.257630317843</v>
          </cell>
          <cell r="BI85">
            <v>0</v>
          </cell>
          <cell r="BJ85">
            <v>0</v>
          </cell>
          <cell r="BK85">
            <v>0</v>
          </cell>
          <cell r="BL85">
            <v>0</v>
          </cell>
          <cell r="BM85">
            <v>0</v>
          </cell>
          <cell r="BN85">
            <v>0</v>
          </cell>
          <cell r="BO85">
            <v>0</v>
          </cell>
          <cell r="BP85">
            <v>0</v>
          </cell>
          <cell r="BQ85">
            <v>0</v>
          </cell>
          <cell r="BR85">
            <v>0</v>
          </cell>
          <cell r="BS85">
            <v>2548.9002572454747</v>
          </cell>
          <cell r="BT85">
            <v>2548.9002572454747</v>
          </cell>
          <cell r="BU85">
            <v>0</v>
          </cell>
          <cell r="BV85">
            <v>82789.894762316908</v>
          </cell>
          <cell r="BW85">
            <v>82789.894762316908</v>
          </cell>
          <cell r="BX85">
            <v>0</v>
          </cell>
          <cell r="BY85">
            <v>1694944.323804664</v>
          </cell>
          <cell r="BZ85">
            <v>0</v>
          </cell>
          <cell r="CA85">
            <v>1694944.323804664</v>
          </cell>
          <cell r="CB85">
            <v>1796894.9527378699</v>
          </cell>
          <cell r="CC85">
            <v>101950.62893320606</v>
          </cell>
          <cell r="CD85">
            <v>1694944.323804664</v>
          </cell>
          <cell r="CE85"/>
          <cell r="CF85"/>
          <cell r="CG85">
            <v>0</v>
          </cell>
          <cell r="CH85"/>
          <cell r="CI85"/>
          <cell r="CJ85">
            <v>0</v>
          </cell>
          <cell r="CK85"/>
          <cell r="CL85"/>
          <cell r="CM85">
            <v>0</v>
          </cell>
          <cell r="CN85"/>
          <cell r="CO85"/>
          <cell r="CP85">
            <v>0</v>
          </cell>
          <cell r="CQ85"/>
          <cell r="CR85"/>
          <cell r="CS85">
            <v>0</v>
          </cell>
          <cell r="CT85"/>
          <cell r="CU85"/>
          <cell r="CV85">
            <v>0</v>
          </cell>
          <cell r="CW85"/>
          <cell r="CX85"/>
          <cell r="CY85">
            <v>0</v>
          </cell>
          <cell r="CZ85"/>
          <cell r="DA85"/>
          <cell r="DB85">
            <v>0</v>
          </cell>
          <cell r="DC85"/>
          <cell r="DD85"/>
          <cell r="DE85">
            <v>0</v>
          </cell>
          <cell r="DF85"/>
          <cell r="DG85"/>
          <cell r="DH85">
            <v>0</v>
          </cell>
          <cell r="DI85"/>
          <cell r="DJ85"/>
          <cell r="DK85">
            <v>0</v>
          </cell>
          <cell r="DL85">
            <v>0</v>
          </cell>
          <cell r="DM85">
            <v>0</v>
          </cell>
          <cell r="DN85">
            <v>0</v>
          </cell>
          <cell r="DO85">
            <v>0</v>
          </cell>
          <cell r="DP85">
            <v>0</v>
          </cell>
          <cell r="DQ85">
            <v>0</v>
          </cell>
          <cell r="DR85">
            <v>0</v>
          </cell>
          <cell r="DS85">
            <v>0</v>
          </cell>
          <cell r="DT85">
            <v>0</v>
          </cell>
          <cell r="DU85">
            <v>10402.576283325827</v>
          </cell>
          <cell r="DV85">
            <v>10402.576283325827</v>
          </cell>
          <cell r="DW85">
            <v>0</v>
          </cell>
          <cell r="DX85">
            <v>0</v>
          </cell>
          <cell r="DY85">
            <v>0</v>
          </cell>
          <cell r="DZ85">
            <v>0</v>
          </cell>
          <cell r="EA85">
            <v>6209.257630317843</v>
          </cell>
          <cell r="EB85">
            <v>6209.257630317843</v>
          </cell>
          <cell r="EC85">
            <v>0</v>
          </cell>
          <cell r="ED85">
            <v>0</v>
          </cell>
          <cell r="EE85">
            <v>0</v>
          </cell>
          <cell r="EF85">
            <v>0</v>
          </cell>
          <cell r="EG85">
            <v>0</v>
          </cell>
          <cell r="EH85">
            <v>0</v>
          </cell>
          <cell r="EI85">
            <v>0</v>
          </cell>
          <cell r="EJ85">
            <v>0</v>
          </cell>
          <cell r="EK85">
            <v>0</v>
          </cell>
          <cell r="EL85">
            <v>0</v>
          </cell>
          <cell r="EM85">
            <v>2548.9002572454747</v>
          </cell>
          <cell r="EN85">
            <v>2548.9002572454747</v>
          </cell>
          <cell r="EO85">
            <v>0</v>
          </cell>
          <cell r="EP85">
            <v>82789.894762316908</v>
          </cell>
          <cell r="EQ85">
            <v>82789.894762316908</v>
          </cell>
          <cell r="ER85">
            <v>0</v>
          </cell>
        </row>
        <row r="86">
          <cell r="E86" t="str">
            <v>Vulnerable populations benefit from strengthened social protection systems that reduce poverty, boost resilience and provide assistance to shock affected people in order to protect their access to food and livelihood</v>
          </cell>
          <cell r="F8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86" t="str">
            <v>01/01/2022</v>
          </cell>
          <cell r="H86">
            <v>45291</v>
          </cell>
          <cell r="I86" t="str">
            <v>Sarah Bailey</v>
          </cell>
          <cell r="J86"/>
          <cell r="K86"/>
          <cell r="L86"/>
          <cell r="M86"/>
          <cell r="N86"/>
          <cell r="O86"/>
          <cell r="P86"/>
          <cell r="Q86"/>
          <cell r="R86"/>
          <cell r="S86"/>
          <cell r="T86"/>
          <cell r="U86"/>
          <cell r="V86"/>
          <cell r="W86"/>
          <cell r="X86"/>
          <cell r="Y86" t="str">
            <v>vulnerable groups</v>
          </cell>
          <cell r="Z86"/>
          <cell r="AA8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6"/>
          <cell r="AC86"/>
          <cell r="AD86"/>
          <cell r="AE86"/>
          <cell r="AF86"/>
          <cell r="AG86"/>
          <cell r="AH86"/>
          <cell r="AI86" t="str">
            <v>Social Protection</v>
          </cell>
          <cell r="AJ86"/>
          <cell r="AK86" t="str">
            <v>World Food Programme (WFP)</v>
          </cell>
          <cell r="AL86"/>
          <cell r="AM86" t="str">
            <v>Ministry of National Mobilisation</v>
          </cell>
          <cell r="AN86"/>
          <cell r="AO86"/>
          <cell r="AP86"/>
          <cell r="AQ86" t="str">
            <v xml:space="preserve">1. Number of capacity strengthening initiatives facilitated by WFP to enhance social protection sytems in their capacity to reduce poverty and vulnerability,  boost resilience and provide assistance to shock-affected people  </v>
          </cell>
          <cell r="AR86"/>
          <cell r="AS86"/>
          <cell r="AT86"/>
          <cell r="AU86">
            <v>90987.144436462957</v>
          </cell>
          <cell r="AV86">
            <v>44925.522121800001</v>
          </cell>
          <cell r="AW86">
            <v>0</v>
          </cell>
          <cell r="AX86">
            <v>95536.501658286084</v>
          </cell>
          <cell r="AY86">
            <v>58964.747784862484</v>
          </cell>
          <cell r="AZ86">
            <v>36571.7538734236</v>
          </cell>
          <cell r="BA86">
            <v>222918.50386933426</v>
          </cell>
          <cell r="BB86">
            <v>137584.41149801249</v>
          </cell>
          <cell r="BC86">
            <v>85334.092371321778</v>
          </cell>
          <cell r="BD86">
            <v>727897.15549170366</v>
          </cell>
          <cell r="BE86">
            <v>449255.22121799999</v>
          </cell>
          <cell r="BF86">
            <v>278641.93427370366</v>
          </cell>
          <cell r="BG86">
            <v>946266.30213921482</v>
          </cell>
          <cell r="BH86">
            <v>584031.78758340003</v>
          </cell>
          <cell r="BI86">
            <v>362234.51455581479</v>
          </cell>
          <cell r="BJ86">
            <v>90987.144436462957</v>
          </cell>
          <cell r="BK86">
            <v>56156.902652249999</v>
          </cell>
          <cell r="BL86">
            <v>34830.241784212958</v>
          </cell>
          <cell r="BM86">
            <v>0</v>
          </cell>
          <cell r="BN86">
            <v>0</v>
          </cell>
          <cell r="BO86">
            <v>0</v>
          </cell>
          <cell r="BP86">
            <v>90987.144436462957</v>
          </cell>
          <cell r="BQ86">
            <v>56156.902652249999</v>
          </cell>
          <cell r="BR86">
            <v>34830.241784212958</v>
          </cell>
          <cell r="BS86">
            <v>682403.58327347215</v>
          </cell>
          <cell r="BT86">
            <v>421176.76989187498</v>
          </cell>
          <cell r="BU86">
            <v>261226.81338159717</v>
          </cell>
          <cell r="BV86">
            <v>955365.01658286108</v>
          </cell>
          <cell r="BW86">
            <v>589647.47784862504</v>
          </cell>
          <cell r="BX86">
            <v>365717.53873423603</v>
          </cell>
          <cell r="BY86">
            <v>272961.43330938887</v>
          </cell>
          <cell r="BZ86">
            <v>168470.70795674997</v>
          </cell>
          <cell r="CA86">
            <v>104490.7253526389</v>
          </cell>
          <cell r="CB86">
            <v>4176309.9296336495</v>
          </cell>
          <cell r="CC86">
            <v>2566370.451207825</v>
          </cell>
          <cell r="CD86">
            <v>1563877.8561111619</v>
          </cell>
          <cell r="CE86"/>
          <cell r="CF86"/>
          <cell r="CG86">
            <v>0</v>
          </cell>
          <cell r="CH86"/>
          <cell r="CI86"/>
          <cell r="CJ86">
            <v>0</v>
          </cell>
          <cell r="CK86"/>
          <cell r="CL86"/>
          <cell r="CM86">
            <v>0</v>
          </cell>
          <cell r="CN86"/>
          <cell r="CO86"/>
          <cell r="CP86">
            <v>0</v>
          </cell>
          <cell r="CQ86"/>
          <cell r="CR86"/>
          <cell r="CS86">
            <v>0</v>
          </cell>
          <cell r="CT86"/>
          <cell r="CU86"/>
          <cell r="CV86">
            <v>0</v>
          </cell>
          <cell r="CW86"/>
          <cell r="CX86"/>
          <cell r="CY86">
            <v>0</v>
          </cell>
          <cell r="CZ86"/>
          <cell r="DA86"/>
          <cell r="DB86">
            <v>0</v>
          </cell>
          <cell r="DC86"/>
          <cell r="DD86"/>
          <cell r="DE86">
            <v>0</v>
          </cell>
          <cell r="DF86"/>
          <cell r="DG86"/>
          <cell r="DH86">
            <v>0</v>
          </cell>
          <cell r="DI86"/>
          <cell r="DJ86"/>
          <cell r="DK86">
            <v>0</v>
          </cell>
          <cell r="DL86">
            <v>0</v>
          </cell>
          <cell r="DM86">
            <v>0</v>
          </cell>
          <cell r="DN86">
            <v>0</v>
          </cell>
          <cell r="DO86">
            <v>90987.144436462957</v>
          </cell>
          <cell r="DP86">
            <v>44925.522121800001</v>
          </cell>
          <cell r="DQ86">
            <v>0</v>
          </cell>
          <cell r="DR86">
            <v>95536.501658286084</v>
          </cell>
          <cell r="DS86">
            <v>58964.747784862484</v>
          </cell>
          <cell r="DT86">
            <v>36571.7538734236</v>
          </cell>
          <cell r="DU86">
            <v>222918.50386933426</v>
          </cell>
          <cell r="DV86">
            <v>137584.41149801249</v>
          </cell>
          <cell r="DW86">
            <v>85334.092371321778</v>
          </cell>
          <cell r="DX86">
            <v>727897.15549170366</v>
          </cell>
          <cell r="DY86">
            <v>449255.22121799999</v>
          </cell>
          <cell r="DZ86">
            <v>278641.93427370366</v>
          </cell>
          <cell r="EA86">
            <v>946266.30213921482</v>
          </cell>
          <cell r="EB86">
            <v>584031.78758340003</v>
          </cell>
          <cell r="EC86">
            <v>362234.51455581479</v>
          </cell>
          <cell r="ED86">
            <v>90987.144436462957</v>
          </cell>
          <cell r="EE86">
            <v>56156.902652249999</v>
          </cell>
          <cell r="EF86">
            <v>34830.241784212958</v>
          </cell>
          <cell r="EG86">
            <v>0</v>
          </cell>
          <cell r="EH86">
            <v>0</v>
          </cell>
          <cell r="EI86">
            <v>0</v>
          </cell>
          <cell r="EJ86">
            <v>90987.144436462957</v>
          </cell>
          <cell r="EK86">
            <v>56156.902652249999</v>
          </cell>
          <cell r="EL86">
            <v>34830.241784212958</v>
          </cell>
          <cell r="EM86">
            <v>682403.58327347215</v>
          </cell>
          <cell r="EN86">
            <v>421176.76989187498</v>
          </cell>
          <cell r="EO86">
            <v>261226.81338159717</v>
          </cell>
          <cell r="EP86">
            <v>955365.01658286108</v>
          </cell>
          <cell r="EQ86">
            <v>589647.47784862504</v>
          </cell>
          <cell r="ER86">
            <v>365717.53873423603</v>
          </cell>
        </row>
        <row r="87">
          <cell r="E87" t="str">
            <v>Improved and integrated government and CSO programmes to address unpaid care work including subsidized child and elder-care systems among CARICOM countries.</v>
          </cell>
          <cell r="F87" t="str">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ell>
          <cell r="G87"/>
          <cell r="H87"/>
          <cell r="I87"/>
          <cell r="J87"/>
          <cell r="K87"/>
          <cell r="L87" t="str">
            <v>Improved and integrated government and CSO programmes to address unpaid care work including subsidized child and elder care systems among CARICOM countries</v>
          </cell>
          <cell r="M87"/>
          <cell r="N87" t="str">
            <v>Improved and integrated government and CSO programmes to address unpaid care work including subsidized child and elder-care systems among CARICOM countries</v>
          </cell>
          <cell r="O87" t="str">
            <v>Improved and integrated government and CSO programmes to address unpaid care work including subsidized child and elder-care systems among CARICOM countries</v>
          </cell>
          <cell r="P87"/>
          <cell r="Q87"/>
          <cell r="R87" t="str">
            <v>Improved and integrated government and CSO programmes to address unpaid care work including subsidized child and elder-care systems among CARICOM countries</v>
          </cell>
          <cell r="S87" t="str">
            <v>Improved and integrated government and CSO programmes to address unpaid care work including subsidized child and elder-care systems among CARICOM countries</v>
          </cell>
          <cell r="T87"/>
          <cell r="U87" t="str">
            <v>Gender equality/women’s empowerment is the principle objective (3)</v>
          </cell>
          <cell r="V87" t="str">
            <v>Significant contribution to realization of human rights (2)</v>
          </cell>
          <cell r="W87" t="str">
            <v>Contributes to sustaining peace in a limited way  human rights (1)</v>
          </cell>
          <cell r="X87" t="str">
            <v>Capacity Development/Technical Assistance </v>
          </cell>
          <cell r="Y87" t="str">
            <v>Women and Girls</v>
          </cell>
          <cell r="Z87" t="str">
            <v xml:space="preserve">Joint Programmes </v>
          </cell>
          <cell r="AA8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7" t="str">
            <v>5.c Adopt and strengthen sound policies and enforceable legislation for the promotion of gender equality and the empowerment of all women and girls at all levels</v>
          </cell>
          <cell r="AC87"/>
          <cell r="AD87"/>
          <cell r="AE87"/>
          <cell r="AF87" t="str">
            <v>Social Protection</v>
          </cell>
          <cell r="AG87" t="str">
            <v>Gender Equality</v>
          </cell>
          <cell r="AH87" t="str">
            <v>Gender discriminatory roles and practices</v>
          </cell>
          <cell r="AI87" t="str">
            <v>Human and Social Development</v>
          </cell>
          <cell r="AJ87" t="str">
            <v>Tailored Policy Support &amp; Technical Assistance</v>
          </cell>
          <cell r="AK87" t="str">
            <v>United Nations Entity for Gender Equality and the Empowerment of Women (UN Women)</v>
          </cell>
          <cell r="AL87"/>
          <cell r="AM87" t="str">
            <v>Ministry of National Mobilisation</v>
          </cell>
          <cell r="AN87"/>
          <cell r="AO87"/>
          <cell r="AP87"/>
          <cell r="AQ87" t="str">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ell>
          <cell r="AR87" t="str">
            <v>5.4.1 Proportion of time spent on unpaid domestic and care work, by sex, age and location</v>
          </cell>
          <cell r="AS87"/>
          <cell r="AT87"/>
          <cell r="AU87">
            <v>11231.38</v>
          </cell>
          <cell r="AV87">
            <v>11231.38053045</v>
          </cell>
          <cell r="AW87"/>
          <cell r="AX87">
            <v>20472.107498204161</v>
          </cell>
          <cell r="AY87">
            <v>12635.303096756248</v>
          </cell>
          <cell r="AZ87">
            <v>7836.8044014479128</v>
          </cell>
          <cell r="BA87">
            <v>47768.250829143057</v>
          </cell>
          <cell r="BB87">
            <v>29482.373892431249</v>
          </cell>
          <cell r="BC87">
            <v>18285.876936711808</v>
          </cell>
          <cell r="BD87">
            <v>90987.144436462957</v>
          </cell>
          <cell r="BE87">
            <v>56156.902652249999</v>
          </cell>
          <cell r="BF87">
            <v>34830.241784212958</v>
          </cell>
          <cell r="BG87">
            <v>363948.57774585183</v>
          </cell>
          <cell r="BH87">
            <v>224627.610609</v>
          </cell>
          <cell r="BI87">
            <v>139320.96713685183</v>
          </cell>
          <cell r="BJ87"/>
          <cell r="BK87"/>
          <cell r="BL87">
            <v>0</v>
          </cell>
          <cell r="BM87"/>
          <cell r="BN87"/>
          <cell r="BO87">
            <v>0</v>
          </cell>
          <cell r="BP87"/>
          <cell r="BQ87"/>
          <cell r="BR87">
            <v>0</v>
          </cell>
          <cell r="BS87">
            <v>136480.71665469444</v>
          </cell>
          <cell r="BT87">
            <v>84235.353978374987</v>
          </cell>
          <cell r="BU87">
            <v>52245.362676319448</v>
          </cell>
          <cell r="BV87">
            <v>191073.00331657223</v>
          </cell>
          <cell r="BW87">
            <v>117929.495569725</v>
          </cell>
          <cell r="BX87">
            <v>73143.50774684723</v>
          </cell>
          <cell r="BY87">
            <v>90987.144436462957</v>
          </cell>
          <cell r="BZ87">
            <v>56156.902652249999</v>
          </cell>
          <cell r="CA87">
            <v>34830.241784212958</v>
          </cell>
          <cell r="CB87">
            <v>952948.32491739164</v>
          </cell>
          <cell r="CC87">
            <v>592455.32298123755</v>
          </cell>
          <cell r="CD87">
            <v>360493.00246660411</v>
          </cell>
          <cell r="CE87"/>
          <cell r="CF87"/>
          <cell r="CG87">
            <v>0</v>
          </cell>
          <cell r="CH87"/>
          <cell r="CI87"/>
          <cell r="CJ87">
            <v>0</v>
          </cell>
          <cell r="CK87">
            <v>42500</v>
          </cell>
          <cell r="CL87"/>
          <cell r="CM87">
            <v>42500</v>
          </cell>
          <cell r="CN87"/>
          <cell r="CO87"/>
          <cell r="CP87">
            <v>0</v>
          </cell>
          <cell r="CQ87">
            <v>229500</v>
          </cell>
          <cell r="CR87"/>
          <cell r="CS87">
            <v>229500</v>
          </cell>
          <cell r="CT87">
            <v>229500</v>
          </cell>
          <cell r="CU87"/>
          <cell r="CV87">
            <v>229500</v>
          </cell>
          <cell r="CW87"/>
          <cell r="CX87"/>
          <cell r="CY87">
            <v>0</v>
          </cell>
          <cell r="CZ87"/>
          <cell r="DA87"/>
          <cell r="DB87">
            <v>0</v>
          </cell>
          <cell r="DC87">
            <v>239500</v>
          </cell>
          <cell r="DD87"/>
          <cell r="DE87">
            <v>239500</v>
          </cell>
          <cell r="DF87">
            <v>119500</v>
          </cell>
          <cell r="DG87"/>
          <cell r="DH87">
            <v>119500</v>
          </cell>
          <cell r="DI87"/>
          <cell r="DJ87"/>
          <cell r="DK87">
            <v>0</v>
          </cell>
          <cell r="DL87">
            <v>860500</v>
          </cell>
          <cell r="DM87">
            <v>0</v>
          </cell>
          <cell r="DN87">
            <v>860500</v>
          </cell>
          <cell r="DO87">
            <v>11231.38</v>
          </cell>
          <cell r="DP87">
            <v>11231.38053045</v>
          </cell>
          <cell r="DQ87">
            <v>0</v>
          </cell>
          <cell r="DR87">
            <v>20472.107498204161</v>
          </cell>
          <cell r="DS87">
            <v>12635.303096756248</v>
          </cell>
          <cell r="DT87">
            <v>7836.8044014479128</v>
          </cell>
          <cell r="DU87">
            <v>90268.250829143057</v>
          </cell>
          <cell r="DV87">
            <v>29482.373892431249</v>
          </cell>
          <cell r="DW87">
            <v>60785.876936711808</v>
          </cell>
          <cell r="DX87">
            <v>90987.144436462957</v>
          </cell>
          <cell r="DY87">
            <v>56156.902652249999</v>
          </cell>
          <cell r="DZ87">
            <v>34830.241784212958</v>
          </cell>
          <cell r="EA87">
            <v>593448.57774585183</v>
          </cell>
          <cell r="EB87">
            <v>224627.610609</v>
          </cell>
          <cell r="EC87">
            <v>368820.96713685186</v>
          </cell>
          <cell r="ED87">
            <v>229500</v>
          </cell>
          <cell r="EE87">
            <v>0</v>
          </cell>
          <cell r="EF87">
            <v>229500</v>
          </cell>
          <cell r="EG87">
            <v>0</v>
          </cell>
          <cell r="EH87">
            <v>0</v>
          </cell>
          <cell r="EI87">
            <v>0</v>
          </cell>
          <cell r="EJ87">
            <v>0</v>
          </cell>
          <cell r="EK87">
            <v>0</v>
          </cell>
          <cell r="EL87">
            <v>0</v>
          </cell>
          <cell r="EM87">
            <v>375980.71665469441</v>
          </cell>
          <cell r="EN87">
            <v>84235.353978374987</v>
          </cell>
          <cell r="EO87">
            <v>291745.36267631943</v>
          </cell>
          <cell r="EP87">
            <v>310573.00331657223</v>
          </cell>
          <cell r="EQ87">
            <v>117929.495569725</v>
          </cell>
          <cell r="ER87">
            <v>192643.50774684723</v>
          </cell>
        </row>
        <row r="88">
          <cell r="E88" t="str">
            <v>Increased integration of social protection programmes into referral pathways for VAW survivors/victims.</v>
          </cell>
          <cell r="F88" t="str">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G88"/>
          <cell r="H88"/>
          <cell r="I88"/>
          <cell r="J88"/>
          <cell r="K88"/>
          <cell r="L88"/>
          <cell r="M88"/>
          <cell r="N88" t="str">
            <v>Increased integration of social protection programmes into referral pathways for VAW survivors/victims</v>
          </cell>
          <cell r="O88" t="str">
            <v>Increased integration of social protection programmes into referral pathways for VAW survivors/victims</v>
          </cell>
          <cell r="P88"/>
          <cell r="Q88"/>
          <cell r="R88" t="str">
            <v>Increased integration of social protection programmes into referral pathways for VAW survivors/victims</v>
          </cell>
          <cell r="S88" t="str">
            <v>Increased integration of social protection programmes into referral pathways for VAW survivors/victims</v>
          </cell>
          <cell r="T88"/>
          <cell r="U88" t="str">
            <v>Gender equality/women’s empowerment is the principle objective (3)</v>
          </cell>
          <cell r="V88" t="str">
            <v>Significant contribution to realization of human rights (2)</v>
          </cell>
          <cell r="W88" t="str">
            <v>Contributes to sustaining peace in a limited way  human rights (1)</v>
          </cell>
          <cell r="X88" t="str">
            <v>Policy Advice and Thought Leadership </v>
          </cell>
          <cell r="Y88" t="str">
            <v>Women and Girls</v>
          </cell>
          <cell r="Z88" t="str">
            <v xml:space="preserve">Joint Programmes </v>
          </cell>
          <cell r="AA88"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8" t="str">
            <v>5.c Adopt and strengthen sound policies and enforceable legislation for the promotion of gender equality and the empowerment of all women and girls at all levels</v>
          </cell>
          <cell r="AC88"/>
          <cell r="AD88"/>
          <cell r="AE88"/>
          <cell r="AF88" t="str">
            <v>Social Protection</v>
          </cell>
          <cell r="AG88" t="str">
            <v>Gender-Based Violence Prevention</v>
          </cell>
          <cell r="AH88" t="str">
            <v xml:space="preserve">Citizens Security Policy Strengthening </v>
          </cell>
          <cell r="AI88" t="str">
            <v>Social Protection</v>
          </cell>
          <cell r="AJ88" t="str">
            <v>Tailored Policy Support &amp; Technical Assistance</v>
          </cell>
          <cell r="AK88" t="str">
            <v>United Nations Entity for Gender Equality and the Empowerment of Women (UN Women)</v>
          </cell>
          <cell r="AL88"/>
          <cell r="AM88" t="str">
            <v>Ministry of National Mobilisation</v>
          </cell>
          <cell r="AN88"/>
          <cell r="AO88"/>
          <cell r="AP88"/>
          <cell r="AQ88" t="str">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ell>
          <cell r="AR88" t="str">
            <v>5.c.1 Proportion of countries with systems to track and make public allocations for gender equality and women’s empowerment</v>
          </cell>
          <cell r="AS88"/>
          <cell r="AT88"/>
          <cell r="AU88"/>
          <cell r="AV88"/>
          <cell r="AW88"/>
          <cell r="AX88">
            <v>1091845.7332375553</v>
          </cell>
          <cell r="AY88">
            <v>673882.8318269999</v>
          </cell>
          <cell r="AZ88">
            <v>417962.90141055535</v>
          </cell>
          <cell r="BA88">
            <v>2547640.044220963</v>
          </cell>
          <cell r="BB88">
            <v>1572393.2742630001</v>
          </cell>
          <cell r="BC88">
            <v>975246.76995796291</v>
          </cell>
          <cell r="BD88"/>
          <cell r="BE88"/>
          <cell r="BF88">
            <v>0</v>
          </cell>
          <cell r="BG88">
            <v>454935.72218231478</v>
          </cell>
          <cell r="BH88">
            <v>280784.51326124999</v>
          </cell>
          <cell r="BI88">
            <v>174151.2089210648</v>
          </cell>
          <cell r="BJ88"/>
          <cell r="BK88"/>
          <cell r="BL88">
            <v>0</v>
          </cell>
          <cell r="BM88"/>
          <cell r="BN88"/>
          <cell r="BO88">
            <v>0</v>
          </cell>
          <cell r="BP88"/>
          <cell r="BQ88"/>
          <cell r="BR88">
            <v>0</v>
          </cell>
          <cell r="BS88">
            <v>90987.144436462957</v>
          </cell>
          <cell r="BT88">
            <v>56156.902652249999</v>
          </cell>
          <cell r="BU88">
            <v>34830.241784212958</v>
          </cell>
          <cell r="BV88">
            <v>545922.86661877763</v>
          </cell>
          <cell r="BW88">
            <v>336941.41591349995</v>
          </cell>
          <cell r="BX88">
            <v>208981.45070527768</v>
          </cell>
          <cell r="BY88">
            <v>1728755.7442927961</v>
          </cell>
          <cell r="BZ88">
            <v>1066981.15039275</v>
          </cell>
          <cell r="CA88">
            <v>661774.59390004608</v>
          </cell>
          <cell r="CB88">
            <v>6460087.2549888697</v>
          </cell>
          <cell r="CC88">
            <v>3987140.08830975</v>
          </cell>
          <cell r="CD88">
            <v>2472947.1666791197</v>
          </cell>
          <cell r="CE88"/>
          <cell r="CF88"/>
          <cell r="CG88">
            <v>0</v>
          </cell>
          <cell r="CH88"/>
          <cell r="CI88"/>
          <cell r="CJ88">
            <v>0</v>
          </cell>
          <cell r="CK88"/>
          <cell r="CL88"/>
          <cell r="CM88">
            <v>0</v>
          </cell>
          <cell r="CN88"/>
          <cell r="CO88"/>
          <cell r="CP88">
            <v>0</v>
          </cell>
          <cell r="CQ88"/>
          <cell r="CR88"/>
          <cell r="CS88">
            <v>0</v>
          </cell>
          <cell r="CT88"/>
          <cell r="CU88"/>
          <cell r="CV88">
            <v>0</v>
          </cell>
          <cell r="CW88"/>
          <cell r="CX88"/>
          <cell r="CY88">
            <v>0</v>
          </cell>
          <cell r="CZ88"/>
          <cell r="DA88"/>
          <cell r="DB88">
            <v>0</v>
          </cell>
          <cell r="DC88">
            <v>33875</v>
          </cell>
          <cell r="DD88"/>
          <cell r="DE88">
            <v>33875</v>
          </cell>
          <cell r="DF88">
            <v>83875</v>
          </cell>
          <cell r="DG88"/>
          <cell r="DH88">
            <v>83875</v>
          </cell>
          <cell r="DI88">
            <v>475000</v>
          </cell>
          <cell r="DJ88"/>
          <cell r="DK88">
            <v>475000</v>
          </cell>
          <cell r="DL88">
            <v>592750</v>
          </cell>
          <cell r="DM88">
            <v>0</v>
          </cell>
          <cell r="DN88">
            <v>592750</v>
          </cell>
          <cell r="DO88">
            <v>0</v>
          </cell>
          <cell r="DP88">
            <v>0</v>
          </cell>
          <cell r="DQ88">
            <v>0</v>
          </cell>
          <cell r="DR88">
            <v>1091845.7332375553</v>
          </cell>
          <cell r="DS88">
            <v>673882.8318269999</v>
          </cell>
          <cell r="DT88">
            <v>417962.90141055535</v>
          </cell>
          <cell r="DU88">
            <v>2547640.044220963</v>
          </cell>
          <cell r="DV88">
            <v>1572393.2742630001</v>
          </cell>
          <cell r="DW88">
            <v>975246.76995796291</v>
          </cell>
          <cell r="DX88">
            <v>0</v>
          </cell>
          <cell r="DY88">
            <v>0</v>
          </cell>
          <cell r="DZ88">
            <v>0</v>
          </cell>
          <cell r="EA88">
            <v>454935.72218231478</v>
          </cell>
          <cell r="EB88">
            <v>280784.51326124999</v>
          </cell>
          <cell r="EC88">
            <v>174151.2089210648</v>
          </cell>
          <cell r="ED88">
            <v>0</v>
          </cell>
          <cell r="EE88">
            <v>0</v>
          </cell>
          <cell r="EF88">
            <v>0</v>
          </cell>
          <cell r="EG88">
            <v>0</v>
          </cell>
          <cell r="EH88">
            <v>0</v>
          </cell>
          <cell r="EI88">
            <v>0</v>
          </cell>
          <cell r="EJ88">
            <v>0</v>
          </cell>
          <cell r="EK88">
            <v>0</v>
          </cell>
          <cell r="EL88">
            <v>0</v>
          </cell>
          <cell r="EM88">
            <v>124862.14443646296</v>
          </cell>
          <cell r="EN88">
            <v>56156.902652249999</v>
          </cell>
          <cell r="EO88">
            <v>68705.241784212965</v>
          </cell>
          <cell r="EP88">
            <v>629797.86661877763</v>
          </cell>
          <cell r="EQ88">
            <v>336941.41591349995</v>
          </cell>
          <cell r="ER88">
            <v>292856.45070527768</v>
          </cell>
        </row>
        <row r="89">
          <cell r="E89" t="str">
            <v xml:space="preserve"> Improved protection systems for workers in the paid care economy [i.e., domestic workers, day care and elder care workers]</v>
          </cell>
          <cell r="F89" t="str">
            <v>Assessment of protection systems.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G89"/>
          <cell r="H89"/>
          <cell r="I89"/>
          <cell r="J89"/>
          <cell r="K89"/>
          <cell r="L89"/>
          <cell r="M89"/>
          <cell r="N89"/>
          <cell r="O89"/>
          <cell r="P89"/>
          <cell r="Q89"/>
          <cell r="R89"/>
          <cell r="S89"/>
          <cell r="T89"/>
          <cell r="U89"/>
          <cell r="V89"/>
          <cell r="W89"/>
          <cell r="X89"/>
          <cell r="Y89"/>
          <cell r="Z89"/>
          <cell r="AA8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9"/>
          <cell r="AC89"/>
          <cell r="AD89"/>
          <cell r="AE89"/>
          <cell r="AF89" t="str">
            <v>Social Protection</v>
          </cell>
          <cell r="AG89" t="str">
            <v>Employment</v>
          </cell>
          <cell r="AH89" t="str">
            <v>Gender Equality</v>
          </cell>
          <cell r="AI89"/>
          <cell r="AJ89" t="str">
            <v>Tailored Policy Support &amp; Technical Assistance</v>
          </cell>
          <cell r="AK89" t="str">
            <v>United Nations Entity for Gender Equality and the Empowerment of Women (UN Women)</v>
          </cell>
          <cell r="AL89"/>
          <cell r="AM89"/>
          <cell r="AN89"/>
          <cell r="AO89"/>
          <cell r="AP89"/>
          <cell r="AQ89"/>
          <cell r="AR89"/>
          <cell r="AS89"/>
          <cell r="AT89"/>
          <cell r="AU89"/>
          <cell r="AV89"/>
          <cell r="AW89"/>
          <cell r="AX89">
            <v>20472.107498204161</v>
          </cell>
          <cell r="AY89">
            <v>12635.303096756248</v>
          </cell>
          <cell r="AZ89">
            <v>7836.8044014479128</v>
          </cell>
          <cell r="BA89">
            <v>47768.250829143057</v>
          </cell>
          <cell r="BB89">
            <v>29482.373892431249</v>
          </cell>
          <cell r="BC89">
            <v>18285.876936711808</v>
          </cell>
          <cell r="BD89">
            <v>90987.144436462957</v>
          </cell>
          <cell r="BE89">
            <v>56156.902652249999</v>
          </cell>
          <cell r="BF89">
            <v>34830.241784212958</v>
          </cell>
          <cell r="BG89">
            <v>145579.43109834075</v>
          </cell>
          <cell r="BH89">
            <v>89851.044243600001</v>
          </cell>
          <cell r="BI89">
            <v>55728.386854740747</v>
          </cell>
          <cell r="BJ89"/>
          <cell r="BK89"/>
          <cell r="BL89">
            <v>0</v>
          </cell>
          <cell r="BM89"/>
          <cell r="BN89"/>
          <cell r="BO89">
            <v>0</v>
          </cell>
          <cell r="BP89"/>
          <cell r="BQ89"/>
          <cell r="BR89">
            <v>0</v>
          </cell>
          <cell r="BS89">
            <v>90987.144436462957</v>
          </cell>
          <cell r="BT89">
            <v>56156.902652249999</v>
          </cell>
          <cell r="BU89">
            <v>34830.241784212958</v>
          </cell>
          <cell r="BV89">
            <v>127382.00221104815</v>
          </cell>
          <cell r="BW89">
            <v>78619.663713150017</v>
          </cell>
          <cell r="BX89">
            <v>48762.338497898134</v>
          </cell>
          <cell r="BY89">
            <v>90987.144436462957</v>
          </cell>
          <cell r="BZ89">
            <v>56156.902652249999</v>
          </cell>
          <cell r="CA89">
            <v>34830.241784212958</v>
          </cell>
          <cell r="CB89">
            <v>614163.22494612494</v>
          </cell>
          <cell r="CC89">
            <v>379059.09290268749</v>
          </cell>
          <cell r="CD89">
            <v>235104.13204343748</v>
          </cell>
          <cell r="CE89"/>
          <cell r="CF89"/>
          <cell r="CG89">
            <v>0</v>
          </cell>
          <cell r="CH89"/>
          <cell r="CI89"/>
          <cell r="CJ89">
            <v>0</v>
          </cell>
          <cell r="CK89"/>
          <cell r="CL89"/>
          <cell r="CM89">
            <v>0</v>
          </cell>
          <cell r="CN89"/>
          <cell r="CO89"/>
          <cell r="CP89">
            <v>0</v>
          </cell>
          <cell r="CQ89"/>
          <cell r="CR89"/>
          <cell r="CS89">
            <v>0</v>
          </cell>
          <cell r="CT89"/>
          <cell r="CU89"/>
          <cell r="CV89">
            <v>0</v>
          </cell>
          <cell r="CW89"/>
          <cell r="CX89"/>
          <cell r="CY89">
            <v>0</v>
          </cell>
          <cell r="CZ89"/>
          <cell r="DA89"/>
          <cell r="DB89">
            <v>0</v>
          </cell>
          <cell r="DC89"/>
          <cell r="DD89"/>
          <cell r="DE89">
            <v>0</v>
          </cell>
          <cell r="DF89"/>
          <cell r="DG89"/>
          <cell r="DH89">
            <v>0</v>
          </cell>
          <cell r="DI89"/>
          <cell r="DJ89"/>
          <cell r="DK89">
            <v>0</v>
          </cell>
          <cell r="DL89">
            <v>0</v>
          </cell>
          <cell r="DM89">
            <v>0</v>
          </cell>
          <cell r="DN89">
            <v>0</v>
          </cell>
          <cell r="DO89">
            <v>0</v>
          </cell>
          <cell r="DP89">
            <v>0</v>
          </cell>
          <cell r="DQ89">
            <v>0</v>
          </cell>
          <cell r="DR89">
            <v>20472.107498204161</v>
          </cell>
          <cell r="DS89">
            <v>12635.303096756248</v>
          </cell>
          <cell r="DT89">
            <v>7836.8044014479128</v>
          </cell>
          <cell r="DU89">
            <v>47768.250829143057</v>
          </cell>
          <cell r="DV89">
            <v>29482.373892431249</v>
          </cell>
          <cell r="DW89">
            <v>18285.876936711808</v>
          </cell>
          <cell r="DX89">
            <v>90987.144436462957</v>
          </cell>
          <cell r="DY89">
            <v>56156.902652249999</v>
          </cell>
          <cell r="DZ89">
            <v>34830.241784212958</v>
          </cell>
          <cell r="EA89">
            <v>145579.43109834075</v>
          </cell>
          <cell r="EB89">
            <v>89851.044243600001</v>
          </cell>
          <cell r="EC89">
            <v>55728.386854740747</v>
          </cell>
          <cell r="ED89">
            <v>0</v>
          </cell>
          <cell r="EE89">
            <v>0</v>
          </cell>
          <cell r="EF89">
            <v>0</v>
          </cell>
          <cell r="EG89">
            <v>0</v>
          </cell>
          <cell r="EH89">
            <v>0</v>
          </cell>
          <cell r="EI89">
            <v>0</v>
          </cell>
          <cell r="EJ89">
            <v>0</v>
          </cell>
          <cell r="EK89">
            <v>0</v>
          </cell>
          <cell r="EL89">
            <v>0</v>
          </cell>
          <cell r="EM89">
            <v>90987.144436462957</v>
          </cell>
          <cell r="EN89">
            <v>56156.902652249999</v>
          </cell>
          <cell r="EO89">
            <v>34830.241784212958</v>
          </cell>
          <cell r="EP89">
            <v>127382.00221104815</v>
          </cell>
          <cell r="EQ89">
            <v>78619.663713150017</v>
          </cell>
          <cell r="ER89">
            <v>48762.338497898134</v>
          </cell>
        </row>
        <row r="90">
          <cell r="E90" t="str">
            <v xml:space="preserve">Carbon neutrality and resilience are integrated into climate planning and policy and regulatory frameworks at all levels.
</v>
          </cell>
          <cell r="F90" t="str">
            <v>Interventions designed to enhance capacity and promote cooperation among sectoral ministries with a stake in the implementation of mitigation and adaptation actions to facilitate synergies and harmonize efforts.</v>
          </cell>
          <cell r="G90"/>
          <cell r="H90"/>
          <cell r="I90"/>
          <cell r="J90"/>
          <cell r="K90"/>
          <cell r="L90"/>
          <cell r="M90"/>
          <cell r="N90"/>
          <cell r="O90"/>
          <cell r="P90"/>
          <cell r="Q90"/>
          <cell r="R90"/>
          <cell r="S90"/>
          <cell r="T90"/>
          <cell r="U90"/>
          <cell r="V90"/>
          <cell r="W90"/>
          <cell r="X90"/>
          <cell r="Y90"/>
          <cell r="Z90"/>
          <cell r="AA90"/>
          <cell r="AB90"/>
          <cell r="AC90"/>
          <cell r="AD90"/>
          <cell r="AE90"/>
          <cell r="AF90" t="str">
            <v>Climate Change Adaptation and Resilience</v>
          </cell>
          <cell r="AG90" t="str">
            <v xml:space="preserve">Environmental Governance </v>
          </cell>
          <cell r="AH90" t="str">
            <v>Capacity Building</v>
          </cell>
          <cell r="AI90" t="str">
            <v>Climate Change Adaptation</v>
          </cell>
          <cell r="AJ90" t="str">
            <v>Climate Change and Disaster Risk Reduction</v>
          </cell>
          <cell r="AK90" t="str">
            <v>United Nations Environment Program (UNEP)</v>
          </cell>
          <cell r="AL90" t="str">
            <v>GEF</v>
          </cell>
          <cell r="AM90" t="str">
            <v>Sustainable Development Unit</v>
          </cell>
          <cell r="AN90" t="str">
            <v>Government</v>
          </cell>
          <cell r="AO90"/>
          <cell r="AP90"/>
          <cell r="AQ90"/>
          <cell r="AR90"/>
          <cell r="AS90"/>
          <cell r="AT90"/>
          <cell r="AU90"/>
          <cell r="AV90"/>
          <cell r="AW90"/>
          <cell r="AX90"/>
          <cell r="AY90"/>
          <cell r="AZ90">
            <v>0</v>
          </cell>
          <cell r="BA90"/>
          <cell r="BB90"/>
          <cell r="BC90">
            <v>0</v>
          </cell>
          <cell r="BD90"/>
          <cell r="BE90"/>
          <cell r="BF90">
            <v>0</v>
          </cell>
          <cell r="BG90"/>
          <cell r="BH90"/>
          <cell r="BI90">
            <v>0</v>
          </cell>
          <cell r="BJ90"/>
          <cell r="BK90"/>
          <cell r="BL90">
            <v>0</v>
          </cell>
          <cell r="BM90"/>
          <cell r="BN90"/>
          <cell r="BO90">
            <v>0</v>
          </cell>
          <cell r="BP90"/>
          <cell r="BQ90"/>
          <cell r="BR90">
            <v>0</v>
          </cell>
          <cell r="BS90"/>
          <cell r="BT90"/>
          <cell r="BU90">
            <v>0</v>
          </cell>
          <cell r="BV90"/>
          <cell r="BW90"/>
          <cell r="BX90">
            <v>0</v>
          </cell>
          <cell r="BY90"/>
          <cell r="BZ90"/>
          <cell r="CA90">
            <v>0</v>
          </cell>
          <cell r="CB90">
            <v>0</v>
          </cell>
          <cell r="CC90">
            <v>0</v>
          </cell>
          <cell r="CD90">
            <v>0</v>
          </cell>
          <cell r="CE90"/>
          <cell r="CF90"/>
          <cell r="CG90">
            <v>0</v>
          </cell>
          <cell r="CH90"/>
          <cell r="CI90"/>
          <cell r="CJ90">
            <v>0</v>
          </cell>
          <cell r="CK90"/>
          <cell r="CL90"/>
          <cell r="CM90">
            <v>0</v>
          </cell>
          <cell r="CN90"/>
          <cell r="CO90"/>
          <cell r="CP90">
            <v>0</v>
          </cell>
          <cell r="CQ90"/>
          <cell r="CR90"/>
          <cell r="CS90">
            <v>0</v>
          </cell>
          <cell r="CT90"/>
          <cell r="CU90"/>
          <cell r="CV90">
            <v>0</v>
          </cell>
          <cell r="CW90"/>
          <cell r="CX90"/>
          <cell r="CY90">
            <v>0</v>
          </cell>
          <cell r="CZ90"/>
          <cell r="DA90"/>
          <cell r="DB90">
            <v>0</v>
          </cell>
          <cell r="DC90"/>
          <cell r="DD90"/>
          <cell r="DE90">
            <v>0</v>
          </cell>
          <cell r="DF90"/>
          <cell r="DG90"/>
          <cell r="DH90">
            <v>0</v>
          </cell>
          <cell r="DI90"/>
          <cell r="DJ90"/>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cell r="EP90">
            <v>0</v>
          </cell>
          <cell r="EQ90">
            <v>0</v>
          </cell>
          <cell r="ER90">
            <v>0</v>
          </cell>
        </row>
        <row r="91">
          <cell r="E91" t="str">
            <v xml:space="preserve">Carbon neutrality and resilience are integrated into climate planning and policy and regulatory frameworks at all levels.
</v>
          </cell>
          <cell r="F91" t="str">
            <v>Interventions designed to build technical assistance, capacity building and advice on technology solutions and access to climate technologies for low-emission and climate resilient development</v>
          </cell>
          <cell r="G91">
            <v>44203</v>
          </cell>
          <cell r="H91" t="str">
            <v>24/6/2024</v>
          </cell>
          <cell r="I91"/>
          <cell r="J91"/>
          <cell r="K91"/>
          <cell r="L91"/>
          <cell r="M91"/>
          <cell r="N91"/>
          <cell r="O91"/>
          <cell r="P91"/>
          <cell r="Q91"/>
          <cell r="R91" t="str">
            <v xml:space="preserve">Support the Shift to Electric Mobility in Saint Lucia
Outcome 1. The Saint Lucian government enhances coordination, planning and capacity for promoting electric mobility
1.1: An inter-sectorial coordination body is established within the government 1.2: Sustainable Passenger Mobility Policy delivered for governmental approval 1.3: National low-carbon e-mobility strategy delivered for governmental approval 1.4: Key public and private stakeholders trained on e-mobility technologies, including through the global programme on e-mobility
Outcome 2. The Saint Lucia government gains confidence in using electric vehicles
2.1: Monitoring, reporting and verification (MRV) system to track demonstration performance is implemented 
2.2: Demonstration of at least 15 electric vehicles in public and private fleets conducted and new charging infrastructures installed
2.3: Professional training delivered (electric vehicle safety, driving, and maintenance) and demonstration results communicated to national and local decision makers and other stakeholders in Saint Lucia
Outcome 3. The Saint Lucian government takes action towards implementing an enabling environment and business models for promoting low-carbon electric mobility
3.1: Regulatory and tax reforms for the uptake of electric vehicles in Saint Lucia delivered to the government for approval 3.2: Business models, financial schemes and procurement guidelines for electric vehicle fleets and charging stations delivered to government and car dealers
Outcome 4. The Saint Lucian government takes action towards implementing policy frameworks for ensuring the long-term sustainability of low-carbon electric mobility
4.1: Analysis of current management of vehicles at their end-of-life undertaken and recommendations based on international best practice delivered to government for approval 
4.2: Updated legislation on end-of-life vehicle management, including electric vehicles and second-life use of their batteries, delivered to the government for adoption 
4.3: New business models, including the responsibility of vehicle distributors, delivered to the government and ELV management companies 
4.4: Awareness and capacity of public, private and civil society
stakeholders on management of electric vehicles at their end of life enhanced
</v>
          </cell>
          <cell r="S91"/>
          <cell r="T91"/>
          <cell r="U91" t="str">
            <v>Contribute to gender equality/women’s empowerment in a limited way (1)</v>
          </cell>
          <cell r="V91" t="str">
            <v>Limited contribution to realization of human rights (1)</v>
          </cell>
          <cell r="W91" t="str">
            <v>Not expected to contribute to sustaining peace (0)</v>
          </cell>
          <cell r="X91" t="str">
            <v>Capacity Development/Technical Assistance </v>
          </cell>
          <cell r="Y91" t="str">
            <v>Women and Girls</v>
          </cell>
          <cell r="Z91"/>
          <cell r="AA91" t="str">
            <v>7.1 By 2030, ensure universal access to affordable, reliable and modern energy services</v>
          </cell>
          <cell r="AB91" t="str">
            <v>13.2 Integrate climate change measures into national policies, strategies and planning</v>
          </cell>
          <cell r="AC91"/>
          <cell r="AD91"/>
          <cell r="AE91"/>
          <cell r="AF91" t="str">
            <v>Climate Change Adaptation and Resilience</v>
          </cell>
          <cell r="AG91" t="str">
            <v>Sustainable and Clean Energy</v>
          </cell>
          <cell r="AH91" t="str">
            <v>Capacity Building</v>
          </cell>
          <cell r="AI91"/>
          <cell r="AJ91" t="str">
            <v>Climate Change and Disaster Risk Reduction</v>
          </cell>
          <cell r="AK91" t="str">
            <v>United Nations Environment Program (UNEP)</v>
          </cell>
          <cell r="AL91" t="str">
            <v>GEF</v>
          </cell>
          <cell r="AM91" t="str">
            <v>Department of Sustainable Development, 
Ministry of Education, Innovation, 
Gender Relations and Sustainable 
Development</v>
          </cell>
          <cell r="AN91" t="str">
            <v>Government</v>
          </cell>
          <cell r="AO91"/>
          <cell r="AP91"/>
          <cell r="AQ91"/>
          <cell r="AR91" t="str">
            <v>7.1.2 Proportion of population with primary reliance on clean fuels and technology</v>
          </cell>
          <cell r="AS91"/>
          <cell r="AT91"/>
          <cell r="AU91"/>
          <cell r="AV91"/>
          <cell r="AW91"/>
          <cell r="AX91"/>
          <cell r="AY91"/>
          <cell r="AZ91">
            <v>0</v>
          </cell>
          <cell r="BA91"/>
          <cell r="BB91"/>
          <cell r="BC91">
            <v>0</v>
          </cell>
          <cell r="BD91"/>
          <cell r="BE91"/>
          <cell r="BF91">
            <v>0</v>
          </cell>
          <cell r="BG91"/>
          <cell r="BH91"/>
          <cell r="BI91">
            <v>0</v>
          </cell>
          <cell r="BJ91"/>
          <cell r="BK91"/>
          <cell r="BL91">
            <v>0</v>
          </cell>
          <cell r="BM91"/>
          <cell r="BN91"/>
          <cell r="BO91">
            <v>0</v>
          </cell>
          <cell r="BP91"/>
          <cell r="BQ91"/>
          <cell r="BR91">
            <v>0</v>
          </cell>
          <cell r="BS91"/>
          <cell r="BT91">
            <v>405204</v>
          </cell>
          <cell r="BU91">
            <v>-405204</v>
          </cell>
          <cell r="BV91"/>
          <cell r="BW91"/>
          <cell r="BX91">
            <v>0</v>
          </cell>
          <cell r="BY91"/>
          <cell r="BZ91"/>
          <cell r="CA91">
            <v>0</v>
          </cell>
          <cell r="CB91">
            <v>0</v>
          </cell>
          <cell r="CC91">
            <v>405204</v>
          </cell>
          <cell r="CD91">
            <v>-405204</v>
          </cell>
          <cell r="CE91"/>
          <cell r="CF91"/>
          <cell r="CG91">
            <v>0</v>
          </cell>
          <cell r="CH91"/>
          <cell r="CI91"/>
          <cell r="CJ91">
            <v>0</v>
          </cell>
          <cell r="CK91"/>
          <cell r="CL91"/>
          <cell r="CM91">
            <v>0</v>
          </cell>
          <cell r="CN91"/>
          <cell r="CO91"/>
          <cell r="CP91">
            <v>0</v>
          </cell>
          <cell r="CQ91"/>
          <cell r="CR91"/>
          <cell r="CS91">
            <v>0</v>
          </cell>
          <cell r="CT91"/>
          <cell r="CU91"/>
          <cell r="CV91">
            <v>0</v>
          </cell>
          <cell r="CW91"/>
          <cell r="CX91"/>
          <cell r="CY91">
            <v>0</v>
          </cell>
          <cell r="CZ91"/>
          <cell r="DA91"/>
          <cell r="DB91">
            <v>0</v>
          </cell>
          <cell r="DC91"/>
          <cell r="DD91">
            <v>189592</v>
          </cell>
          <cell r="DE91">
            <v>-189592</v>
          </cell>
          <cell r="DF91"/>
          <cell r="DG91"/>
          <cell r="DH91">
            <v>0</v>
          </cell>
          <cell r="DI91"/>
          <cell r="DJ91"/>
          <cell r="DK91">
            <v>0</v>
          </cell>
          <cell r="DL91">
            <v>0</v>
          </cell>
          <cell r="DM91">
            <v>189592</v>
          </cell>
          <cell r="DN91">
            <v>-189592</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594796</v>
          </cell>
          <cell r="EO91">
            <v>-594796</v>
          </cell>
          <cell r="EP91">
            <v>0</v>
          </cell>
          <cell r="EQ91">
            <v>0</v>
          </cell>
          <cell r="ER91">
            <v>0</v>
          </cell>
        </row>
        <row r="92">
          <cell r="E92" t="str">
            <v>Transparency and accountability of government and nongovernment climate action, including from the private sector and the financial community, are strengthened.</v>
          </cell>
          <cell r="F92" t="str">
            <v>Interventions designed to strengthen institutional capacity to improve transparency and accountability of climate action</v>
          </cell>
          <cell r="G92">
            <v>43476</v>
          </cell>
          <cell r="H92" t="str">
            <v>31/12/2022</v>
          </cell>
          <cell r="I92" t="str">
            <v>Asher Lessels/Camilla Piviali</v>
          </cell>
          <cell r="J92"/>
          <cell r="K92" t="str">
            <v>Capacity Building for Improved Transparency on Climate Actions through an Environment Registry in Antigua and Barbuda   (Capacity Building Initiative for Transparency CBIT)
Outcome 1: The Environment Registry MRV function is established through a participatory process that includes a resilience assessment.
Output 1.1: Regulations, procedures, and guidelines for monitoring, reporting and verifying climate change data are developed.
Output 1.2: Environment Registry is accessible to the public to promote accountability and transparency.
Output 1.3: Data security and climate resilient assessment for the Environment Registry is conducted
Output 1.4: Country-specific indicators in line with Nationally Determined Contribution targets are developed.
Outcome 2: The Environment Registry becomes the official national source for NDC monitoring, reporting and verification.
Output 2.1: Training to government agencies, private sector, and civil society is provided in order to appropriately and efficiently contribute data to the Environment Registry.
Output 2.2: Evaluation, learning and scaling up of the transparency initiative are conducted.</v>
          </cell>
          <cell r="L92"/>
          <cell r="M92"/>
          <cell r="N92"/>
          <cell r="O92"/>
          <cell r="P92"/>
          <cell r="Q92"/>
          <cell r="R92"/>
          <cell r="S92"/>
          <cell r="T92"/>
          <cell r="U92" t="str">
            <v>Contribute to gender equality/women’s empowerment in a limited way (1)</v>
          </cell>
          <cell r="V92" t="str">
            <v>Not expected to contribute to realization of human rights (0)</v>
          </cell>
          <cell r="W92" t="str">
            <v>Not expected to contribute to sustaining peace (0)</v>
          </cell>
          <cell r="X92" t="str">
            <v>Capacity Development/Technical Assistance </v>
          </cell>
          <cell r="Y92" t="str">
            <v>Women and Girls</v>
          </cell>
          <cell r="Z92"/>
          <cell r="AA92" t="str">
            <v>13.2 Integrate climate change measures into national policies, strategies and planning</v>
          </cell>
          <cell r="AB92" t="str">
            <v>13.3 Improve education, awareness-raising and human and institutional capacity on climate change mitigation, adaptation, impact reduction and early warning</v>
          </cell>
          <cell r="AC92"/>
          <cell r="AD92"/>
          <cell r="AE92"/>
          <cell r="AF92" t="str">
            <v>Climate Change Adaptation and Resilience</v>
          </cell>
          <cell r="AG92" t="str">
            <v>Capacity Building</v>
          </cell>
          <cell r="AH92" t="str">
            <v>Planning and Monitoring</v>
          </cell>
          <cell r="AI92"/>
          <cell r="AJ92" t="str">
            <v>Climate Change and Disaster Risk Reduction</v>
          </cell>
          <cell r="AK92" t="str">
            <v>United Nations Environment Program (UNEP)</v>
          </cell>
          <cell r="AL92" t="str">
            <v>GEF (CBIT)</v>
          </cell>
          <cell r="AM92" t="str">
            <v>Government executed</v>
          </cell>
          <cell r="AN92"/>
          <cell r="AO92"/>
          <cell r="AP92"/>
          <cell r="AQ92"/>
          <cell r="AR92" t="str">
            <v>13.3.2 Number of countries that have communicated the strengthening of institutional, systemic and individual capacity-building to implement adaptation, mitigation and technology transfer, and development actions</v>
          </cell>
          <cell r="AS92"/>
          <cell r="AT92"/>
          <cell r="AU92"/>
          <cell r="AV92"/>
          <cell r="AW92"/>
          <cell r="AX92"/>
          <cell r="AY92">
            <v>801682</v>
          </cell>
          <cell r="AZ92">
            <v>-801682</v>
          </cell>
          <cell r="BA92"/>
          <cell r="BB92"/>
          <cell r="BC92">
            <v>0</v>
          </cell>
          <cell r="BD92"/>
          <cell r="BE92"/>
          <cell r="BF92">
            <v>0</v>
          </cell>
          <cell r="BG92"/>
          <cell r="BH92"/>
          <cell r="BI92">
            <v>0</v>
          </cell>
          <cell r="BJ92"/>
          <cell r="BK92"/>
          <cell r="BL92">
            <v>0</v>
          </cell>
          <cell r="BM92"/>
          <cell r="BN92"/>
          <cell r="BO92">
            <v>0</v>
          </cell>
          <cell r="BP92"/>
          <cell r="BQ92"/>
          <cell r="BR92">
            <v>0</v>
          </cell>
          <cell r="BS92"/>
          <cell r="BT92"/>
          <cell r="BU92">
            <v>0</v>
          </cell>
          <cell r="BV92"/>
          <cell r="BW92"/>
          <cell r="BX92">
            <v>0</v>
          </cell>
          <cell r="BY92"/>
          <cell r="BZ92"/>
          <cell r="CA92">
            <v>0</v>
          </cell>
          <cell r="CB92">
            <v>0</v>
          </cell>
          <cell r="CC92">
            <v>801682</v>
          </cell>
          <cell r="CD92">
            <v>-801682</v>
          </cell>
          <cell r="CE92"/>
          <cell r="CF92"/>
          <cell r="CG92">
            <v>0</v>
          </cell>
          <cell r="CH92"/>
          <cell r="CI92"/>
          <cell r="CJ92">
            <v>0</v>
          </cell>
          <cell r="CK92"/>
          <cell r="CL92"/>
          <cell r="CM92">
            <v>0</v>
          </cell>
          <cell r="CN92"/>
          <cell r="CO92"/>
          <cell r="CP92">
            <v>0</v>
          </cell>
          <cell r="CQ92"/>
          <cell r="CR92"/>
          <cell r="CS92">
            <v>0</v>
          </cell>
          <cell r="CT92"/>
          <cell r="CU92"/>
          <cell r="CV92">
            <v>0</v>
          </cell>
          <cell r="CW92"/>
          <cell r="CX92"/>
          <cell r="CY92">
            <v>0</v>
          </cell>
          <cell r="CZ92"/>
          <cell r="DA92"/>
          <cell r="DB92">
            <v>0</v>
          </cell>
          <cell r="DC92"/>
          <cell r="DD92"/>
          <cell r="DE92">
            <v>0</v>
          </cell>
          <cell r="DF92"/>
          <cell r="DG92"/>
          <cell r="DH92">
            <v>0</v>
          </cell>
          <cell r="DI92"/>
          <cell r="DJ92"/>
          <cell r="DK92">
            <v>0</v>
          </cell>
          <cell r="DL92">
            <v>0</v>
          </cell>
          <cell r="DM92">
            <v>0</v>
          </cell>
          <cell r="DN92">
            <v>0</v>
          </cell>
          <cell r="DO92">
            <v>0</v>
          </cell>
          <cell r="DP92">
            <v>0</v>
          </cell>
          <cell r="DQ92">
            <v>0</v>
          </cell>
          <cell r="DR92">
            <v>0</v>
          </cell>
          <cell r="DS92">
            <v>801682</v>
          </cell>
          <cell r="DT92">
            <v>-801682</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cell r="EP92">
            <v>0</v>
          </cell>
          <cell r="EQ92">
            <v>0</v>
          </cell>
          <cell r="ER92">
            <v>0</v>
          </cell>
        </row>
        <row r="93">
          <cell r="E93" t="str">
            <v>Institutional capacity to adopt and act on national and international commitments is enhanced.</v>
          </cell>
          <cell r="F93" t="str">
            <v>Accelerate policy shift towards the sound management of chemicals and waste while fulfilling with national and international commitments.</v>
          </cell>
          <cell r="G93"/>
          <cell r="H93"/>
          <cell r="I93"/>
          <cell r="J93"/>
          <cell r="K93"/>
          <cell r="L93"/>
          <cell r="M93"/>
          <cell r="N93"/>
          <cell r="O93"/>
          <cell r="P93"/>
          <cell r="Q93"/>
          <cell r="R93"/>
          <cell r="S93"/>
          <cell r="T93"/>
          <cell r="U93"/>
          <cell r="V93"/>
          <cell r="W93"/>
          <cell r="X93"/>
          <cell r="Y93"/>
          <cell r="Z93"/>
          <cell r="AA93"/>
          <cell r="AB93"/>
          <cell r="AC93"/>
          <cell r="AD93"/>
          <cell r="AE93"/>
          <cell r="AF93" t="str">
            <v xml:space="preserve">Waste Management </v>
          </cell>
          <cell r="AG93" t="str">
            <v>Chemicals</v>
          </cell>
          <cell r="AH93" t="str">
            <v>Capacity Building</v>
          </cell>
          <cell r="AI93" t="str">
            <v>Climate Change Adaptation</v>
          </cell>
          <cell r="AJ93" t="str">
            <v>Tailored Policy Support &amp; Technical Assistance</v>
          </cell>
          <cell r="AK93" t="str">
            <v>United Nations Environment Program (UNEP)</v>
          </cell>
          <cell r="AL93"/>
          <cell r="AM93" t="str">
            <v>Sustainable Development Unit</v>
          </cell>
          <cell r="AN93"/>
          <cell r="AO93"/>
          <cell r="AP93"/>
          <cell r="AQ93"/>
          <cell r="AR93"/>
          <cell r="AS93"/>
          <cell r="AT93"/>
          <cell r="AU93"/>
          <cell r="AV93"/>
          <cell r="AW93"/>
          <cell r="AX93"/>
          <cell r="AY93"/>
          <cell r="AZ93">
            <v>0</v>
          </cell>
          <cell r="BA93"/>
          <cell r="BB93"/>
          <cell r="BC93">
            <v>0</v>
          </cell>
          <cell r="BD93"/>
          <cell r="BE93"/>
          <cell r="BF93">
            <v>0</v>
          </cell>
          <cell r="BG93"/>
          <cell r="BH93"/>
          <cell r="BI93">
            <v>0</v>
          </cell>
          <cell r="BJ93"/>
          <cell r="BK93"/>
          <cell r="BL93">
            <v>0</v>
          </cell>
          <cell r="BM93"/>
          <cell r="BN93"/>
          <cell r="BO93">
            <v>0</v>
          </cell>
          <cell r="BP93"/>
          <cell r="BQ93"/>
          <cell r="BR93">
            <v>0</v>
          </cell>
          <cell r="BS93"/>
          <cell r="BT93"/>
          <cell r="BU93">
            <v>0</v>
          </cell>
          <cell r="BV93"/>
          <cell r="BW93"/>
          <cell r="BX93">
            <v>0</v>
          </cell>
          <cell r="BY93"/>
          <cell r="BZ93"/>
          <cell r="CA93">
            <v>0</v>
          </cell>
          <cell r="CB93">
            <v>0</v>
          </cell>
          <cell r="CC93">
            <v>0</v>
          </cell>
          <cell r="CD93">
            <v>0</v>
          </cell>
          <cell r="CE93"/>
          <cell r="CF93"/>
          <cell r="CG93">
            <v>0</v>
          </cell>
          <cell r="CH93"/>
          <cell r="CI93"/>
          <cell r="CJ93">
            <v>0</v>
          </cell>
          <cell r="CK93"/>
          <cell r="CL93"/>
          <cell r="CM93">
            <v>0</v>
          </cell>
          <cell r="CN93"/>
          <cell r="CO93"/>
          <cell r="CP93">
            <v>0</v>
          </cell>
          <cell r="CQ93"/>
          <cell r="CR93"/>
          <cell r="CS93">
            <v>0</v>
          </cell>
          <cell r="CT93"/>
          <cell r="CU93"/>
          <cell r="CV93">
            <v>0</v>
          </cell>
          <cell r="CW93"/>
          <cell r="CX93"/>
          <cell r="CY93">
            <v>0</v>
          </cell>
          <cell r="CZ93"/>
          <cell r="DA93"/>
          <cell r="DB93">
            <v>0</v>
          </cell>
          <cell r="DC93"/>
          <cell r="DD93"/>
          <cell r="DE93">
            <v>0</v>
          </cell>
          <cell r="DF93"/>
          <cell r="DG93"/>
          <cell r="DH93">
            <v>0</v>
          </cell>
          <cell r="DI93"/>
          <cell r="DJ93"/>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cell r="EP93">
            <v>0</v>
          </cell>
          <cell r="EQ93">
            <v>0</v>
          </cell>
          <cell r="ER93">
            <v>0</v>
          </cell>
        </row>
        <row r="94">
          <cell r="E94" t="str">
            <v>Resource efficiency and circularity in key sectors are improved.</v>
          </cell>
          <cell r="F94" t="str">
            <v>Promotion of circular and resource-efficient approaches.</v>
          </cell>
          <cell r="G94"/>
          <cell r="H94"/>
          <cell r="I94"/>
          <cell r="J94"/>
          <cell r="K94"/>
          <cell r="L94"/>
          <cell r="M94"/>
          <cell r="N94"/>
          <cell r="O94"/>
          <cell r="P94"/>
          <cell r="Q94"/>
          <cell r="R94"/>
          <cell r="S94"/>
          <cell r="T94"/>
          <cell r="U94"/>
          <cell r="V94"/>
          <cell r="W94"/>
          <cell r="X94"/>
          <cell r="Y94"/>
          <cell r="Z94"/>
          <cell r="AA94"/>
          <cell r="AB94"/>
          <cell r="AC94"/>
          <cell r="AD94"/>
          <cell r="AE94"/>
          <cell r="AF94" t="str">
            <v>Sustainable Production</v>
          </cell>
          <cell r="AG94" t="str">
            <v xml:space="preserve">Waste Management </v>
          </cell>
          <cell r="AH94" t="str">
            <v xml:space="preserve">Blue /Green Economy </v>
          </cell>
          <cell r="AI94" t="str">
            <v>Climate Change Adaptation</v>
          </cell>
          <cell r="AJ94" t="str">
            <v>Tailored Policy Support &amp; Technical Assistance</v>
          </cell>
          <cell r="AK94" t="str">
            <v>United Nations Environment Program (UNEP)</v>
          </cell>
          <cell r="AL94"/>
          <cell r="AM94" t="str">
            <v>Sustainable Development Unit</v>
          </cell>
          <cell r="AN94"/>
          <cell r="AO94"/>
          <cell r="AP94"/>
          <cell r="AQ94"/>
          <cell r="AR94"/>
          <cell r="AS94"/>
          <cell r="AT94"/>
          <cell r="AU94"/>
          <cell r="AV94"/>
          <cell r="AW94"/>
          <cell r="AX94"/>
          <cell r="AY94"/>
          <cell r="AZ94">
            <v>0</v>
          </cell>
          <cell r="BA94"/>
          <cell r="BB94"/>
          <cell r="BC94">
            <v>0</v>
          </cell>
          <cell r="BD94"/>
          <cell r="BE94"/>
          <cell r="BF94">
            <v>0</v>
          </cell>
          <cell r="BG94"/>
          <cell r="BH94"/>
          <cell r="BI94">
            <v>0</v>
          </cell>
          <cell r="BJ94"/>
          <cell r="BK94"/>
          <cell r="BL94">
            <v>0</v>
          </cell>
          <cell r="BM94"/>
          <cell r="BN94"/>
          <cell r="BO94">
            <v>0</v>
          </cell>
          <cell r="BP94"/>
          <cell r="BQ94"/>
          <cell r="BR94">
            <v>0</v>
          </cell>
          <cell r="BS94"/>
          <cell r="BT94"/>
          <cell r="BU94">
            <v>0</v>
          </cell>
          <cell r="BV94"/>
          <cell r="BW94"/>
          <cell r="BX94">
            <v>0</v>
          </cell>
          <cell r="BY94"/>
          <cell r="BZ94"/>
          <cell r="CA94">
            <v>0</v>
          </cell>
          <cell r="CB94">
            <v>0</v>
          </cell>
          <cell r="CC94">
            <v>0</v>
          </cell>
          <cell r="CD94">
            <v>0</v>
          </cell>
          <cell r="CE94"/>
          <cell r="CF94"/>
          <cell r="CG94">
            <v>0</v>
          </cell>
          <cell r="CH94"/>
          <cell r="CI94"/>
          <cell r="CJ94">
            <v>0</v>
          </cell>
          <cell r="CK94"/>
          <cell r="CL94"/>
          <cell r="CM94">
            <v>0</v>
          </cell>
          <cell r="CN94"/>
          <cell r="CO94"/>
          <cell r="CP94">
            <v>0</v>
          </cell>
          <cell r="CQ94"/>
          <cell r="CR94"/>
          <cell r="CS94">
            <v>0</v>
          </cell>
          <cell r="CT94"/>
          <cell r="CU94"/>
          <cell r="CV94">
            <v>0</v>
          </cell>
          <cell r="CW94"/>
          <cell r="CX94"/>
          <cell r="CY94">
            <v>0</v>
          </cell>
          <cell r="CZ94"/>
          <cell r="DA94"/>
          <cell r="DB94">
            <v>0</v>
          </cell>
          <cell r="DC94"/>
          <cell r="DD94"/>
          <cell r="DE94">
            <v>0</v>
          </cell>
          <cell r="DF94"/>
          <cell r="DG94"/>
          <cell r="DH94">
            <v>0</v>
          </cell>
          <cell r="DI94"/>
          <cell r="DJ94"/>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cell r="EP94">
            <v>0</v>
          </cell>
          <cell r="EQ94">
            <v>0</v>
          </cell>
          <cell r="ER94">
            <v>0</v>
          </cell>
        </row>
        <row r="95">
          <cell r="E95" t="str">
            <v>Emergency shelter facilities are rehabilitated and equipped to host displaced persons</v>
          </cell>
          <cell r="F95"/>
          <cell r="G95"/>
          <cell r="H95"/>
          <cell r="I95"/>
          <cell r="J95"/>
          <cell r="K95"/>
          <cell r="L95"/>
          <cell r="M95"/>
          <cell r="N95"/>
          <cell r="O95"/>
          <cell r="P95"/>
          <cell r="Q95"/>
          <cell r="R95"/>
          <cell r="S95"/>
          <cell r="T95"/>
          <cell r="U95"/>
          <cell r="V95"/>
          <cell r="W95"/>
          <cell r="X95"/>
          <cell r="Y95"/>
          <cell r="Z95"/>
          <cell r="AA95"/>
          <cell r="AB95"/>
          <cell r="AC95"/>
          <cell r="AD95"/>
          <cell r="AE95"/>
          <cell r="AF95" t="str">
            <v>Sustainable Production</v>
          </cell>
          <cell r="AG95" t="str">
            <v>Disaster Risk Management</v>
          </cell>
          <cell r="AH95"/>
          <cell r="AI95" t="str">
            <v>Mitigation and Resilience</v>
          </cell>
          <cell r="AJ95" t="str">
            <v>Climate Change and Disaster Risk Reduction</v>
          </cell>
          <cell r="AK95" t="str">
            <v>International Organization for Migration (IOM)</v>
          </cell>
          <cell r="AL95"/>
          <cell r="AM95" t="str">
            <v>Ministry of National Security</v>
          </cell>
          <cell r="AN95"/>
          <cell r="AO95"/>
          <cell r="AP95"/>
          <cell r="AQ95"/>
          <cell r="AR95"/>
          <cell r="AS95"/>
          <cell r="AT95"/>
          <cell r="AU95"/>
          <cell r="AV95"/>
          <cell r="AW95"/>
          <cell r="AX95"/>
          <cell r="AY95"/>
          <cell r="AZ95">
            <v>0</v>
          </cell>
          <cell r="BA95"/>
          <cell r="BB95"/>
          <cell r="BC95">
            <v>0</v>
          </cell>
          <cell r="BD95"/>
          <cell r="BE95"/>
          <cell r="BF95">
            <v>0</v>
          </cell>
          <cell r="BG95"/>
          <cell r="BH95"/>
          <cell r="BI95">
            <v>0</v>
          </cell>
          <cell r="BJ95"/>
          <cell r="BK95"/>
          <cell r="BL95">
            <v>0</v>
          </cell>
          <cell r="BM95"/>
          <cell r="BN95"/>
          <cell r="BO95">
            <v>0</v>
          </cell>
          <cell r="BP95"/>
          <cell r="BQ95"/>
          <cell r="BR95">
            <v>0</v>
          </cell>
          <cell r="BS95"/>
          <cell r="BT95"/>
          <cell r="BU95">
            <v>0</v>
          </cell>
          <cell r="BV95"/>
          <cell r="BW95"/>
          <cell r="BX95">
            <v>0</v>
          </cell>
          <cell r="BY95"/>
          <cell r="BZ95"/>
          <cell r="CA95">
            <v>0</v>
          </cell>
          <cell r="CB95">
            <v>0</v>
          </cell>
          <cell r="CC95">
            <v>0</v>
          </cell>
          <cell r="CD95">
            <v>0</v>
          </cell>
          <cell r="CE95"/>
          <cell r="CF95"/>
          <cell r="CG95">
            <v>0</v>
          </cell>
          <cell r="CH95"/>
          <cell r="CI95"/>
          <cell r="CJ95">
            <v>0</v>
          </cell>
          <cell r="CK95"/>
          <cell r="CL95"/>
          <cell r="CM95">
            <v>0</v>
          </cell>
          <cell r="CN95"/>
          <cell r="CO95"/>
          <cell r="CP95">
            <v>0</v>
          </cell>
          <cell r="CQ95"/>
          <cell r="CR95"/>
          <cell r="CS95">
            <v>0</v>
          </cell>
          <cell r="CT95"/>
          <cell r="CU95"/>
          <cell r="CV95">
            <v>0</v>
          </cell>
          <cell r="CW95"/>
          <cell r="CX95"/>
          <cell r="CY95">
            <v>0</v>
          </cell>
          <cell r="CZ95"/>
          <cell r="DA95"/>
          <cell r="DB95">
            <v>0</v>
          </cell>
          <cell r="DC95"/>
          <cell r="DD95"/>
          <cell r="DE95">
            <v>0</v>
          </cell>
          <cell r="DF95"/>
          <cell r="DG95"/>
          <cell r="DH95">
            <v>0</v>
          </cell>
          <cell r="DI95"/>
          <cell r="DJ95"/>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cell r="EP95">
            <v>0</v>
          </cell>
          <cell r="EQ95">
            <v>0</v>
          </cell>
          <cell r="ER95">
            <v>0</v>
          </cell>
        </row>
        <row r="96">
          <cell r="E96" t="str">
            <v>CDEMA's policies practices and procedures are reviewed and provided recommendations and guidance on how to incorporate human mobility and migration considerations.</v>
          </cell>
          <cell r="F96"/>
          <cell r="G96"/>
          <cell r="H96"/>
          <cell r="I96"/>
          <cell r="J96"/>
          <cell r="K96"/>
          <cell r="L96"/>
          <cell r="M96"/>
          <cell r="N96"/>
          <cell r="O96"/>
          <cell r="P96"/>
          <cell r="Q96"/>
          <cell r="R96"/>
          <cell r="S96"/>
          <cell r="T96"/>
          <cell r="U96"/>
          <cell r="V96"/>
          <cell r="W96"/>
          <cell r="X96"/>
          <cell r="Y96"/>
          <cell r="Z96"/>
          <cell r="AA96"/>
          <cell r="AB96"/>
          <cell r="AC96"/>
          <cell r="AD96"/>
          <cell r="AE96"/>
          <cell r="AF96" t="str">
            <v>Natural Resource Management</v>
          </cell>
          <cell r="AG96" t="str">
            <v>Disaster Response</v>
          </cell>
          <cell r="AH96" t="str">
            <v>Climate Change Adaptation and Resilience</v>
          </cell>
          <cell r="AI96" t="str">
            <v>Mitigation and Resilience</v>
          </cell>
          <cell r="AJ96" t="str">
            <v>Climate Change and Disaster Risk Reduction</v>
          </cell>
          <cell r="AK96" t="str">
            <v>International Organization for Migration (IOM)</v>
          </cell>
          <cell r="AL96"/>
          <cell r="AM96" t="str">
            <v>Ministry of National Security</v>
          </cell>
          <cell r="AN96"/>
          <cell r="AO96" t="str">
            <v>Caribbean Disaster Emergency Management Agency (CDEMA)</v>
          </cell>
          <cell r="AP96"/>
          <cell r="AQ96"/>
          <cell r="AR96"/>
          <cell r="AS96"/>
          <cell r="AT96"/>
          <cell r="AU96"/>
          <cell r="AV96"/>
          <cell r="AW96"/>
          <cell r="AX96"/>
          <cell r="AY96"/>
          <cell r="AZ96">
            <v>0</v>
          </cell>
          <cell r="BA96"/>
          <cell r="BB96"/>
          <cell r="BC96">
            <v>0</v>
          </cell>
          <cell r="BD96"/>
          <cell r="BE96"/>
          <cell r="BF96">
            <v>0</v>
          </cell>
          <cell r="BG96"/>
          <cell r="BH96"/>
          <cell r="BI96">
            <v>0</v>
          </cell>
          <cell r="BJ96"/>
          <cell r="BK96"/>
          <cell r="BL96">
            <v>0</v>
          </cell>
          <cell r="BM96"/>
          <cell r="BN96"/>
          <cell r="BO96">
            <v>0</v>
          </cell>
          <cell r="BP96"/>
          <cell r="BQ96"/>
          <cell r="BR96">
            <v>0</v>
          </cell>
          <cell r="BS96"/>
          <cell r="BT96"/>
          <cell r="BU96">
            <v>0</v>
          </cell>
          <cell r="BV96"/>
          <cell r="BW96"/>
          <cell r="BX96">
            <v>0</v>
          </cell>
          <cell r="BY96"/>
          <cell r="BZ96"/>
          <cell r="CA96">
            <v>0</v>
          </cell>
          <cell r="CB96">
            <v>0</v>
          </cell>
          <cell r="CC96">
            <v>0</v>
          </cell>
          <cell r="CD96">
            <v>0</v>
          </cell>
          <cell r="CE96"/>
          <cell r="CF96"/>
          <cell r="CG96">
            <v>0</v>
          </cell>
          <cell r="CH96"/>
          <cell r="CI96"/>
          <cell r="CJ96">
            <v>0</v>
          </cell>
          <cell r="CK96"/>
          <cell r="CL96"/>
          <cell r="CM96">
            <v>0</v>
          </cell>
          <cell r="CN96"/>
          <cell r="CO96"/>
          <cell r="CP96">
            <v>0</v>
          </cell>
          <cell r="CQ96"/>
          <cell r="CR96"/>
          <cell r="CS96">
            <v>0</v>
          </cell>
          <cell r="CT96"/>
          <cell r="CU96"/>
          <cell r="CV96">
            <v>0</v>
          </cell>
          <cell r="CW96"/>
          <cell r="CX96"/>
          <cell r="CY96">
            <v>0</v>
          </cell>
          <cell r="CZ96"/>
          <cell r="DA96"/>
          <cell r="DB96">
            <v>0</v>
          </cell>
          <cell r="DC96"/>
          <cell r="DD96"/>
          <cell r="DE96">
            <v>0</v>
          </cell>
          <cell r="DF96"/>
          <cell r="DG96"/>
          <cell r="DH96">
            <v>0</v>
          </cell>
          <cell r="DI96"/>
          <cell r="DJ96"/>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cell r="EP96">
            <v>0</v>
          </cell>
          <cell r="EQ96">
            <v>0</v>
          </cell>
          <cell r="ER96">
            <v>0</v>
          </cell>
        </row>
        <row r="97">
          <cell r="E97" t="str">
            <v>Caribbean stakeholders capacity enhanced to engage in environmental migration policy discussions</v>
          </cell>
          <cell r="F97" t="str">
            <v>IOM will engage with governments and CSOs for regional coordination on responses to climate change.</v>
          </cell>
          <cell r="G97"/>
          <cell r="H97"/>
          <cell r="I97"/>
          <cell r="J97"/>
          <cell r="K97"/>
          <cell r="L97"/>
          <cell r="M97"/>
          <cell r="N97"/>
          <cell r="O97"/>
          <cell r="P97"/>
          <cell r="Q97"/>
          <cell r="R97"/>
          <cell r="S97"/>
          <cell r="T97"/>
          <cell r="U97"/>
          <cell r="V97"/>
          <cell r="W97"/>
          <cell r="X97"/>
          <cell r="Y97"/>
          <cell r="Z97"/>
          <cell r="AA97"/>
          <cell r="AB97"/>
          <cell r="AC97"/>
          <cell r="AD97"/>
          <cell r="AE97"/>
          <cell r="AF97" t="str">
            <v xml:space="preserve">Biodiversity </v>
          </cell>
          <cell r="AG97" t="str">
            <v>Capacity Building</v>
          </cell>
          <cell r="AH97" t="str">
            <v xml:space="preserve">Environmental Governance </v>
          </cell>
          <cell r="AI97"/>
          <cell r="AJ97" t="str">
            <v>Climate Change and Disaster Risk Reduction</v>
          </cell>
          <cell r="AK97" t="str">
            <v>International Organization for Migration (IOM)</v>
          </cell>
          <cell r="AL97"/>
          <cell r="AM97"/>
          <cell r="AN97"/>
          <cell r="AO97" t="str">
            <v>Caribbean Disaster Emergency Management Agency (CDEMA)</v>
          </cell>
          <cell r="AP97"/>
          <cell r="AQ97"/>
          <cell r="AR97"/>
          <cell r="AS97"/>
          <cell r="AT97"/>
          <cell r="AU97"/>
          <cell r="AV97"/>
          <cell r="AW97"/>
          <cell r="AX97"/>
          <cell r="AY97"/>
          <cell r="AZ97">
            <v>0</v>
          </cell>
          <cell r="BA97"/>
          <cell r="BB97"/>
          <cell r="BC97">
            <v>0</v>
          </cell>
          <cell r="BD97"/>
          <cell r="BE97"/>
          <cell r="BF97">
            <v>0</v>
          </cell>
          <cell r="BG97"/>
          <cell r="BH97"/>
          <cell r="BI97">
            <v>0</v>
          </cell>
          <cell r="BJ97"/>
          <cell r="BK97"/>
          <cell r="BL97">
            <v>0</v>
          </cell>
          <cell r="BM97"/>
          <cell r="BN97"/>
          <cell r="BO97">
            <v>0</v>
          </cell>
          <cell r="BP97"/>
          <cell r="BQ97"/>
          <cell r="BR97">
            <v>0</v>
          </cell>
          <cell r="BS97"/>
          <cell r="BT97"/>
          <cell r="BU97">
            <v>0</v>
          </cell>
          <cell r="BV97"/>
          <cell r="BW97"/>
          <cell r="BX97">
            <v>0</v>
          </cell>
          <cell r="BY97"/>
          <cell r="BZ97"/>
          <cell r="CA97">
            <v>0</v>
          </cell>
          <cell r="CB97">
            <v>0</v>
          </cell>
          <cell r="CC97">
            <v>0</v>
          </cell>
          <cell r="CD97">
            <v>0</v>
          </cell>
          <cell r="CE97"/>
          <cell r="CF97"/>
          <cell r="CG97">
            <v>0</v>
          </cell>
          <cell r="CH97"/>
          <cell r="CI97"/>
          <cell r="CJ97">
            <v>0</v>
          </cell>
          <cell r="CK97"/>
          <cell r="CL97"/>
          <cell r="CM97">
            <v>0</v>
          </cell>
          <cell r="CN97"/>
          <cell r="CO97"/>
          <cell r="CP97">
            <v>0</v>
          </cell>
          <cell r="CQ97"/>
          <cell r="CR97"/>
          <cell r="CS97">
            <v>0</v>
          </cell>
          <cell r="CT97"/>
          <cell r="CU97"/>
          <cell r="CV97">
            <v>0</v>
          </cell>
          <cell r="CW97"/>
          <cell r="CX97"/>
          <cell r="CY97">
            <v>0</v>
          </cell>
          <cell r="CZ97"/>
          <cell r="DA97"/>
          <cell r="DB97">
            <v>0</v>
          </cell>
          <cell r="DC97"/>
          <cell r="DD97"/>
          <cell r="DE97">
            <v>0</v>
          </cell>
          <cell r="DF97"/>
          <cell r="DG97"/>
          <cell r="DH97">
            <v>0</v>
          </cell>
          <cell r="DI97"/>
          <cell r="DJ97"/>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cell r="EP97">
            <v>0</v>
          </cell>
          <cell r="EQ97">
            <v>0</v>
          </cell>
          <cell r="ER97">
            <v>0</v>
          </cell>
        </row>
        <row r="98">
          <cell r="E98" t="str">
            <v xml:space="preserve">Government and regional DRR institutions capacities are strengthened to support the development, financing, implementation and monitoring of child-sensitive climate policies and programmes.  </v>
          </cell>
          <cell r="F98" t="str">
            <v>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v>
          </cell>
          <cell r="G98">
            <v>44564</v>
          </cell>
          <cell r="H98" t="str">
            <v>31/12/2026</v>
          </cell>
          <cell r="I98" t="str">
            <v>Tanya Radoslavjevic</v>
          </cell>
          <cell r="J98"/>
          <cell r="K98" t="str">
            <v>Provide technical support and assistance to national and subregional partners to review and create child sensitive climate policies
Provide technical support and assistance to strengthen government and regional institutional frameworks for preparedness</v>
          </cell>
          <cell r="L98" t="str">
            <v>Provide technical support and assistance to strengthen government and regional institutional frameworks for preparedness</v>
          </cell>
          <cell r="M98"/>
          <cell r="N98" t="str">
            <v>Provide technical support and assistance to national and subregional partners to review and create child sensitive climate policies
Provide technical support and assistance to strengthen government and regional institutional frameworks for preparedness</v>
          </cell>
          <cell r="O98" t="str">
            <v>Provide technical support and assistance to national and subregional partners to review and create child sensitive climate policies</v>
          </cell>
          <cell r="P98"/>
          <cell r="Q98" t="str">
            <v>Provide technical support and assistance to strengthen government and regional institutional frameworks for preparedness</v>
          </cell>
          <cell r="R98" t="str">
            <v>Provide technical support and assistance to national and subregional partners to review and create child sensitive climate policies</v>
          </cell>
          <cell r="S98" t="str">
            <v>Provide technical support and assistance to national and subregional partners to review and create child sensitive climate policies
Provide technical support and assistance to strengthen government and regional institutional frameworks for preparedness</v>
          </cell>
          <cell r="T98"/>
          <cell r="U98" t="str">
            <v>Not expected to contribute to gender equality/women’s empowerment (0)</v>
          </cell>
          <cell r="V98" t="str">
            <v>Not expected to contribute to realization of human rights (0)</v>
          </cell>
          <cell r="W98" t="str">
            <v>Not expected to contribute to sustaining peace (0)</v>
          </cell>
          <cell r="X98"/>
          <cell r="Y98"/>
          <cell r="Z98"/>
          <cell r="AA98"/>
          <cell r="AB98"/>
          <cell r="AC98"/>
          <cell r="AD98"/>
          <cell r="AE98"/>
          <cell r="AF98" t="str">
            <v>Capacity Building</v>
          </cell>
          <cell r="AG98" t="str">
            <v>Disaster Risk Reduction</v>
          </cell>
          <cell r="AH98" t="str">
            <v>Environmental Sustainability</v>
          </cell>
          <cell r="AI98"/>
          <cell r="AJ98" t="str">
            <v>Climate Change and Disaster Risk Reduction</v>
          </cell>
          <cell r="AK98" t="str">
            <v>United Nations Children’s Fund (UNICEF)</v>
          </cell>
          <cell r="AL98"/>
          <cell r="AM98"/>
          <cell r="AN98"/>
          <cell r="AO98"/>
          <cell r="AP98"/>
          <cell r="AQ98" t="str">
            <v>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v>
          </cell>
          <cell r="AR98"/>
          <cell r="AS98"/>
          <cell r="AT98"/>
          <cell r="AU98"/>
          <cell r="AV98"/>
          <cell r="AW98"/>
          <cell r="AX98"/>
          <cell r="AY98"/>
          <cell r="AZ98">
            <v>0</v>
          </cell>
          <cell r="BA98"/>
          <cell r="BB98">
            <v>516550</v>
          </cell>
          <cell r="BC98">
            <v>-516550</v>
          </cell>
          <cell r="BD98"/>
          <cell r="BE98"/>
          <cell r="BF98">
            <v>0</v>
          </cell>
          <cell r="BG98"/>
          <cell r="BH98"/>
          <cell r="BI98">
            <v>0</v>
          </cell>
          <cell r="BJ98"/>
          <cell r="BK98"/>
          <cell r="BL98">
            <v>0</v>
          </cell>
          <cell r="BM98"/>
          <cell r="BN98"/>
          <cell r="BO98">
            <v>0</v>
          </cell>
          <cell r="BP98"/>
          <cell r="BQ98"/>
          <cell r="BR98">
            <v>0</v>
          </cell>
          <cell r="BS98"/>
          <cell r="BT98"/>
          <cell r="BU98">
            <v>0</v>
          </cell>
          <cell r="BV98"/>
          <cell r="BW98"/>
          <cell r="BX98">
            <v>0</v>
          </cell>
          <cell r="BY98"/>
          <cell r="BZ98"/>
          <cell r="CA98">
            <v>0</v>
          </cell>
          <cell r="CB98">
            <v>0</v>
          </cell>
          <cell r="CC98">
            <v>516550</v>
          </cell>
          <cell r="CD98">
            <v>-516550</v>
          </cell>
          <cell r="CE98"/>
          <cell r="CF98"/>
          <cell r="CG98">
            <v>0</v>
          </cell>
          <cell r="CH98"/>
          <cell r="CI98"/>
          <cell r="CJ98">
            <v>0</v>
          </cell>
          <cell r="CK98"/>
          <cell r="CL98"/>
          <cell r="CM98">
            <v>0</v>
          </cell>
          <cell r="CN98"/>
          <cell r="CO98"/>
          <cell r="CP98">
            <v>0</v>
          </cell>
          <cell r="CQ98"/>
          <cell r="CR98"/>
          <cell r="CS98">
            <v>0</v>
          </cell>
          <cell r="CT98"/>
          <cell r="CU98"/>
          <cell r="CV98">
            <v>0</v>
          </cell>
          <cell r="CW98"/>
          <cell r="CX98"/>
          <cell r="CY98">
            <v>0</v>
          </cell>
          <cell r="CZ98"/>
          <cell r="DA98"/>
          <cell r="DB98">
            <v>0</v>
          </cell>
          <cell r="DC98"/>
          <cell r="DD98"/>
          <cell r="DE98">
            <v>0</v>
          </cell>
          <cell r="DF98"/>
          <cell r="DG98"/>
          <cell r="DH98">
            <v>0</v>
          </cell>
          <cell r="DI98"/>
          <cell r="DJ98"/>
          <cell r="DK98">
            <v>0</v>
          </cell>
          <cell r="DL98">
            <v>0</v>
          </cell>
          <cell r="DM98">
            <v>0</v>
          </cell>
          <cell r="DN98">
            <v>0</v>
          </cell>
          <cell r="DO98">
            <v>0</v>
          </cell>
          <cell r="DP98">
            <v>0</v>
          </cell>
          <cell r="DQ98">
            <v>0</v>
          </cell>
          <cell r="DR98">
            <v>0</v>
          </cell>
          <cell r="DS98">
            <v>0</v>
          </cell>
          <cell r="DT98">
            <v>0</v>
          </cell>
          <cell r="DU98">
            <v>0</v>
          </cell>
          <cell r="DV98">
            <v>516550</v>
          </cell>
          <cell r="DW98">
            <v>-516550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cell r="EP98">
            <v>0</v>
          </cell>
          <cell r="EQ98">
            <v>0</v>
          </cell>
          <cell r="ER98">
            <v>0</v>
          </cell>
        </row>
        <row r="99">
          <cell r="E99" t="str">
            <v>Governments and their partners are supported to implement and scale up risk-informed and child-sensitive programmes that promote shock-responsive services and enhance the resilience of children and communities.</v>
          </cell>
          <cell r="F99" t="str">
            <v xml:space="preserve">Partnership development with businesses to strengthen community resilience 
Global-to-local risk prevention, responses and solutions ahead of potential crises.
Risk Communication and engagement for Health emergencies   </v>
          </cell>
          <cell r="G99"/>
          <cell r="H99"/>
          <cell r="I99" t="str">
            <v>Tanya Radoslavjevic</v>
          </cell>
          <cell r="J99"/>
          <cell r="K99" t="str">
            <v>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L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M99"/>
          <cell r="N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O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P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Q99"/>
          <cell r="R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S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T99"/>
          <cell r="U99"/>
          <cell r="V99"/>
          <cell r="W99"/>
          <cell r="X99"/>
          <cell r="Y99"/>
          <cell r="Z99"/>
          <cell r="AA99"/>
          <cell r="AB99"/>
          <cell r="AC99"/>
          <cell r="AD99"/>
          <cell r="AE99"/>
          <cell r="AF99" t="str">
            <v>Natural Resource Management</v>
          </cell>
          <cell r="AG99" t="str">
            <v>Health Emergency/Disaster Preparedness</v>
          </cell>
          <cell r="AH99"/>
          <cell r="AI99"/>
          <cell r="AJ99" t="str">
            <v>COVID Response  &amp;  Socio-economic Recovery</v>
          </cell>
          <cell r="AK99" t="str">
            <v>United Nations Children’s Fund (UNICEF)</v>
          </cell>
          <cell r="AL99"/>
          <cell r="AM99"/>
          <cell r="AN99"/>
          <cell r="AO99"/>
          <cell r="AP99"/>
          <cell r="AQ99" t="str">
            <v>Number of countries achieving a Vaccin hesitancy index of 3.0 (B:0 ; T:7)
Number of countries implementing strategies to address under-vaccination (WHO) ( B: 7 ; T:8)</v>
          </cell>
          <cell r="AR99"/>
          <cell r="AS99"/>
          <cell r="AT99"/>
          <cell r="AU99"/>
          <cell r="AV99"/>
          <cell r="AW99"/>
          <cell r="AX99"/>
          <cell r="AY99"/>
          <cell r="AZ99">
            <v>0</v>
          </cell>
          <cell r="BA99"/>
          <cell r="BB99"/>
          <cell r="BC99">
            <v>0</v>
          </cell>
          <cell r="BD99"/>
          <cell r="BE99"/>
          <cell r="BF99">
            <v>0</v>
          </cell>
          <cell r="BG99"/>
          <cell r="BH99"/>
          <cell r="BI99">
            <v>0</v>
          </cell>
          <cell r="BJ99"/>
          <cell r="BK99"/>
          <cell r="BL99">
            <v>0</v>
          </cell>
          <cell r="BM99"/>
          <cell r="BN99"/>
          <cell r="BO99">
            <v>0</v>
          </cell>
          <cell r="BP99"/>
          <cell r="BQ99"/>
          <cell r="BR99">
            <v>0</v>
          </cell>
          <cell r="BS99"/>
          <cell r="BT99"/>
          <cell r="BU99">
            <v>0</v>
          </cell>
          <cell r="BV99"/>
          <cell r="BW99"/>
          <cell r="BX99">
            <v>0</v>
          </cell>
          <cell r="BY99"/>
          <cell r="BZ99"/>
          <cell r="CA99">
            <v>0</v>
          </cell>
          <cell r="CB99">
            <v>0</v>
          </cell>
          <cell r="CC99">
            <v>0</v>
          </cell>
          <cell r="CD99">
            <v>0</v>
          </cell>
          <cell r="CE99"/>
          <cell r="CF99"/>
          <cell r="CG99">
            <v>0</v>
          </cell>
          <cell r="CH99"/>
          <cell r="CI99"/>
          <cell r="CJ99">
            <v>0</v>
          </cell>
          <cell r="CK99"/>
          <cell r="CL99"/>
          <cell r="CM99">
            <v>0</v>
          </cell>
          <cell r="CN99"/>
          <cell r="CO99"/>
          <cell r="CP99">
            <v>0</v>
          </cell>
          <cell r="CQ99"/>
          <cell r="CR99"/>
          <cell r="CS99">
            <v>0</v>
          </cell>
          <cell r="CT99"/>
          <cell r="CU99"/>
          <cell r="CV99">
            <v>0</v>
          </cell>
          <cell r="CW99"/>
          <cell r="CX99"/>
          <cell r="CY99">
            <v>0</v>
          </cell>
          <cell r="CZ99"/>
          <cell r="DA99"/>
          <cell r="DB99">
            <v>0</v>
          </cell>
          <cell r="DC99"/>
          <cell r="DD99"/>
          <cell r="DE99">
            <v>0</v>
          </cell>
          <cell r="DF99"/>
          <cell r="DG99"/>
          <cell r="DH99">
            <v>0</v>
          </cell>
          <cell r="DI99"/>
          <cell r="DJ99"/>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cell r="EP99">
            <v>0</v>
          </cell>
          <cell r="EQ99">
            <v>0</v>
          </cell>
          <cell r="ER99">
            <v>0</v>
          </cell>
        </row>
        <row r="100">
          <cell r="E100" t="str">
            <v>Youth and adolescent are empowered to develop innovative approaches to realize their right</v>
          </cell>
          <cell r="F100" t="str">
            <v>Empower youth organizations to promote climate action.
Support young people’s leadership in promoting climate action.
Develop innovative approaches to promote climate action.</v>
          </cell>
          <cell r="G100">
            <v>44564</v>
          </cell>
          <cell r="H100" t="str">
            <v>31/12/2026</v>
          </cell>
          <cell r="I100" t="str">
            <v>Lisa McClean-Trotman Social and Behaviour Change Specialist</v>
          </cell>
          <cell r="J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K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L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M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N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O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P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Q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R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S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T100"/>
          <cell r="U100"/>
          <cell r="V100"/>
          <cell r="W100"/>
          <cell r="X100"/>
          <cell r="Y100" t="str">
            <v>Youth</v>
          </cell>
          <cell r="Z100"/>
          <cell r="AA100"/>
          <cell r="AB100"/>
          <cell r="AC100"/>
          <cell r="AD100"/>
          <cell r="AE100"/>
          <cell r="AF100" t="str">
            <v>Youth Capacity Building</v>
          </cell>
          <cell r="AG100" t="str">
            <v>Adolescent empowerment</v>
          </cell>
          <cell r="AH100"/>
          <cell r="AI100" t="str">
            <v>Youth Development</v>
          </cell>
          <cell r="AJ100" t="str">
            <v>Tailored Policy Support &amp; Technical Assistance</v>
          </cell>
          <cell r="AK100" t="str">
            <v>United Nations Children’s Fund (UNICEF)</v>
          </cell>
          <cell r="AL100"/>
          <cell r="AM100" t="str">
            <v>Ministry of National Mobilisation; NEMO</v>
          </cell>
          <cell r="AN100"/>
          <cell r="AO100"/>
          <cell r="AP100"/>
          <cell r="AQ100" t="str">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ell>
          <cell r="AR100"/>
          <cell r="AS100"/>
          <cell r="AT100"/>
          <cell r="AU100"/>
          <cell r="AV100"/>
          <cell r="AW100"/>
          <cell r="AX100"/>
          <cell r="AY100"/>
          <cell r="AZ100">
            <v>0</v>
          </cell>
          <cell r="BA100"/>
          <cell r="BB100"/>
          <cell r="BC100">
            <v>0</v>
          </cell>
          <cell r="BD100"/>
          <cell r="BE100"/>
          <cell r="BF100">
            <v>0</v>
          </cell>
          <cell r="BG100"/>
          <cell r="BH100"/>
          <cell r="BI100">
            <v>0</v>
          </cell>
          <cell r="BJ100"/>
          <cell r="BK100"/>
          <cell r="BL100">
            <v>0</v>
          </cell>
          <cell r="BM100"/>
          <cell r="BN100"/>
          <cell r="BO100">
            <v>0</v>
          </cell>
          <cell r="BP100"/>
          <cell r="BQ100"/>
          <cell r="BR100">
            <v>0</v>
          </cell>
          <cell r="BS100"/>
          <cell r="BT100"/>
          <cell r="BU100">
            <v>0</v>
          </cell>
          <cell r="BV100"/>
          <cell r="BW100"/>
          <cell r="BX100">
            <v>0</v>
          </cell>
          <cell r="BY100"/>
          <cell r="BZ100"/>
          <cell r="CA100">
            <v>0</v>
          </cell>
          <cell r="CB100">
            <v>0</v>
          </cell>
          <cell r="CC100">
            <v>0</v>
          </cell>
          <cell r="CD100">
            <v>0</v>
          </cell>
          <cell r="CE100"/>
          <cell r="CF100"/>
          <cell r="CG100">
            <v>0</v>
          </cell>
          <cell r="CH100"/>
          <cell r="CI100"/>
          <cell r="CJ100">
            <v>0</v>
          </cell>
          <cell r="CK100"/>
          <cell r="CL100"/>
          <cell r="CM100">
            <v>0</v>
          </cell>
          <cell r="CN100"/>
          <cell r="CO100"/>
          <cell r="CP100">
            <v>0</v>
          </cell>
          <cell r="CQ100"/>
          <cell r="CR100"/>
          <cell r="CS100">
            <v>0</v>
          </cell>
          <cell r="CT100"/>
          <cell r="CU100"/>
          <cell r="CV100">
            <v>0</v>
          </cell>
          <cell r="CW100"/>
          <cell r="CX100"/>
          <cell r="CY100">
            <v>0</v>
          </cell>
          <cell r="CZ100"/>
          <cell r="DA100"/>
          <cell r="DB100">
            <v>0</v>
          </cell>
          <cell r="DC100"/>
          <cell r="DD100"/>
          <cell r="DE100">
            <v>0</v>
          </cell>
          <cell r="DF100"/>
          <cell r="DG100"/>
          <cell r="DH100">
            <v>0</v>
          </cell>
          <cell r="DI100"/>
          <cell r="DJ100"/>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cell r="EP100">
            <v>0</v>
          </cell>
          <cell r="EQ100">
            <v>0</v>
          </cell>
          <cell r="ER100">
            <v>0</v>
          </cell>
        </row>
        <row r="101">
          <cell r="E101" t="str">
            <v>Strengthened capacities among women owned MSMEs in climate resilient and DRR better business practices. </v>
          </cell>
          <cell r="F101" t="str">
            <v>Strengthening resilience of MSMEs through targeted training and capacity building for MSMEs, and strengthening the policy environment through gender-responsive DRR and CC adaptation and mitigation plans and policies. UN Human  Security Trust Fund (BRB, ANU, SLU, GRE, DOM), RISS (BEL)</v>
          </cell>
          <cell r="G101"/>
          <cell r="H101"/>
          <cell r="I101"/>
          <cell r="J101"/>
          <cell r="K101" t="str">
            <v>Strengthened capacities among women owned MSMEs in climate resilient and DRR better business practices.</v>
          </cell>
          <cell r="L101" t="str">
            <v>Strengthened capacities among women owned MSMEs in climate resilience and DRR better business practices</v>
          </cell>
          <cell r="M101"/>
          <cell r="N101" t="str">
            <v>Strengthened capacities among women owned MSMEs in climate resilience and DRR better business practices</v>
          </cell>
          <cell r="O101"/>
          <cell r="P101"/>
          <cell r="Q101"/>
          <cell r="R101" t="str">
            <v>Strengthened capacities among women owned MSMEs in climate resilient and DRR better business practices.</v>
          </cell>
          <cell r="S101"/>
          <cell r="T101"/>
          <cell r="U101" t="str">
            <v>Gender equality/women’s empowerment is the principle objective (3)</v>
          </cell>
          <cell r="V101" t="str">
            <v>Limited contribution to realization of human rights (1)</v>
          </cell>
          <cell r="W101" t="str">
            <v>Contributes to sustaining peace in a limited way  human rights (1)</v>
          </cell>
          <cell r="X101" t="str">
            <v>Capacity Development/Technical Assistance </v>
          </cell>
          <cell r="Y101" t="str">
            <v>Women and Girls</v>
          </cell>
          <cell r="Z101" t="str">
            <v xml:space="preserve">Joint Programming </v>
          </cell>
          <cell r="AA101" t="str">
            <v>8.2 Achieve higher levels of economic productivity through diversification, technological upgrading and innovation, including through a focus on high-value added and labour-intensive sectors</v>
          </cell>
          <cell r="AB101" t="str">
            <v>8.3 Promote development-oriented policies that support productive activities, decent job creation, entrepreneurship, creativity and innovation, and encourage the formalization and growth of micro-, small- and medium-sized enterprises, including through ac</v>
          </cell>
          <cell r="AC101" t="str">
            <v>13.1 Strengthen resilience and adaptive capacity to climate-related hazards and natural disasters in all countries</v>
          </cell>
          <cell r="AD101"/>
          <cell r="AE101"/>
          <cell r="AF101" t="str">
            <v>Climate Change Adaptation and Resilience</v>
          </cell>
          <cell r="AG101" t="str">
            <v>Capacity Building</v>
          </cell>
          <cell r="AH101" t="str">
            <v>Gender Equality</v>
          </cell>
          <cell r="AI101" t="str">
            <v>Mitigation and Resilience</v>
          </cell>
          <cell r="AJ101" t="str">
            <v>Climate Change and Disaster Risk Reduction</v>
          </cell>
          <cell r="AK101" t="str">
            <v>United Nations Entity for Gender Equality and the Empowerment of Women (UN Women)</v>
          </cell>
          <cell r="AL101"/>
          <cell r="AM101" t="str">
            <v>Ministry of National Mobilisation; NEMO</v>
          </cell>
          <cell r="AN101" t="str">
            <v>Academia</v>
          </cell>
          <cell r="AO101" t="str">
            <v>Caribbean Disaster Emergency Management Agency (CDEMA)</v>
          </cell>
          <cell r="AP101"/>
          <cell r="AQ101" t="str">
            <v>Number of NDOs and NGMs participating in comprehensive gender responsive DRR training</v>
          </cell>
          <cell r="AR101" t="str">
            <v>8.3.1 Proportion of informal employment in non‑agriculture employment, by sex</v>
          </cell>
          <cell r="AS101"/>
          <cell r="AT101"/>
          <cell r="AU101"/>
          <cell r="AV101"/>
          <cell r="AW101"/>
          <cell r="AX101">
            <v>10400</v>
          </cell>
          <cell r="AY101">
            <v>10000</v>
          </cell>
          <cell r="AZ101">
            <v>400</v>
          </cell>
          <cell r="BA101">
            <v>10400</v>
          </cell>
          <cell r="BB101">
            <v>10000</v>
          </cell>
          <cell r="BC101">
            <v>400</v>
          </cell>
          <cell r="BD101"/>
          <cell r="BE101"/>
          <cell r="BF101">
            <v>0</v>
          </cell>
          <cell r="BG101">
            <v>10400</v>
          </cell>
          <cell r="BH101">
            <v>10000</v>
          </cell>
          <cell r="BI101">
            <v>400</v>
          </cell>
          <cell r="BJ101">
            <v>10400</v>
          </cell>
          <cell r="BK101">
            <v>10000</v>
          </cell>
          <cell r="BL101">
            <v>400</v>
          </cell>
          <cell r="BM101"/>
          <cell r="BN101"/>
          <cell r="BO101">
            <v>0</v>
          </cell>
          <cell r="BP101"/>
          <cell r="BQ101"/>
          <cell r="BR101">
            <v>0</v>
          </cell>
          <cell r="BS101">
            <v>10400</v>
          </cell>
          <cell r="BT101">
            <v>10000</v>
          </cell>
          <cell r="BU101">
            <v>400</v>
          </cell>
          <cell r="BV101"/>
          <cell r="BW101"/>
          <cell r="BX101">
            <v>0</v>
          </cell>
          <cell r="BY101"/>
          <cell r="BZ101"/>
          <cell r="CA101">
            <v>0</v>
          </cell>
          <cell r="CB101">
            <v>52000</v>
          </cell>
          <cell r="CC101">
            <v>50000</v>
          </cell>
          <cell r="CD101">
            <v>2000</v>
          </cell>
          <cell r="CE101"/>
          <cell r="CF101"/>
          <cell r="CG101">
            <v>0</v>
          </cell>
          <cell r="CH101">
            <v>800</v>
          </cell>
          <cell r="CI101"/>
          <cell r="CJ101">
            <v>800</v>
          </cell>
          <cell r="CK101">
            <v>800</v>
          </cell>
          <cell r="CL101"/>
          <cell r="CM101">
            <v>800</v>
          </cell>
          <cell r="CN101"/>
          <cell r="CO101"/>
          <cell r="CP101">
            <v>0</v>
          </cell>
          <cell r="CQ101">
            <v>800</v>
          </cell>
          <cell r="CR101"/>
          <cell r="CS101">
            <v>800</v>
          </cell>
          <cell r="CT101">
            <v>800</v>
          </cell>
          <cell r="CU101">
            <v>400</v>
          </cell>
          <cell r="CV101">
            <v>400</v>
          </cell>
          <cell r="CW101"/>
          <cell r="CX101"/>
          <cell r="CY101">
            <v>0</v>
          </cell>
          <cell r="CZ101"/>
          <cell r="DA101"/>
          <cell r="DB101">
            <v>0</v>
          </cell>
          <cell r="DC101">
            <v>800</v>
          </cell>
          <cell r="DD101"/>
          <cell r="DE101">
            <v>800</v>
          </cell>
          <cell r="DF101"/>
          <cell r="DG101"/>
          <cell r="DH101">
            <v>0</v>
          </cell>
          <cell r="DI101"/>
          <cell r="DJ101"/>
          <cell r="DK101">
            <v>0</v>
          </cell>
          <cell r="DL101">
            <v>4000</v>
          </cell>
          <cell r="DM101">
            <v>400</v>
          </cell>
          <cell r="DN101">
            <v>3600</v>
          </cell>
          <cell r="DO101">
            <v>0</v>
          </cell>
          <cell r="DP101">
            <v>0</v>
          </cell>
          <cell r="DQ101">
            <v>0</v>
          </cell>
          <cell r="DR101">
            <v>11200</v>
          </cell>
          <cell r="DS101">
            <v>10000</v>
          </cell>
          <cell r="DT101">
            <v>1200</v>
          </cell>
          <cell r="DU101">
            <v>11200</v>
          </cell>
          <cell r="DV101">
            <v>10000</v>
          </cell>
          <cell r="DW101">
            <v>1200</v>
          </cell>
          <cell r="DX101">
            <v>0</v>
          </cell>
          <cell r="DY101">
            <v>0</v>
          </cell>
          <cell r="DZ101">
            <v>0</v>
          </cell>
          <cell r="EA101">
            <v>11200</v>
          </cell>
          <cell r="EB101">
            <v>10000</v>
          </cell>
          <cell r="EC101">
            <v>1200</v>
          </cell>
          <cell r="ED101">
            <v>11200</v>
          </cell>
          <cell r="EE101">
            <v>10400</v>
          </cell>
          <cell r="EF101">
            <v>800</v>
          </cell>
          <cell r="EG101">
            <v>0</v>
          </cell>
          <cell r="EH101">
            <v>0</v>
          </cell>
          <cell r="EI101">
            <v>0</v>
          </cell>
          <cell r="EJ101">
            <v>0</v>
          </cell>
          <cell r="EK101">
            <v>0</v>
          </cell>
          <cell r="EL101">
            <v>0</v>
          </cell>
          <cell r="EM101">
            <v>11200</v>
          </cell>
          <cell r="EN101">
            <v>10000</v>
          </cell>
          <cell r="EO101">
            <v>1200</v>
          </cell>
          <cell r="EP101">
            <v>0</v>
          </cell>
          <cell r="EQ101">
            <v>0</v>
          </cell>
          <cell r="ER101">
            <v>0</v>
          </cell>
        </row>
        <row r="102">
          <cell r="E102" t="str">
            <v>Enhanced capacities among NGMs, key sector agencies and CSOs to prepare, respond to and recover from natural hazards.</v>
          </cell>
          <cell r="F102" t="str">
            <v>Institutional Strengthening, data collection and gender analyses. EnGenDER (SLU, ANU, BEL, SVG, GRE, JA, GUY, SUR, DOM), RISS (BEL)</v>
          </cell>
          <cell r="G102"/>
          <cell r="H102"/>
          <cell r="I102"/>
          <cell r="J102"/>
          <cell r="K102"/>
          <cell r="L102" t="str">
            <v xml:space="preserve">Enhanced capacity among NGMs, key sector agencies and CSOs to prepare, respond and recover from natural hazards. </v>
          </cell>
          <cell r="M102" t="str">
            <v xml:space="preserve">Enhanced capacity among NGMs, key sector agencies and CSOs to prepare, respond and recover from natural hazards. </v>
          </cell>
          <cell r="N102"/>
          <cell r="O102"/>
          <cell r="P102"/>
          <cell r="Q102"/>
          <cell r="R102"/>
          <cell r="S102"/>
          <cell r="T102"/>
          <cell r="U102" t="str">
            <v>Gender equality/women’s empowerment is the principle objective (3)</v>
          </cell>
          <cell r="V102" t="str">
            <v>Principal Contribution is to the realization of human rights (3)</v>
          </cell>
          <cell r="W102" t="str">
            <v>Contributes to sustaining peace in a limited way  human rights (1)</v>
          </cell>
          <cell r="X102" t="str">
            <v>Data Collection and Analysis </v>
          </cell>
          <cell r="Y102" t="str">
            <v>Women and Girls</v>
          </cell>
          <cell r="Z102" t="str">
            <v xml:space="preserve">Joint Programming </v>
          </cell>
          <cell r="AA102" t="str">
            <v>13.1 Strengthen resilience and adaptive capacity to climate-related hazards and natural disasters in all countries</v>
          </cell>
          <cell r="AB102" t="str">
            <v>5.1 End all forms of discrimination against all women and girls everywhere</v>
          </cell>
          <cell r="AC102"/>
          <cell r="AD102"/>
          <cell r="AE102"/>
          <cell r="AF102" t="str">
            <v>Climate Change Adaptation and Resilience</v>
          </cell>
          <cell r="AG102" t="str">
            <v>Disaster Risk Reduction</v>
          </cell>
          <cell r="AH102" t="str">
            <v>Gender Equality</v>
          </cell>
          <cell r="AI102" t="str">
            <v>Mitigation and Resilience</v>
          </cell>
          <cell r="AJ102" t="str">
            <v>Climate Change and Disaster Risk Reduction</v>
          </cell>
          <cell r="AK102" t="str">
            <v>United Nations Entity for Gender Equality and the Empowerment of Women (UN Women)</v>
          </cell>
          <cell r="AL102"/>
          <cell r="AM102" t="str">
            <v>Ministry of National Mobilisation; NEMO</v>
          </cell>
          <cell r="AN102"/>
          <cell r="AO102"/>
          <cell r="AP102"/>
          <cell r="AQ102" t="str">
            <v>MCO included in Humanitarian response and post disaster recovery efforts</v>
          </cell>
          <cell r="AR102"/>
          <cell r="AS102"/>
          <cell r="AT102"/>
          <cell r="AU102"/>
          <cell r="AV102"/>
          <cell r="AW102"/>
          <cell r="AX102"/>
          <cell r="AY102"/>
          <cell r="AZ102">
            <v>0</v>
          </cell>
          <cell r="BA102"/>
          <cell r="BB102"/>
          <cell r="BC102">
            <v>0</v>
          </cell>
          <cell r="BD102"/>
          <cell r="BE102">
            <v>25000</v>
          </cell>
          <cell r="BF102">
            <v>-25000</v>
          </cell>
          <cell r="BG102"/>
          <cell r="BH102"/>
          <cell r="BI102">
            <v>0</v>
          </cell>
          <cell r="BJ102"/>
          <cell r="BK102"/>
          <cell r="BL102">
            <v>0</v>
          </cell>
          <cell r="BM102"/>
          <cell r="BN102"/>
          <cell r="BO102">
            <v>0</v>
          </cell>
          <cell r="BP102"/>
          <cell r="BQ102"/>
          <cell r="BR102">
            <v>0</v>
          </cell>
          <cell r="BS102"/>
          <cell r="BT102"/>
          <cell r="BU102">
            <v>0</v>
          </cell>
          <cell r="BV102"/>
          <cell r="BW102"/>
          <cell r="BX102">
            <v>0</v>
          </cell>
          <cell r="BY102"/>
          <cell r="BZ102"/>
          <cell r="CA102">
            <v>0</v>
          </cell>
          <cell r="CB102">
            <v>0</v>
          </cell>
          <cell r="CC102">
            <v>25000</v>
          </cell>
          <cell r="CD102">
            <v>-25000</v>
          </cell>
          <cell r="CE102"/>
          <cell r="CF102"/>
          <cell r="CG102">
            <v>0</v>
          </cell>
          <cell r="CH102"/>
          <cell r="CI102"/>
          <cell r="CJ102">
            <v>0</v>
          </cell>
          <cell r="CK102">
            <v>25000</v>
          </cell>
          <cell r="CL102"/>
          <cell r="CM102">
            <v>25000</v>
          </cell>
          <cell r="CN102"/>
          <cell r="CO102"/>
          <cell r="CP102">
            <v>0</v>
          </cell>
          <cell r="CQ102"/>
          <cell r="CR102"/>
          <cell r="CS102">
            <v>0</v>
          </cell>
          <cell r="CT102"/>
          <cell r="CU102"/>
          <cell r="CV102">
            <v>0</v>
          </cell>
          <cell r="CW102"/>
          <cell r="CX102"/>
          <cell r="CY102">
            <v>0</v>
          </cell>
          <cell r="CZ102"/>
          <cell r="DA102"/>
          <cell r="DB102">
            <v>0</v>
          </cell>
          <cell r="DC102"/>
          <cell r="DD102"/>
          <cell r="DE102">
            <v>0</v>
          </cell>
          <cell r="DF102"/>
          <cell r="DG102"/>
          <cell r="DH102">
            <v>0</v>
          </cell>
          <cell r="DI102"/>
          <cell r="DJ102"/>
          <cell r="DK102">
            <v>0</v>
          </cell>
          <cell r="DL102">
            <v>25000</v>
          </cell>
          <cell r="DM102">
            <v>0</v>
          </cell>
          <cell r="DN102">
            <v>25000</v>
          </cell>
          <cell r="DO102">
            <v>0</v>
          </cell>
          <cell r="DP102">
            <v>0</v>
          </cell>
          <cell r="DQ102">
            <v>0</v>
          </cell>
          <cell r="DR102">
            <v>0</v>
          </cell>
          <cell r="DS102">
            <v>0</v>
          </cell>
          <cell r="DT102">
            <v>0</v>
          </cell>
          <cell r="DU102">
            <v>25000</v>
          </cell>
          <cell r="DV102">
            <v>0</v>
          </cell>
          <cell r="DW102">
            <v>25000</v>
          </cell>
          <cell r="DX102">
            <v>0</v>
          </cell>
          <cell r="DY102">
            <v>25000</v>
          </cell>
          <cell r="DZ102">
            <v>-25000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cell r="EP102">
            <v>0</v>
          </cell>
          <cell r="EQ102">
            <v>0</v>
          </cell>
          <cell r="ER102">
            <v>0</v>
          </cell>
        </row>
        <row r="103">
          <cell r="E103" t="str">
            <v>Provision of  technical assistance or guidance through the organization of regional workshops, webinars and other events or direct contact with stakeholders in the regions</v>
          </cell>
          <cell r="F103" t="str">
            <v>Build country and regional capacity to foster private sector engagement to include a focus on adaptation, loss and damage, gender, local community and nature-based solutions</v>
          </cell>
          <cell r="G103"/>
          <cell r="H103"/>
          <cell r="I103"/>
          <cell r="J103"/>
          <cell r="K103"/>
          <cell r="L103"/>
          <cell r="M103"/>
          <cell r="N103"/>
          <cell r="O103"/>
          <cell r="P103"/>
          <cell r="Q103"/>
          <cell r="R103"/>
          <cell r="S103"/>
          <cell r="T103"/>
          <cell r="U103" t="str">
            <v>Gender equality/women’s empowerment is the principle objective (3)</v>
          </cell>
          <cell r="V103" t="str">
            <v>Principal Contribution is to the realization of human rights (3)</v>
          </cell>
          <cell r="W103" t="str">
            <v>Contributes to sustaining peace in a limited way  human rights (1)</v>
          </cell>
          <cell r="X103" t="str">
            <v>Capacity Development/Technical Assistance </v>
          </cell>
          <cell r="Y103" t="str">
            <v>Women and Girls</v>
          </cell>
          <cell r="Z103" t="str">
            <v xml:space="preserve">Other </v>
          </cell>
          <cell r="AA103" t="str">
            <v>5.2 Eliminate all forms of violence against all women and girls in the public and private spheres, including trafficking and sexual and other types of exploitation</v>
          </cell>
          <cell r="AB103"/>
          <cell r="AC103"/>
          <cell r="AD103"/>
          <cell r="AE103"/>
          <cell r="AF103" t="str">
            <v>Climate Adaptation</v>
          </cell>
          <cell r="AG103" t="str">
            <v>Capacity Building</v>
          </cell>
          <cell r="AH103"/>
          <cell r="AI103"/>
          <cell r="AJ103"/>
          <cell r="AK103" t="str">
            <v>United Nations Framework Convention on Climate Change (UNFCCC)</v>
          </cell>
          <cell r="AL103"/>
          <cell r="AM103"/>
          <cell r="AN103" t="str">
            <v>Government</v>
          </cell>
          <cell r="AO103" t="str">
            <v>Caribbean Community Secretariat (CARICOM)</v>
          </cell>
          <cell r="AP103"/>
          <cell r="AQ103"/>
          <cell r="AR103"/>
          <cell r="AS103"/>
          <cell r="AT103"/>
          <cell r="AU103"/>
          <cell r="AV103"/>
          <cell r="AW103"/>
          <cell r="AX103"/>
          <cell r="AY103"/>
          <cell r="AZ103">
            <v>0</v>
          </cell>
          <cell r="BA103"/>
          <cell r="BB103"/>
          <cell r="BC103">
            <v>0</v>
          </cell>
          <cell r="BD103"/>
          <cell r="BE103"/>
          <cell r="BF103">
            <v>0</v>
          </cell>
          <cell r="BG103"/>
          <cell r="BH103"/>
          <cell r="BI103">
            <v>0</v>
          </cell>
          <cell r="BJ103"/>
          <cell r="BK103"/>
          <cell r="BL103">
            <v>0</v>
          </cell>
          <cell r="BM103"/>
          <cell r="BN103"/>
          <cell r="BO103">
            <v>0</v>
          </cell>
          <cell r="BP103"/>
          <cell r="BQ103"/>
          <cell r="BR103">
            <v>0</v>
          </cell>
          <cell r="BS103"/>
          <cell r="BT103"/>
          <cell r="BU103">
            <v>0</v>
          </cell>
          <cell r="BV103"/>
          <cell r="BW103"/>
          <cell r="BX103">
            <v>0</v>
          </cell>
          <cell r="BY103"/>
          <cell r="BZ103"/>
          <cell r="CA103">
            <v>0</v>
          </cell>
          <cell r="CB103">
            <v>0</v>
          </cell>
          <cell r="CC103">
            <v>0</v>
          </cell>
          <cell r="CD103">
            <v>0</v>
          </cell>
          <cell r="CE103"/>
          <cell r="CF103"/>
          <cell r="CG103">
            <v>0</v>
          </cell>
          <cell r="CH103"/>
          <cell r="CI103">
            <v>10000</v>
          </cell>
          <cell r="CJ103">
            <v>-10000</v>
          </cell>
          <cell r="CK103">
            <v>10000</v>
          </cell>
          <cell r="CL103">
            <v>10000</v>
          </cell>
          <cell r="CM103">
            <v>0</v>
          </cell>
          <cell r="CN103">
            <v>10000</v>
          </cell>
          <cell r="CO103"/>
          <cell r="CP103">
            <v>10000</v>
          </cell>
          <cell r="CQ103"/>
          <cell r="CR103"/>
          <cell r="CS103">
            <v>0</v>
          </cell>
          <cell r="CT103"/>
          <cell r="CU103"/>
          <cell r="CV103">
            <v>0</v>
          </cell>
          <cell r="CW103"/>
          <cell r="CX103"/>
          <cell r="CY103">
            <v>0</v>
          </cell>
          <cell r="CZ103"/>
          <cell r="DA103"/>
          <cell r="DB103">
            <v>0</v>
          </cell>
          <cell r="DC103"/>
          <cell r="DD103">
            <v>0</v>
          </cell>
          <cell r="DE103">
            <v>0</v>
          </cell>
          <cell r="DF103">
            <v>0</v>
          </cell>
          <cell r="DG103">
            <v>0</v>
          </cell>
          <cell r="DH103">
            <v>0</v>
          </cell>
          <cell r="DI103">
            <v>0</v>
          </cell>
          <cell r="DJ103"/>
          <cell r="DK103">
            <v>0</v>
          </cell>
          <cell r="DL103">
            <v>20000</v>
          </cell>
          <cell r="DM103">
            <v>20000</v>
          </cell>
          <cell r="DN103">
            <v>0</v>
          </cell>
          <cell r="DO103">
            <v>0</v>
          </cell>
          <cell r="DP103">
            <v>0</v>
          </cell>
          <cell r="DQ103">
            <v>0</v>
          </cell>
          <cell r="DR103">
            <v>0</v>
          </cell>
          <cell r="DS103">
            <v>10000</v>
          </cell>
          <cell r="DT103">
            <v>-10000</v>
          </cell>
          <cell r="DU103">
            <v>10000</v>
          </cell>
          <cell r="DV103">
            <v>10000</v>
          </cell>
          <cell r="DW103">
            <v>0</v>
          </cell>
          <cell r="DX103">
            <v>10000</v>
          </cell>
          <cell r="DY103">
            <v>0</v>
          </cell>
          <cell r="DZ103">
            <v>10000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cell r="EP103">
            <v>0</v>
          </cell>
          <cell r="EQ103">
            <v>0</v>
          </cell>
          <cell r="ER103">
            <v>0</v>
          </cell>
        </row>
        <row r="104">
          <cell r="E104" t="str">
            <v>Provision of needs-based climate finance and shaping the post 2020 climate finance architecture, in particular support of national and regional climate finance strategies,</v>
          </cell>
          <cell r="F104" t="str">
            <v>Build country and regional capacity to foster private sector engagement to include a focus on adaptation, loss and damage, gender, local community and nature-based solutions</v>
          </cell>
          <cell r="G104"/>
          <cell r="H104"/>
          <cell r="I104"/>
          <cell r="J104"/>
          <cell r="K104"/>
          <cell r="L104"/>
          <cell r="M104"/>
          <cell r="N104"/>
          <cell r="O104"/>
          <cell r="P104"/>
          <cell r="Q104"/>
          <cell r="R104"/>
          <cell r="S104"/>
          <cell r="T104"/>
          <cell r="U104" t="str">
            <v>Gender equality/women’s empowerment is the principle objective (3)</v>
          </cell>
          <cell r="V104" t="str">
            <v>Principal Contribution is to the realization of human rights (3)</v>
          </cell>
          <cell r="W104" t="str">
            <v>Contributes to sustaining peace in a limited way  human rights (1)</v>
          </cell>
          <cell r="X104" t="str">
            <v>Data Collection and Analysis </v>
          </cell>
          <cell r="Y104"/>
          <cell r="Z104" t="str">
            <v xml:space="preserve">Joint Programming </v>
          </cell>
          <cell r="AA104" t="str">
            <v>5.2 Eliminate all forms of violence against all women and girls in the public and private spheres, including trafficking and sexual and other types of exploitation</v>
          </cell>
          <cell r="AB104" t="str">
            <v>5.c Adopt and strengthen sound policies and enforceable legislation for the promotion of gender equality and the empowerment of all women and girls at all levels</v>
          </cell>
          <cell r="AC104"/>
          <cell r="AD104"/>
          <cell r="AE104"/>
          <cell r="AF104" t="str">
            <v>Climate Adaptation</v>
          </cell>
          <cell r="AG104" t="str">
            <v>Capacity Building</v>
          </cell>
          <cell r="AH104"/>
          <cell r="AI104" t="str">
            <v>Climate Change Adaptation</v>
          </cell>
          <cell r="AJ104"/>
          <cell r="AK104" t="str">
            <v>United Nations Framework Convention on Climate Change (UNFCCC)</v>
          </cell>
          <cell r="AL104"/>
          <cell r="AM104" t="str">
            <v>Ministry of Finance and Economic Planning</v>
          </cell>
          <cell r="AN104"/>
          <cell r="AO104" t="str">
            <v>Caribbean Community Secretariat (CARICOM)</v>
          </cell>
          <cell r="AP104"/>
          <cell r="AQ104"/>
          <cell r="AR104"/>
          <cell r="AS104"/>
          <cell r="AT104"/>
          <cell r="AU104"/>
          <cell r="AV104"/>
          <cell r="AW104"/>
          <cell r="AX104"/>
          <cell r="AY104"/>
          <cell r="AZ104">
            <v>0</v>
          </cell>
          <cell r="BA104"/>
          <cell r="BB104"/>
          <cell r="BC104">
            <v>0</v>
          </cell>
          <cell r="BD104"/>
          <cell r="BE104"/>
          <cell r="BF104">
            <v>0</v>
          </cell>
          <cell r="BG104"/>
          <cell r="BH104"/>
          <cell r="BI104">
            <v>0</v>
          </cell>
          <cell r="BJ104"/>
          <cell r="BK104"/>
          <cell r="BL104">
            <v>0</v>
          </cell>
          <cell r="BM104"/>
          <cell r="BN104"/>
          <cell r="BO104">
            <v>0</v>
          </cell>
          <cell r="BP104"/>
          <cell r="BQ104"/>
          <cell r="BR104">
            <v>0</v>
          </cell>
          <cell r="BS104"/>
          <cell r="BT104"/>
          <cell r="BU104">
            <v>0</v>
          </cell>
          <cell r="BV104"/>
          <cell r="BW104"/>
          <cell r="BX104">
            <v>0</v>
          </cell>
          <cell r="BY104"/>
          <cell r="BZ104"/>
          <cell r="CA104">
            <v>0</v>
          </cell>
          <cell r="CB104">
            <v>0</v>
          </cell>
          <cell r="CC104">
            <v>0</v>
          </cell>
          <cell r="CD104">
            <v>0</v>
          </cell>
          <cell r="CE104"/>
          <cell r="CF104"/>
          <cell r="CG104">
            <v>0</v>
          </cell>
          <cell r="CH104"/>
          <cell r="CI104">
            <v>0</v>
          </cell>
          <cell r="CJ104">
            <v>0</v>
          </cell>
          <cell r="CK104">
            <v>0</v>
          </cell>
          <cell r="CL104"/>
          <cell r="CM104">
            <v>0</v>
          </cell>
          <cell r="CN104"/>
          <cell r="CO104"/>
          <cell r="CP104">
            <v>0</v>
          </cell>
          <cell r="CQ104"/>
          <cell r="CR104"/>
          <cell r="CS104">
            <v>0</v>
          </cell>
          <cell r="CT104"/>
          <cell r="CU104"/>
          <cell r="CV104">
            <v>0</v>
          </cell>
          <cell r="CW104"/>
          <cell r="CX104"/>
          <cell r="CY104">
            <v>0</v>
          </cell>
          <cell r="CZ104"/>
          <cell r="DA104"/>
          <cell r="DB104">
            <v>0</v>
          </cell>
          <cell r="DC104"/>
          <cell r="DD104">
            <v>50000</v>
          </cell>
          <cell r="DE104">
            <v>-50000</v>
          </cell>
          <cell r="DF104">
            <v>50000</v>
          </cell>
          <cell r="DG104">
            <v>50000</v>
          </cell>
          <cell r="DH104">
            <v>0</v>
          </cell>
          <cell r="DI104">
            <v>50000</v>
          </cell>
          <cell r="DJ104"/>
          <cell r="DK104">
            <v>50000</v>
          </cell>
          <cell r="DL104">
            <v>100000</v>
          </cell>
          <cell r="DM104">
            <v>100000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50000</v>
          </cell>
          <cell r="EO104">
            <v>-50000</v>
          </cell>
          <cell r="EP104">
            <v>50000</v>
          </cell>
          <cell r="EQ104">
            <v>50000</v>
          </cell>
          <cell r="ER104">
            <v>0</v>
          </cell>
        </row>
        <row r="105">
          <cell r="E105" t="str">
            <v xml:space="preserve">Vulnerable populations benefit from strengthened national and regional systems to predict, assess, plan and finance the impact of shocks in order to increase resilience to compound crises </v>
          </cell>
          <cell r="F105"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5" t="str">
            <v>01/01/2022</v>
          </cell>
          <cell r="H105">
            <v>45291</v>
          </cell>
          <cell r="I105" t="str">
            <v>Sarah Bailey</v>
          </cell>
          <cell r="J105"/>
          <cell r="K105"/>
          <cell r="L105"/>
          <cell r="M105"/>
          <cell r="N105"/>
          <cell r="O105"/>
          <cell r="P105"/>
          <cell r="Q105"/>
          <cell r="R105"/>
          <cell r="S105"/>
          <cell r="T105"/>
          <cell r="U105"/>
          <cell r="V105"/>
          <cell r="W105"/>
          <cell r="X105"/>
          <cell r="Y105" t="str">
            <v>vulnerable groups</v>
          </cell>
          <cell r="Z105"/>
          <cell r="AA105"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5"/>
          <cell r="AC105"/>
          <cell r="AD105"/>
          <cell r="AE105"/>
          <cell r="AF105"/>
          <cell r="AG105"/>
          <cell r="AH105"/>
          <cell r="AI105" t="str">
            <v>Mitigation and Resilience</v>
          </cell>
          <cell r="AJ105"/>
          <cell r="AK105" t="str">
            <v>World Food Programme (WFP)</v>
          </cell>
          <cell r="AL105"/>
          <cell r="AM105" t="str">
            <v>National Security; NEMO</v>
          </cell>
          <cell r="AN105"/>
          <cell r="AO105"/>
          <cell r="AP105"/>
          <cell r="AQ105" t="str">
            <v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v>
          </cell>
          <cell r="AR105"/>
          <cell r="AS105"/>
          <cell r="AT105"/>
          <cell r="AU105">
            <v>11231.38053045</v>
          </cell>
          <cell r="AV105">
            <v>11231.38053045</v>
          </cell>
          <cell r="AW105">
            <v>0</v>
          </cell>
          <cell r="AX105">
            <v>20472.107498204161</v>
          </cell>
          <cell r="AY105">
            <v>12635.303096756248</v>
          </cell>
          <cell r="AZ105">
            <v>7836.8044014479128</v>
          </cell>
          <cell r="BA105">
            <v>47768.250829143057</v>
          </cell>
          <cell r="BB105">
            <v>29482.373892431249</v>
          </cell>
          <cell r="BC105">
            <v>18285.876936711808</v>
          </cell>
          <cell r="BD105">
            <v>90987.144436462957</v>
          </cell>
          <cell r="BE105">
            <v>56156.902652249999</v>
          </cell>
          <cell r="BF105">
            <v>34830.241784212958</v>
          </cell>
          <cell r="BG105">
            <v>363948.57774585183</v>
          </cell>
          <cell r="BH105">
            <v>224627.610609</v>
          </cell>
          <cell r="BI105">
            <v>139320.96713685183</v>
          </cell>
          <cell r="BJ105">
            <v>0</v>
          </cell>
          <cell r="BK105">
            <v>0</v>
          </cell>
          <cell r="BL105">
            <v>0</v>
          </cell>
          <cell r="BM105">
            <v>0</v>
          </cell>
          <cell r="BN105">
            <v>0</v>
          </cell>
          <cell r="BO105">
            <v>0</v>
          </cell>
          <cell r="BP105">
            <v>0</v>
          </cell>
          <cell r="BQ105">
            <v>0</v>
          </cell>
          <cell r="BR105">
            <v>0</v>
          </cell>
          <cell r="BS105">
            <v>136480.71665469444</v>
          </cell>
          <cell r="BT105">
            <v>84235.353978374987</v>
          </cell>
          <cell r="BU105">
            <v>52245.362676319448</v>
          </cell>
          <cell r="BV105">
            <v>191073.00331657223</v>
          </cell>
          <cell r="BW105">
            <v>117929.495569725</v>
          </cell>
          <cell r="BX105">
            <v>73143.50774684723</v>
          </cell>
          <cell r="BY105">
            <v>90987.144436462957</v>
          </cell>
          <cell r="BZ105">
            <v>56156.902652249999</v>
          </cell>
          <cell r="CA105">
            <v>34830.241784212958</v>
          </cell>
          <cell r="CB105">
            <v>952948.32544784155</v>
          </cell>
          <cell r="CC105">
            <v>592455.32298123755</v>
          </cell>
          <cell r="CD105">
            <v>360493.00246660411</v>
          </cell>
          <cell r="CE105"/>
          <cell r="CF105"/>
          <cell r="CG105">
            <v>0</v>
          </cell>
          <cell r="CH105"/>
          <cell r="CI105"/>
          <cell r="CJ105">
            <v>0</v>
          </cell>
          <cell r="CK105"/>
          <cell r="CL105"/>
          <cell r="CM105">
            <v>0</v>
          </cell>
          <cell r="CN105"/>
          <cell r="CO105"/>
          <cell r="CP105">
            <v>0</v>
          </cell>
          <cell r="CQ105"/>
          <cell r="CR105"/>
          <cell r="CS105">
            <v>0</v>
          </cell>
          <cell r="CT105"/>
          <cell r="CU105"/>
          <cell r="CV105">
            <v>0</v>
          </cell>
          <cell r="CW105"/>
          <cell r="CX105"/>
          <cell r="CY105">
            <v>0</v>
          </cell>
          <cell r="CZ105"/>
          <cell r="DA105"/>
          <cell r="DB105">
            <v>0</v>
          </cell>
          <cell r="DC105"/>
          <cell r="DD105"/>
          <cell r="DE105">
            <v>0</v>
          </cell>
          <cell r="DF105"/>
          <cell r="DG105"/>
          <cell r="DH105">
            <v>0</v>
          </cell>
          <cell r="DI105"/>
          <cell r="DJ105"/>
          <cell r="DK105">
            <v>0</v>
          </cell>
          <cell r="DL105">
            <v>0</v>
          </cell>
          <cell r="DM105">
            <v>0</v>
          </cell>
          <cell r="DN105">
            <v>0</v>
          </cell>
          <cell r="DO105">
            <v>11231.38053045</v>
          </cell>
          <cell r="DP105">
            <v>11231.38053045</v>
          </cell>
          <cell r="DQ105">
            <v>0</v>
          </cell>
          <cell r="DR105">
            <v>20472.107498204161</v>
          </cell>
          <cell r="DS105">
            <v>12635.303096756248</v>
          </cell>
          <cell r="DT105">
            <v>7836.8044014479128</v>
          </cell>
          <cell r="DU105">
            <v>47768.250829143057</v>
          </cell>
          <cell r="DV105">
            <v>29482.373892431249</v>
          </cell>
          <cell r="DW105">
            <v>18285.876936711808</v>
          </cell>
          <cell r="DX105">
            <v>90987.144436462957</v>
          </cell>
          <cell r="DY105">
            <v>56156.902652249999</v>
          </cell>
          <cell r="DZ105">
            <v>34830.241784212958</v>
          </cell>
          <cell r="EA105">
            <v>363948.57774585183</v>
          </cell>
          <cell r="EB105">
            <v>224627.610609</v>
          </cell>
          <cell r="EC105">
            <v>139320.96713685183</v>
          </cell>
          <cell r="ED105">
            <v>0</v>
          </cell>
          <cell r="EE105">
            <v>0</v>
          </cell>
          <cell r="EF105">
            <v>0</v>
          </cell>
          <cell r="EG105">
            <v>0</v>
          </cell>
          <cell r="EH105">
            <v>0</v>
          </cell>
          <cell r="EI105">
            <v>0</v>
          </cell>
          <cell r="EJ105">
            <v>0</v>
          </cell>
          <cell r="EK105">
            <v>0</v>
          </cell>
          <cell r="EL105">
            <v>0</v>
          </cell>
          <cell r="EM105">
            <v>136480.71665469444</v>
          </cell>
          <cell r="EN105">
            <v>84235.353978374987</v>
          </cell>
          <cell r="EO105">
            <v>52245.362676319448</v>
          </cell>
          <cell r="EP105">
            <v>191073.00331657223</v>
          </cell>
          <cell r="EQ105">
            <v>117929.495569725</v>
          </cell>
          <cell r="ER105">
            <v>73143.50774684723</v>
          </cell>
        </row>
        <row r="106">
          <cell r="E106" t="str">
            <v xml:space="preserve">Vulnerable populations benefit from strengthened end to end supply 
chain and logistics capacities in order to protect their access to food and livelihoods </v>
          </cell>
          <cell r="F10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6" t="str">
            <v>01/01/2022</v>
          </cell>
          <cell r="H106">
            <v>45291</v>
          </cell>
          <cell r="I106" t="str">
            <v>Frank Cawkwell</v>
          </cell>
          <cell r="J106"/>
          <cell r="K106"/>
          <cell r="L106"/>
          <cell r="M106"/>
          <cell r="N106"/>
          <cell r="O106"/>
          <cell r="P106"/>
          <cell r="Q106"/>
          <cell r="R106"/>
          <cell r="S106"/>
          <cell r="T106"/>
          <cell r="U106"/>
          <cell r="V106"/>
          <cell r="W106"/>
          <cell r="X106"/>
          <cell r="Y106" t="str">
            <v>vulnerable groups</v>
          </cell>
          <cell r="Z106"/>
          <cell r="AA10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6"/>
          <cell r="AC106"/>
          <cell r="AD106"/>
          <cell r="AE106"/>
          <cell r="AF106"/>
          <cell r="AG106"/>
          <cell r="AH106"/>
          <cell r="AI106" t="str">
            <v>Mitigation and Resilience</v>
          </cell>
          <cell r="AJ106"/>
          <cell r="AK106" t="str">
            <v>World Food Programme (WFP)</v>
          </cell>
          <cell r="AL106"/>
          <cell r="AM106" t="str">
            <v>National Security; NEMO</v>
          </cell>
          <cell r="AN106"/>
          <cell r="AO106"/>
          <cell r="AP106"/>
          <cell r="AQ106" t="str">
            <v>1. Number of capacity strengthening initiatives facilitated by WFP to strengthen end to end  humanitarian supply chain and logistics capacitates
2. USD value of assets and infrastructure handed over to national stakeholders as a result of WFP capacity strengthening support</v>
          </cell>
          <cell r="AR106"/>
          <cell r="AS106"/>
          <cell r="AT106"/>
          <cell r="AU106">
            <v>0</v>
          </cell>
          <cell r="AV106">
            <v>0</v>
          </cell>
          <cell r="AW106">
            <v>0</v>
          </cell>
          <cell r="AX106">
            <v>1091845.7332375553</v>
          </cell>
          <cell r="AY106">
            <v>673882.8318269999</v>
          </cell>
          <cell r="AZ106">
            <v>417962.90141055535</v>
          </cell>
          <cell r="BA106">
            <v>2547640.044220963</v>
          </cell>
          <cell r="BB106">
            <v>1572393.2742630001</v>
          </cell>
          <cell r="BC106">
            <v>975246.76995796291</v>
          </cell>
          <cell r="BD106">
            <v>0</v>
          </cell>
          <cell r="BE106">
            <v>0</v>
          </cell>
          <cell r="BF106">
            <v>0</v>
          </cell>
          <cell r="BG106">
            <v>454935.72218231478</v>
          </cell>
          <cell r="BH106">
            <v>280784.51326124999</v>
          </cell>
          <cell r="BI106">
            <v>174151.2089210648</v>
          </cell>
          <cell r="BJ106">
            <v>0</v>
          </cell>
          <cell r="BK106">
            <v>0</v>
          </cell>
          <cell r="BL106">
            <v>0</v>
          </cell>
          <cell r="BM106">
            <v>0</v>
          </cell>
          <cell r="BN106">
            <v>0</v>
          </cell>
          <cell r="BO106">
            <v>0</v>
          </cell>
          <cell r="BP106">
            <v>0</v>
          </cell>
          <cell r="BQ106">
            <v>0</v>
          </cell>
          <cell r="BR106">
            <v>0</v>
          </cell>
          <cell r="BS106">
            <v>90987.144436462957</v>
          </cell>
          <cell r="BT106">
            <v>56156.902652249999</v>
          </cell>
          <cell r="BU106">
            <v>34830.241784212958</v>
          </cell>
          <cell r="BV106">
            <v>545922.86661877763</v>
          </cell>
          <cell r="BW106">
            <v>336941.41591349995</v>
          </cell>
          <cell r="BX106">
            <v>208981.45070527768</v>
          </cell>
          <cell r="BY106">
            <v>1728755.7442927961</v>
          </cell>
          <cell r="BZ106">
            <v>1066981.15039275</v>
          </cell>
          <cell r="CA106">
            <v>661774.59390004608</v>
          </cell>
          <cell r="CB106">
            <v>6460087.2549888697</v>
          </cell>
          <cell r="CC106">
            <v>3987140.08830975</v>
          </cell>
          <cell r="CD106">
            <v>2472947.1666791197</v>
          </cell>
          <cell r="CE106"/>
          <cell r="CF106"/>
          <cell r="CG106">
            <v>0</v>
          </cell>
          <cell r="CH106"/>
          <cell r="CI106"/>
          <cell r="CJ106">
            <v>0</v>
          </cell>
          <cell r="CK106"/>
          <cell r="CL106"/>
          <cell r="CM106">
            <v>0</v>
          </cell>
          <cell r="CN106"/>
          <cell r="CO106"/>
          <cell r="CP106">
            <v>0</v>
          </cell>
          <cell r="CQ106"/>
          <cell r="CR106"/>
          <cell r="CS106">
            <v>0</v>
          </cell>
          <cell r="CT106"/>
          <cell r="CU106"/>
          <cell r="CV106">
            <v>0</v>
          </cell>
          <cell r="CW106"/>
          <cell r="CX106"/>
          <cell r="CY106">
            <v>0</v>
          </cell>
          <cell r="CZ106"/>
          <cell r="DA106"/>
          <cell r="DB106">
            <v>0</v>
          </cell>
          <cell r="DC106"/>
          <cell r="DD106"/>
          <cell r="DE106">
            <v>0</v>
          </cell>
          <cell r="DF106"/>
          <cell r="DG106"/>
          <cell r="DH106">
            <v>0</v>
          </cell>
          <cell r="DI106"/>
          <cell r="DJ106"/>
          <cell r="DK106">
            <v>0</v>
          </cell>
          <cell r="DL106">
            <v>0</v>
          </cell>
          <cell r="DM106">
            <v>0</v>
          </cell>
          <cell r="DN106">
            <v>0</v>
          </cell>
          <cell r="DO106">
            <v>0</v>
          </cell>
          <cell r="DP106">
            <v>0</v>
          </cell>
          <cell r="DQ106">
            <v>0</v>
          </cell>
          <cell r="DR106">
            <v>1091845.7332375553</v>
          </cell>
          <cell r="DS106">
            <v>673882.8318269999</v>
          </cell>
          <cell r="DT106">
            <v>417962.90141055535</v>
          </cell>
          <cell r="DU106">
            <v>2547640.044220963</v>
          </cell>
          <cell r="DV106">
            <v>1572393.2742630001</v>
          </cell>
          <cell r="DW106">
            <v>975246.76995796291</v>
          </cell>
          <cell r="DX106">
            <v>0</v>
          </cell>
          <cell r="DY106">
            <v>0</v>
          </cell>
          <cell r="DZ106">
            <v>0</v>
          </cell>
          <cell r="EA106">
            <v>454935.72218231478</v>
          </cell>
          <cell r="EB106">
            <v>280784.51326124999</v>
          </cell>
          <cell r="EC106">
            <v>174151.2089210648</v>
          </cell>
          <cell r="ED106">
            <v>0</v>
          </cell>
          <cell r="EE106">
            <v>0</v>
          </cell>
          <cell r="EF106">
            <v>0</v>
          </cell>
          <cell r="EG106">
            <v>0</v>
          </cell>
          <cell r="EH106">
            <v>0</v>
          </cell>
          <cell r="EI106">
            <v>0</v>
          </cell>
          <cell r="EJ106">
            <v>0</v>
          </cell>
          <cell r="EK106">
            <v>0</v>
          </cell>
          <cell r="EL106">
            <v>0</v>
          </cell>
          <cell r="EM106">
            <v>90987.144436462957</v>
          </cell>
          <cell r="EN106">
            <v>56156.902652249999</v>
          </cell>
          <cell r="EO106">
            <v>34830.241784212958</v>
          </cell>
          <cell r="EP106">
            <v>545922.86661877763</v>
          </cell>
          <cell r="EQ106">
            <v>336941.41591349995</v>
          </cell>
          <cell r="ER106">
            <v>208981.45070527768</v>
          </cell>
        </row>
        <row r="107">
          <cell r="E107" t="str">
            <v>Governments in the Caribbean benefit from strengthened food systems in order to increase access to affordable and nutritious food for food insecure populations</v>
          </cell>
          <cell r="F107"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7" t="str">
            <v>01/01/2022</v>
          </cell>
          <cell r="H107">
            <v>45291</v>
          </cell>
          <cell r="I107" t="str">
            <v>Sarah Bailey</v>
          </cell>
          <cell r="J107"/>
          <cell r="K107"/>
          <cell r="L107"/>
          <cell r="M107"/>
          <cell r="N107"/>
          <cell r="O107"/>
          <cell r="P107"/>
          <cell r="Q107"/>
          <cell r="R107"/>
          <cell r="S107"/>
          <cell r="T107"/>
          <cell r="U107"/>
          <cell r="V107"/>
          <cell r="W107"/>
          <cell r="X107"/>
          <cell r="Y107" t="str">
            <v>vulnerable groups</v>
          </cell>
          <cell r="Z107"/>
          <cell r="AA10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7"/>
          <cell r="AC107"/>
          <cell r="AD107"/>
          <cell r="AE107"/>
          <cell r="AF107"/>
          <cell r="AG107"/>
          <cell r="AH107"/>
          <cell r="AI107" t="str">
            <v>Mitigation and Resilience</v>
          </cell>
          <cell r="AJ107"/>
          <cell r="AK107" t="str">
            <v>World Food Programme (WFP)</v>
          </cell>
          <cell r="AL107"/>
          <cell r="AM107" t="str">
            <v>National Security; NEMO</v>
          </cell>
          <cell r="AN107"/>
          <cell r="AO107"/>
          <cell r="AP107"/>
          <cell r="AQ107" t="str">
            <v xml:space="preserve">1. Number of capacity strengthening initiatives facilitated by WFP to enhance national food security and nutrition stakeholder capacities  </v>
          </cell>
          <cell r="AR107"/>
          <cell r="AS107"/>
          <cell r="AT107"/>
          <cell r="AU107">
            <v>0</v>
          </cell>
          <cell r="AV107">
            <v>0</v>
          </cell>
          <cell r="AW107">
            <v>0</v>
          </cell>
          <cell r="AX107">
            <v>20472.107498204161</v>
          </cell>
          <cell r="AY107">
            <v>12635.303096756248</v>
          </cell>
          <cell r="AZ107">
            <v>7836.8044014479128</v>
          </cell>
          <cell r="BA107">
            <v>47768.250829143057</v>
          </cell>
          <cell r="BB107">
            <v>29482.373892431249</v>
          </cell>
          <cell r="BC107">
            <v>18285.876936711808</v>
          </cell>
          <cell r="BD107">
            <v>90987.144436462957</v>
          </cell>
          <cell r="BE107">
            <v>56156.902652249999</v>
          </cell>
          <cell r="BF107">
            <v>34830.241784212958</v>
          </cell>
          <cell r="BG107">
            <v>145579.43109834075</v>
          </cell>
          <cell r="BH107">
            <v>89851.044243600001</v>
          </cell>
          <cell r="BI107">
            <v>55728.386854740747</v>
          </cell>
          <cell r="BJ107">
            <v>0</v>
          </cell>
          <cell r="BK107">
            <v>0</v>
          </cell>
          <cell r="BL107">
            <v>0</v>
          </cell>
          <cell r="BM107">
            <v>0</v>
          </cell>
          <cell r="BN107">
            <v>0</v>
          </cell>
          <cell r="BO107">
            <v>0</v>
          </cell>
          <cell r="BP107">
            <v>0</v>
          </cell>
          <cell r="BQ107">
            <v>0</v>
          </cell>
          <cell r="BR107">
            <v>0</v>
          </cell>
          <cell r="BS107">
            <v>90987.144436462957</v>
          </cell>
          <cell r="BT107">
            <v>56156.902652249999</v>
          </cell>
          <cell r="BU107">
            <v>34830.241784212958</v>
          </cell>
          <cell r="BV107">
            <v>127382.00221104815</v>
          </cell>
          <cell r="BW107">
            <v>78619.663713150017</v>
          </cell>
          <cell r="BX107">
            <v>48762.338497898134</v>
          </cell>
          <cell r="BY107">
            <v>90987.144436462957</v>
          </cell>
          <cell r="BZ107">
            <v>56156.902652249999</v>
          </cell>
          <cell r="CA107">
            <v>34830.241784212958</v>
          </cell>
          <cell r="CB107">
            <v>614163.22494612494</v>
          </cell>
          <cell r="CC107">
            <v>379059.09290268749</v>
          </cell>
          <cell r="CD107">
            <v>235104.13204343748</v>
          </cell>
          <cell r="CE107"/>
          <cell r="CF107"/>
          <cell r="CG107">
            <v>0</v>
          </cell>
          <cell r="CH107"/>
          <cell r="CI107"/>
          <cell r="CJ107">
            <v>0</v>
          </cell>
          <cell r="CK107"/>
          <cell r="CL107"/>
          <cell r="CM107">
            <v>0</v>
          </cell>
          <cell r="CN107"/>
          <cell r="CO107"/>
          <cell r="CP107">
            <v>0</v>
          </cell>
          <cell r="CQ107"/>
          <cell r="CR107"/>
          <cell r="CS107">
            <v>0</v>
          </cell>
          <cell r="CT107"/>
          <cell r="CU107"/>
          <cell r="CV107">
            <v>0</v>
          </cell>
          <cell r="CW107"/>
          <cell r="CX107"/>
          <cell r="CY107">
            <v>0</v>
          </cell>
          <cell r="CZ107"/>
          <cell r="DA107"/>
          <cell r="DB107">
            <v>0</v>
          </cell>
          <cell r="DC107"/>
          <cell r="DD107"/>
          <cell r="DE107">
            <v>0</v>
          </cell>
          <cell r="DF107"/>
          <cell r="DG107"/>
          <cell r="DH107">
            <v>0</v>
          </cell>
          <cell r="DI107"/>
          <cell r="DJ107"/>
          <cell r="DK107">
            <v>0</v>
          </cell>
          <cell r="DL107">
            <v>0</v>
          </cell>
          <cell r="DM107">
            <v>0</v>
          </cell>
          <cell r="DN107">
            <v>0</v>
          </cell>
          <cell r="DO107">
            <v>0</v>
          </cell>
          <cell r="DP107">
            <v>0</v>
          </cell>
          <cell r="DQ107">
            <v>0</v>
          </cell>
          <cell r="DR107">
            <v>20472.107498204161</v>
          </cell>
          <cell r="DS107">
            <v>12635.303096756248</v>
          </cell>
          <cell r="DT107">
            <v>7836.8044014479128</v>
          </cell>
          <cell r="DU107">
            <v>47768.250829143057</v>
          </cell>
          <cell r="DV107">
            <v>29482.373892431249</v>
          </cell>
          <cell r="DW107">
            <v>18285.876936711808</v>
          </cell>
          <cell r="DX107">
            <v>90987.144436462957</v>
          </cell>
          <cell r="DY107">
            <v>56156.902652249999</v>
          </cell>
          <cell r="DZ107">
            <v>34830.241784212958</v>
          </cell>
          <cell r="EA107">
            <v>145579.43109834075</v>
          </cell>
          <cell r="EB107">
            <v>89851.044243600001</v>
          </cell>
          <cell r="EC107">
            <v>55728.386854740747</v>
          </cell>
          <cell r="ED107">
            <v>0</v>
          </cell>
          <cell r="EE107">
            <v>0</v>
          </cell>
          <cell r="EF107">
            <v>0</v>
          </cell>
          <cell r="EG107">
            <v>0</v>
          </cell>
          <cell r="EH107">
            <v>0</v>
          </cell>
          <cell r="EI107">
            <v>0</v>
          </cell>
          <cell r="EJ107">
            <v>0</v>
          </cell>
          <cell r="EK107">
            <v>0</v>
          </cell>
          <cell r="EL107">
            <v>0</v>
          </cell>
          <cell r="EM107">
            <v>90987.144436462957</v>
          </cell>
          <cell r="EN107">
            <v>56156.902652249999</v>
          </cell>
          <cell r="EO107">
            <v>34830.241784212958</v>
          </cell>
          <cell r="EP107">
            <v>127382.00221104815</v>
          </cell>
          <cell r="EQ107">
            <v>78619.663713150017</v>
          </cell>
          <cell r="ER107">
            <v>48762.338497898134</v>
          </cell>
        </row>
        <row r="108">
          <cell r="E108" t="str">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ell>
          <cell r="F108"/>
          <cell r="G108"/>
          <cell r="H108"/>
          <cell r="I108"/>
          <cell r="J108"/>
          <cell r="K108"/>
          <cell r="L108"/>
          <cell r="M108"/>
          <cell r="N108"/>
          <cell r="O108"/>
          <cell r="P108"/>
          <cell r="Q108"/>
          <cell r="R108"/>
          <cell r="S108"/>
          <cell r="T108"/>
          <cell r="U108"/>
          <cell r="V108"/>
          <cell r="W108"/>
          <cell r="X108"/>
          <cell r="Y108"/>
          <cell r="Z108"/>
          <cell r="AA108" t="str">
            <v>1.5 By 2030, build the resilience of the poor and those in vulnerable situations and reduce their exposure and vulnerability to climate-related extreme events and other economic, social and environmental shocks and disasters</v>
          </cell>
          <cell r="AB10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08" t="str">
            <v>13.1 Strengthen resilience and adaptive capacity to climate-related hazards and natural disasters in all countries</v>
          </cell>
          <cell r="AD108" t="str">
            <v>13.2 Integrate climate change measures into national policies, strategies and planning</v>
          </cell>
          <cell r="AE108"/>
          <cell r="AF108" t="str">
            <v xml:space="preserve">Resilient agri-food Systems </v>
          </cell>
          <cell r="AG108"/>
          <cell r="AH108"/>
          <cell r="AI108"/>
          <cell r="AJ108" t="str">
            <v>COVID Response  &amp;  Socio-economic Recovery</v>
          </cell>
          <cell r="AK108" t="str">
            <v>Food and Agriculture Organization of the United Nations (FAO)</v>
          </cell>
          <cell r="AL108"/>
          <cell r="AM108"/>
          <cell r="AN108"/>
          <cell r="AO108"/>
          <cell r="AP108"/>
          <cell r="AQ108"/>
          <cell r="AR108"/>
          <cell r="AS108"/>
          <cell r="AT108"/>
          <cell r="AU108"/>
          <cell r="AV108"/>
          <cell r="AW108"/>
          <cell r="AX108"/>
          <cell r="AY108"/>
          <cell r="AZ108">
            <v>0</v>
          </cell>
          <cell r="BA108"/>
          <cell r="BB108"/>
          <cell r="BC108">
            <v>0</v>
          </cell>
          <cell r="BD108"/>
          <cell r="BE108"/>
          <cell r="BF108">
            <v>0</v>
          </cell>
          <cell r="BG108">
            <v>45100</v>
          </cell>
          <cell r="BH108">
            <v>45100</v>
          </cell>
          <cell r="BI108">
            <v>0</v>
          </cell>
          <cell r="BJ108"/>
          <cell r="BK108"/>
          <cell r="BL108">
            <v>0</v>
          </cell>
          <cell r="BM108"/>
          <cell r="BN108"/>
          <cell r="BO108">
            <v>0</v>
          </cell>
          <cell r="BP108"/>
          <cell r="BQ108"/>
          <cell r="BR108">
            <v>0</v>
          </cell>
          <cell r="BS108"/>
          <cell r="BT108"/>
          <cell r="BU108">
            <v>0</v>
          </cell>
          <cell r="BV108"/>
          <cell r="BW108"/>
          <cell r="BX108">
            <v>0</v>
          </cell>
          <cell r="BY108"/>
          <cell r="BZ108"/>
          <cell r="CA108">
            <v>0</v>
          </cell>
          <cell r="CB108">
            <v>45100</v>
          </cell>
          <cell r="CC108">
            <v>45100</v>
          </cell>
          <cell r="CD108">
            <v>0</v>
          </cell>
          <cell r="CE108"/>
          <cell r="CF108"/>
          <cell r="CG108">
            <v>0</v>
          </cell>
          <cell r="CH108"/>
          <cell r="CI108"/>
          <cell r="CJ108">
            <v>0</v>
          </cell>
          <cell r="CK108"/>
          <cell r="CL108"/>
          <cell r="CM108">
            <v>0</v>
          </cell>
          <cell r="CN108"/>
          <cell r="CO108"/>
          <cell r="CP108">
            <v>0</v>
          </cell>
          <cell r="CQ108"/>
          <cell r="CR108"/>
          <cell r="CS108">
            <v>0</v>
          </cell>
          <cell r="CT108"/>
          <cell r="CU108"/>
          <cell r="CV108">
            <v>0</v>
          </cell>
          <cell r="CW108"/>
          <cell r="CX108"/>
          <cell r="CY108">
            <v>0</v>
          </cell>
          <cell r="CZ108"/>
          <cell r="DA108"/>
          <cell r="DB108">
            <v>0</v>
          </cell>
          <cell r="DC108"/>
          <cell r="DD108"/>
          <cell r="DE108">
            <v>0</v>
          </cell>
          <cell r="DF108"/>
          <cell r="DG108"/>
          <cell r="DH108">
            <v>0</v>
          </cell>
          <cell r="DI108"/>
          <cell r="DJ108"/>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45100</v>
          </cell>
          <cell r="EB108">
            <v>45100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cell r="EP108">
            <v>0</v>
          </cell>
          <cell r="EQ108">
            <v>0</v>
          </cell>
          <cell r="ER108">
            <v>0</v>
          </cell>
        </row>
        <row r="109">
          <cell r="E109"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F109"/>
          <cell r="G109"/>
          <cell r="H109"/>
          <cell r="I109"/>
          <cell r="J109"/>
          <cell r="K109"/>
          <cell r="L109"/>
          <cell r="M109"/>
          <cell r="N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O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P109"/>
          <cell r="Q109"/>
          <cell r="R109"/>
          <cell r="S109"/>
          <cell r="T109"/>
          <cell r="U109"/>
          <cell r="V109"/>
          <cell r="W109"/>
          <cell r="X109"/>
          <cell r="Y109"/>
          <cell r="Z109"/>
          <cell r="AA109"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09"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C109" t="str">
            <v>15.2 By 2020, promote the implementation of sustainable management of all types of forests, halt deforestation, restore degraded forests and substantially increase afforestation and reforestation globally</v>
          </cell>
          <cell r="AD109"/>
          <cell r="AE109"/>
          <cell r="AF109" t="str">
            <v xml:space="preserve">Resilient agri-food Systems </v>
          </cell>
          <cell r="AG109"/>
          <cell r="AH109"/>
          <cell r="AI109" t="str">
            <v>Climate Change Adaptation</v>
          </cell>
          <cell r="AJ109" t="str">
            <v>COVID Response  &amp;  Socio-economic Recovery</v>
          </cell>
          <cell r="AK109" t="str">
            <v>Food and Agriculture Organization of the United Nations (FAO)</v>
          </cell>
          <cell r="AL109"/>
          <cell r="AM109" t="str">
            <v>Ministry of Agriculture</v>
          </cell>
          <cell r="AN109"/>
          <cell r="AO109"/>
          <cell r="AP109"/>
          <cell r="AQ109"/>
          <cell r="AR109"/>
          <cell r="AS109"/>
          <cell r="AT109"/>
          <cell r="AU109"/>
          <cell r="AV109"/>
          <cell r="AW109"/>
          <cell r="AX109"/>
          <cell r="AY109"/>
          <cell r="AZ109">
            <v>0</v>
          </cell>
          <cell r="BA109"/>
          <cell r="BB109"/>
          <cell r="BC109">
            <v>0</v>
          </cell>
          <cell r="BD109"/>
          <cell r="BE109"/>
          <cell r="BF109">
            <v>0</v>
          </cell>
          <cell r="BG109"/>
          <cell r="BH109"/>
          <cell r="BI109">
            <v>0</v>
          </cell>
          <cell r="BJ109"/>
          <cell r="BK109"/>
          <cell r="BL109">
            <v>0</v>
          </cell>
          <cell r="BM109"/>
          <cell r="BN109"/>
          <cell r="BO109">
            <v>0</v>
          </cell>
          <cell r="BP109"/>
          <cell r="BQ109"/>
          <cell r="BR109">
            <v>0</v>
          </cell>
          <cell r="BS109">
            <v>617425</v>
          </cell>
          <cell r="BT109">
            <v>317425</v>
          </cell>
          <cell r="BU109">
            <v>300000</v>
          </cell>
          <cell r="BV109"/>
          <cell r="BW109"/>
          <cell r="BX109">
            <v>0</v>
          </cell>
          <cell r="BY109"/>
          <cell r="BZ109"/>
          <cell r="CA109">
            <v>0</v>
          </cell>
          <cell r="CB109">
            <v>617425</v>
          </cell>
          <cell r="CC109">
            <v>317425</v>
          </cell>
          <cell r="CD109">
            <v>300000</v>
          </cell>
          <cell r="CE109"/>
          <cell r="CF109"/>
          <cell r="CG109">
            <v>0</v>
          </cell>
          <cell r="CH109"/>
          <cell r="CI109"/>
          <cell r="CJ109">
            <v>0</v>
          </cell>
          <cell r="CK109"/>
          <cell r="CL109"/>
          <cell r="CM109">
            <v>0</v>
          </cell>
          <cell r="CN109"/>
          <cell r="CO109"/>
          <cell r="CP109">
            <v>0</v>
          </cell>
          <cell r="CQ109"/>
          <cell r="CR109"/>
          <cell r="CS109">
            <v>0</v>
          </cell>
          <cell r="CT109"/>
          <cell r="CU109"/>
          <cell r="CV109">
            <v>0</v>
          </cell>
          <cell r="CW109"/>
          <cell r="CX109"/>
          <cell r="CY109">
            <v>0</v>
          </cell>
          <cell r="CZ109"/>
          <cell r="DA109"/>
          <cell r="DB109">
            <v>0</v>
          </cell>
          <cell r="DC109"/>
          <cell r="DD109"/>
          <cell r="DE109">
            <v>0</v>
          </cell>
          <cell r="DF109"/>
          <cell r="DG109"/>
          <cell r="DH109">
            <v>0</v>
          </cell>
          <cell r="DI109"/>
          <cell r="DJ109"/>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617425</v>
          </cell>
          <cell r="EN109">
            <v>317425</v>
          </cell>
          <cell r="EO109">
            <v>300000</v>
          </cell>
          <cell r="EP109">
            <v>0</v>
          </cell>
          <cell r="EQ109">
            <v>0</v>
          </cell>
          <cell r="ER109">
            <v>0</v>
          </cell>
        </row>
        <row r="110">
          <cell r="E110"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F110"/>
          <cell r="G110"/>
          <cell r="H110"/>
          <cell r="I110"/>
          <cell r="J110"/>
          <cell r="K110"/>
          <cell r="L110"/>
          <cell r="M110"/>
          <cell r="N110"/>
          <cell r="O110"/>
          <cell r="P110"/>
          <cell r="Q110"/>
          <cell r="R110"/>
          <cell r="S110" t="str">
            <v>* 4042 - Analysis of benefits of risk management practices and technologies are undertaken for selected practices and technologies that can be implemented at farm and/or community levels for COVID-19 and volcano eruption recovery and increase resilience against priority multi-hazards/risks., due: 2023-Sep-30</v>
          </cell>
          <cell r="T110"/>
          <cell r="U110"/>
          <cell r="V110"/>
          <cell r="W110"/>
          <cell r="X110"/>
          <cell r="Y110"/>
          <cell r="Z110"/>
          <cell r="AA110"/>
          <cell r="AB110"/>
          <cell r="AC110"/>
          <cell r="AD110"/>
          <cell r="AE110"/>
          <cell r="AF110" t="str">
            <v xml:space="preserve">Resilient agri-food Systems </v>
          </cell>
          <cell r="AG110"/>
          <cell r="AH110"/>
          <cell r="AI110" t="str">
            <v>Climate Change Adaptation</v>
          </cell>
          <cell r="AJ110" t="str">
            <v>Tailored Policy Support &amp; Technical Assistance</v>
          </cell>
          <cell r="AK110" t="str">
            <v>Food and Agriculture Organization of the United Nations (FAO)</v>
          </cell>
          <cell r="AL110"/>
          <cell r="AM110" t="str">
            <v>Ministry of Agriculture</v>
          </cell>
          <cell r="AN110"/>
          <cell r="AO110"/>
          <cell r="AP110"/>
          <cell r="AQ110"/>
          <cell r="AR110"/>
          <cell r="AS110"/>
          <cell r="AT110"/>
          <cell r="AU110"/>
          <cell r="AV110"/>
          <cell r="AW110"/>
          <cell r="AX110"/>
          <cell r="AY110"/>
          <cell r="AZ110">
            <v>0</v>
          </cell>
          <cell r="BA110"/>
          <cell r="BB110"/>
          <cell r="BC110">
            <v>0</v>
          </cell>
          <cell r="BD110"/>
          <cell r="BE110"/>
          <cell r="BF110">
            <v>0</v>
          </cell>
          <cell r="BG110"/>
          <cell r="BH110"/>
          <cell r="BI110">
            <v>0</v>
          </cell>
          <cell r="BJ110"/>
          <cell r="BK110"/>
          <cell r="BL110">
            <v>0</v>
          </cell>
          <cell r="BM110"/>
          <cell r="BN110"/>
          <cell r="BO110">
            <v>0</v>
          </cell>
          <cell r="BP110"/>
          <cell r="BQ110"/>
          <cell r="BR110">
            <v>0</v>
          </cell>
          <cell r="BS110"/>
          <cell r="BT110"/>
          <cell r="BU110">
            <v>0</v>
          </cell>
          <cell r="BV110">
            <v>356000</v>
          </cell>
          <cell r="BW110">
            <v>356000</v>
          </cell>
          <cell r="BX110">
            <v>0</v>
          </cell>
          <cell r="BY110"/>
          <cell r="BZ110"/>
          <cell r="CA110">
            <v>0</v>
          </cell>
          <cell r="CB110">
            <v>356000</v>
          </cell>
          <cell r="CC110">
            <v>356000</v>
          </cell>
          <cell r="CD110">
            <v>0</v>
          </cell>
          <cell r="CE110"/>
          <cell r="CF110"/>
          <cell r="CG110">
            <v>0</v>
          </cell>
          <cell r="CH110"/>
          <cell r="CI110"/>
          <cell r="CJ110">
            <v>0</v>
          </cell>
          <cell r="CK110"/>
          <cell r="CL110"/>
          <cell r="CM110">
            <v>0</v>
          </cell>
          <cell r="CN110"/>
          <cell r="CO110"/>
          <cell r="CP110">
            <v>0</v>
          </cell>
          <cell r="CQ110"/>
          <cell r="CR110"/>
          <cell r="CS110">
            <v>0</v>
          </cell>
          <cell r="CT110"/>
          <cell r="CU110"/>
          <cell r="CV110">
            <v>0</v>
          </cell>
          <cell r="CW110"/>
          <cell r="CX110"/>
          <cell r="CY110">
            <v>0</v>
          </cell>
          <cell r="CZ110"/>
          <cell r="DA110"/>
          <cell r="DB110">
            <v>0</v>
          </cell>
          <cell r="DC110"/>
          <cell r="DD110"/>
          <cell r="DE110">
            <v>0</v>
          </cell>
          <cell r="DF110"/>
          <cell r="DG110"/>
          <cell r="DH110">
            <v>0</v>
          </cell>
          <cell r="DI110"/>
          <cell r="DJ110"/>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cell r="EP110">
            <v>356000</v>
          </cell>
          <cell r="EQ110">
            <v>356000</v>
          </cell>
          <cell r="ER110">
            <v>0</v>
          </cell>
        </row>
        <row r="111">
          <cell r="E111" t="str">
            <v>Affected populations receive cash-based transfers or in-kind food assistance in order to meet essential needs, protect livelihoods and preserve their nutrition status.</v>
          </cell>
          <cell r="F111" t="str">
            <v>WFP will assist shock-affected populations with cash-based transfers or food in-kind in response to events necessitating international assistance. This outcome focuses on meeting food, nutrition and other essential needs of shock-affected people</v>
          </cell>
          <cell r="G111" t="str">
            <v>01/01/2022</v>
          </cell>
          <cell r="H111">
            <v>45291</v>
          </cell>
          <cell r="I111" t="str">
            <v>Sarah Bailey</v>
          </cell>
          <cell r="J111"/>
          <cell r="K111"/>
          <cell r="L111"/>
          <cell r="M111"/>
          <cell r="N111"/>
          <cell r="O111"/>
          <cell r="P111"/>
          <cell r="Q111"/>
          <cell r="R111"/>
          <cell r="S111"/>
          <cell r="T111"/>
          <cell r="U111"/>
          <cell r="V111"/>
          <cell r="W111"/>
          <cell r="X111"/>
          <cell r="Y111"/>
          <cell r="Z111"/>
          <cell r="AA111" t="str">
            <v>2.1 By 2030, end hunger and ensure access by all people, in particular the poor and people in vulnerable situations, including infants, to safe, nutritious and sufficient food all year round</v>
          </cell>
          <cell r="AB111"/>
          <cell r="AC111"/>
          <cell r="AD111"/>
          <cell r="AE111"/>
          <cell r="AF111"/>
          <cell r="AG111"/>
          <cell r="AH111"/>
          <cell r="AI111"/>
          <cell r="AJ111"/>
          <cell r="AK111" t="str">
            <v>World Food Programme (WFP)</v>
          </cell>
          <cell r="AL111"/>
          <cell r="AM111"/>
          <cell r="AN111"/>
          <cell r="AO111"/>
          <cell r="AP111"/>
          <cell r="AQ111" t="str">
            <v>1. Total value of cash/in kind food transferred to targeted beneficiaries                                                                                                                     2. Number of people receiving food/cash-based transfers/commodity vouchers</v>
          </cell>
          <cell r="AR111"/>
          <cell r="AS111"/>
          <cell r="AT111"/>
          <cell r="AU111">
            <v>0</v>
          </cell>
          <cell r="AV111">
            <v>0</v>
          </cell>
          <cell r="AW111">
            <v>0</v>
          </cell>
          <cell r="AX111">
            <v>0</v>
          </cell>
          <cell r="AY111">
            <v>0</v>
          </cell>
          <cell r="AZ111">
            <v>0</v>
          </cell>
          <cell r="BA111">
            <v>41610.305133303307</v>
          </cell>
          <cell r="BB111">
            <v>41610.305133303307</v>
          </cell>
          <cell r="BC111">
            <v>0</v>
          </cell>
          <cell r="BD111">
            <v>0</v>
          </cell>
          <cell r="BE111">
            <v>0</v>
          </cell>
          <cell r="BF111">
            <v>0</v>
          </cell>
          <cell r="BG111">
            <v>24837.030521271372</v>
          </cell>
          <cell r="BH111">
            <v>24837.030521271372</v>
          </cell>
          <cell r="BI111">
            <v>0</v>
          </cell>
          <cell r="BJ111">
            <v>0</v>
          </cell>
          <cell r="BK111">
            <v>0</v>
          </cell>
          <cell r="BL111">
            <v>0</v>
          </cell>
          <cell r="BM111">
            <v>0</v>
          </cell>
          <cell r="BN111">
            <v>0</v>
          </cell>
          <cell r="BO111">
            <v>0</v>
          </cell>
          <cell r="BP111">
            <v>0</v>
          </cell>
          <cell r="BQ111">
            <v>0</v>
          </cell>
          <cell r="BR111">
            <v>0</v>
          </cell>
          <cell r="BS111">
            <v>10195.601028981899</v>
          </cell>
          <cell r="BT111">
            <v>10195.601028981899</v>
          </cell>
          <cell r="BU111">
            <v>0</v>
          </cell>
          <cell r="BV111">
            <v>331159.57904926763</v>
          </cell>
          <cell r="BW111">
            <v>331159.57904926763</v>
          </cell>
          <cell r="BX111">
            <v>0</v>
          </cell>
          <cell r="BY111">
            <v>6779777.2952186558</v>
          </cell>
          <cell r="BZ111">
            <v>0</v>
          </cell>
          <cell r="CA111">
            <v>6779777.2952186558</v>
          </cell>
          <cell r="CB111">
            <v>7187579.8109514797</v>
          </cell>
          <cell r="CC111">
            <v>407802.51573282422</v>
          </cell>
          <cell r="CD111">
            <v>6779777.2952186558</v>
          </cell>
          <cell r="CE111"/>
          <cell r="CF111"/>
          <cell r="CG111">
            <v>0</v>
          </cell>
          <cell r="CH111"/>
          <cell r="CI111"/>
          <cell r="CJ111">
            <v>0</v>
          </cell>
          <cell r="CK111"/>
          <cell r="CL111"/>
          <cell r="CM111">
            <v>0</v>
          </cell>
          <cell r="CN111"/>
          <cell r="CO111"/>
          <cell r="CP111">
            <v>0</v>
          </cell>
          <cell r="CQ111"/>
          <cell r="CR111"/>
          <cell r="CS111">
            <v>0</v>
          </cell>
          <cell r="CT111"/>
          <cell r="CU111"/>
          <cell r="CV111">
            <v>0</v>
          </cell>
          <cell r="CW111"/>
          <cell r="CX111"/>
          <cell r="CY111">
            <v>0</v>
          </cell>
          <cell r="CZ111"/>
          <cell r="DA111"/>
          <cell r="DB111">
            <v>0</v>
          </cell>
          <cell r="DC111"/>
          <cell r="DD111"/>
          <cell r="DE111">
            <v>0</v>
          </cell>
          <cell r="DF111"/>
          <cell r="DG111"/>
          <cell r="DH111">
            <v>0</v>
          </cell>
          <cell r="DI111"/>
          <cell r="DJ111"/>
          <cell r="DK111">
            <v>0</v>
          </cell>
          <cell r="DL111">
            <v>0</v>
          </cell>
          <cell r="DM111">
            <v>0</v>
          </cell>
          <cell r="DN111">
            <v>0</v>
          </cell>
          <cell r="DO111">
            <v>0</v>
          </cell>
          <cell r="DP111">
            <v>0</v>
          </cell>
          <cell r="DQ111">
            <v>0</v>
          </cell>
          <cell r="DR111">
            <v>0</v>
          </cell>
          <cell r="DS111">
            <v>0</v>
          </cell>
          <cell r="DT111">
            <v>0</v>
          </cell>
          <cell r="DU111">
            <v>41610.305133303307</v>
          </cell>
          <cell r="DV111">
            <v>41610.305133303307</v>
          </cell>
          <cell r="DW111">
            <v>0</v>
          </cell>
          <cell r="DX111">
            <v>0</v>
          </cell>
          <cell r="DY111">
            <v>0</v>
          </cell>
          <cell r="DZ111">
            <v>0</v>
          </cell>
          <cell r="EA111">
            <v>24837.030521271372</v>
          </cell>
          <cell r="EB111">
            <v>24837.030521271372</v>
          </cell>
          <cell r="EC111">
            <v>0</v>
          </cell>
          <cell r="ED111">
            <v>0</v>
          </cell>
          <cell r="EE111">
            <v>0</v>
          </cell>
          <cell r="EF111">
            <v>0</v>
          </cell>
          <cell r="EG111">
            <v>0</v>
          </cell>
          <cell r="EH111">
            <v>0</v>
          </cell>
          <cell r="EI111">
            <v>0</v>
          </cell>
          <cell r="EJ111">
            <v>0</v>
          </cell>
          <cell r="EK111">
            <v>0</v>
          </cell>
          <cell r="EL111">
            <v>0</v>
          </cell>
          <cell r="EM111">
            <v>10195.601028981899</v>
          </cell>
          <cell r="EN111">
            <v>10195.601028981899</v>
          </cell>
          <cell r="EO111">
            <v>0</v>
          </cell>
          <cell r="EP111">
            <v>331159.57904926763</v>
          </cell>
          <cell r="EQ111">
            <v>331159.57904926763</v>
          </cell>
          <cell r="ER111">
            <v>0</v>
          </cell>
        </row>
        <row r="112">
          <cell r="E112" t="str">
            <v>End to end supply chain management and emergency telecommunications related services and coordination support, provided to national disaster management cells, humanitarian agencies and partners in order to timely receive life-saving assistance</v>
          </cell>
          <cell r="F112" t="str">
            <v>Recognizing that gaps and bottlenecks in logistics, telecommunications and coordination hinder the effectiveness of emergency responses, WFP will support government-led responses by leveraging its operational capacities to provide common services to government and humanitarian partners in coordination with CDEMA and national governments.</v>
          </cell>
          <cell r="G112" t="str">
            <v>01/01/2022</v>
          </cell>
          <cell r="H112">
            <v>45291</v>
          </cell>
          <cell r="I112" t="str">
            <v>Frank Cawkwell</v>
          </cell>
          <cell r="J112"/>
          <cell r="K112"/>
          <cell r="L112"/>
          <cell r="M112"/>
          <cell r="N112"/>
          <cell r="O112"/>
          <cell r="P112"/>
          <cell r="Q112"/>
          <cell r="R112"/>
          <cell r="S112"/>
          <cell r="T112"/>
          <cell r="U112"/>
          <cell r="V112"/>
          <cell r="W112"/>
          <cell r="X112"/>
          <cell r="Y112"/>
          <cell r="Z112"/>
          <cell r="AA112" t="str">
            <v>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v>
          </cell>
          <cell r="AB112"/>
          <cell r="AC112"/>
          <cell r="AD112"/>
          <cell r="AE112"/>
          <cell r="AF112"/>
          <cell r="AG112"/>
          <cell r="AH112"/>
          <cell r="AI112"/>
          <cell r="AJ112"/>
          <cell r="AK112" t="str">
            <v>World Food Programme (WFP)</v>
          </cell>
          <cell r="AL112"/>
          <cell r="AM112"/>
          <cell r="AN112"/>
          <cell r="AO112"/>
          <cell r="AP112"/>
          <cell r="AQ112" t="str">
            <v>1. Number of national, regional and international partners that benefit from WFP's logistics, telecomunications, and/ or coordination related services.</v>
          </cell>
          <cell r="AR112"/>
          <cell r="AS112"/>
          <cell r="AT112"/>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450000</v>
          </cell>
          <cell r="BX112">
            <v>-450000</v>
          </cell>
          <cell r="BY112">
            <v>5652344.6433135681</v>
          </cell>
          <cell r="BZ112">
            <v>1996241.9469000003</v>
          </cell>
          <cell r="CA112">
            <v>3656102.6964135678</v>
          </cell>
          <cell r="CB112">
            <v>5652344.6433135681</v>
          </cell>
          <cell r="CC112">
            <v>2446241.9469000003</v>
          </cell>
          <cell r="CD112">
            <v>3206102.6964135678</v>
          </cell>
          <cell r="CE112"/>
          <cell r="CF112"/>
          <cell r="CG112">
            <v>0</v>
          </cell>
          <cell r="CH112"/>
          <cell r="CI112"/>
          <cell r="CJ112">
            <v>0</v>
          </cell>
          <cell r="CK112"/>
          <cell r="CL112"/>
          <cell r="CM112">
            <v>0</v>
          </cell>
          <cell r="CN112"/>
          <cell r="CO112"/>
          <cell r="CP112">
            <v>0</v>
          </cell>
          <cell r="CQ112"/>
          <cell r="CR112"/>
          <cell r="CS112">
            <v>0</v>
          </cell>
          <cell r="CT112"/>
          <cell r="CU112"/>
          <cell r="CV112">
            <v>0</v>
          </cell>
          <cell r="CW112"/>
          <cell r="CX112"/>
          <cell r="CY112">
            <v>0</v>
          </cell>
          <cell r="CZ112"/>
          <cell r="DA112"/>
          <cell r="DB112">
            <v>0</v>
          </cell>
          <cell r="DC112"/>
          <cell r="DD112"/>
          <cell r="DE112">
            <v>0</v>
          </cell>
          <cell r="DF112"/>
          <cell r="DG112"/>
          <cell r="DH112">
            <v>0</v>
          </cell>
          <cell r="DI112"/>
          <cell r="DJ112"/>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cell r="EP112">
            <v>0</v>
          </cell>
          <cell r="EQ112">
            <v>450000</v>
          </cell>
          <cell r="ER112">
            <v>-450000</v>
          </cell>
        </row>
        <row r="113">
          <cell r="E113" t="str">
            <v>National and regional disaster risk management agents have improved capacities for gender-responsive and risk informed disaster recovery planning and intervention  </v>
          </cell>
          <cell r="F113" t="str">
            <v xml:space="preserve">UNDP will apply its extensive disaster risk management expertise positions in disaster recovery efforts; both short-term through livelihood support and small business continuity, and medium term, through sustainable and resilient reconstruction and rebuilding. </v>
          </cell>
          <cell r="G113">
            <v>44562</v>
          </cell>
          <cell r="H113">
            <v>45261</v>
          </cell>
          <cell r="I113" t="str">
            <v>Sacha Lindo</v>
          </cell>
          <cell r="J113"/>
          <cell r="K113" t="str">
            <v>Sustainable and resilient rehabilation of houess in Barbabua post Hurricane Irma</v>
          </cell>
          <cell r="L113"/>
          <cell r="M113"/>
          <cell r="N113"/>
          <cell r="O113"/>
          <cell r="P113"/>
          <cell r="Q113"/>
          <cell r="R113"/>
          <cell r="S113" t="str">
            <v>Support national authorities in ash and debris waste management</v>
          </cell>
          <cell r="T113"/>
          <cell r="U113" t="str">
            <v>Contribute to gender equality/women’s empowerment in a limited way (1)</v>
          </cell>
          <cell r="V113" t="str">
            <v>Significant contribution to realization of human rights (2)</v>
          </cell>
          <cell r="W113" t="str">
            <v>Contributes to sustaining peace in a limited way  human rights (1)</v>
          </cell>
          <cell r="X113" t="str">
            <v>Capacity Development/Technical Assistance </v>
          </cell>
          <cell r="Y113" t="str">
            <v>People living in remote, poor, rural areas</v>
          </cell>
          <cell r="Z113" t="str">
            <v xml:space="preserve">Humanitarian/ Emergency </v>
          </cell>
          <cell r="AA113" t="str">
            <v>13.1 Strengthen resilience and adaptive capacity to climate-related hazards and natural disasters in all countries</v>
          </cell>
          <cell r="AB113" t="str">
            <v>1.5 By 2030, build the resilience of the poor and those in vulnerable situations and reduce their exposure and vulnerability to climate-related extreme events and other economic, social and environmental shocks and disasters</v>
          </cell>
          <cell r="AC113"/>
          <cell r="AD113"/>
          <cell r="AE113"/>
          <cell r="AF113" t="str">
            <v>Disaster Risk Management</v>
          </cell>
          <cell r="AG113" t="str">
            <v>Disaster Response</v>
          </cell>
          <cell r="AH113" t="str">
            <v>Rehabilitation and Reconstruction</v>
          </cell>
          <cell r="AI113"/>
          <cell r="AJ113" t="str">
            <v>Climate Change and Disaster Risk Reduction</v>
          </cell>
          <cell r="AK113" t="str">
            <v>United Nations Development Programme (UNDP)</v>
          </cell>
          <cell r="AL113" t="str">
            <v>European Union; UNDP; Government of Spain</v>
          </cell>
          <cell r="AM113" t="str">
            <v>National Authorisng Officer; Department of Environment; Ministry of Finance; BRAGSA</v>
          </cell>
          <cell r="AN113" t="str">
            <v>Government</v>
          </cell>
          <cell r="AO113" t="str">
            <v>Caribbean Disaster Emergency Management Agency (CDEMA)</v>
          </cell>
          <cell r="AP113"/>
          <cell r="AQ113" t="str">
            <v>1) Number of persons in key sectors with updated skills to implement recovery strategies, disaggregated by sex; 2) Number of countries with gender responsive recovery stategies developed and submitted for Cabinet approval</v>
          </cell>
          <cell r="AR113" t="str">
            <v>1.5.3 Number of countries that adopt and implement national disaster risk reduction strategies in line with the Sendai Framework for Disaster Risk Reduction 2015–2030</v>
          </cell>
          <cell r="AS113"/>
          <cell r="AT113"/>
          <cell r="AU113">
            <v>90987.144436462957</v>
          </cell>
          <cell r="AV113">
            <v>56156.902652249999</v>
          </cell>
          <cell r="AW113">
            <v>34830.241784212958</v>
          </cell>
          <cell r="AX113">
            <v>1228326.4498922497</v>
          </cell>
          <cell r="AY113">
            <v>758118.18580537487</v>
          </cell>
          <cell r="AZ113">
            <v>470208.26408687478</v>
          </cell>
          <cell r="BA113">
            <v>2918107.9311652123</v>
          </cell>
          <cell r="BB113">
            <v>1820955.3149625042</v>
          </cell>
          <cell r="BC113">
            <v>1097152.6162027081</v>
          </cell>
          <cell r="BD113">
            <v>909871.44436462969</v>
          </cell>
          <cell r="BE113">
            <v>561569.02652249997</v>
          </cell>
          <cell r="BF113">
            <v>348302.41784212971</v>
          </cell>
          <cell r="BG113">
            <v>1941776.3213173114</v>
          </cell>
          <cell r="BH113">
            <v>1210341.2438488391</v>
          </cell>
          <cell r="BI113">
            <v>731435.0774684723</v>
          </cell>
          <cell r="BJ113">
            <v>90987.144436462957</v>
          </cell>
          <cell r="BK113">
            <v>56156.902652249999</v>
          </cell>
          <cell r="BL113">
            <v>34830.241784212958</v>
          </cell>
          <cell r="BM113">
            <v>0</v>
          </cell>
          <cell r="BN113">
            <v>0</v>
          </cell>
          <cell r="BO113">
            <v>0</v>
          </cell>
          <cell r="BP113">
            <v>90987.144436462957</v>
          </cell>
          <cell r="BQ113">
            <v>56156.902652249999</v>
          </cell>
          <cell r="BR113">
            <v>34830.241784212958</v>
          </cell>
          <cell r="BS113">
            <v>1013603.09008732</v>
          </cell>
          <cell r="BT113">
            <v>630470.43046097725</v>
          </cell>
          <cell r="BU113">
            <v>383132.65962634271</v>
          </cell>
          <cell r="BV113">
            <v>2233692.3625408439</v>
          </cell>
          <cell r="BW113">
            <v>1987087.5268565845</v>
          </cell>
          <cell r="BX113">
            <v>246604.83568425942</v>
          </cell>
          <cell r="BY113">
            <v>16310757.728811998</v>
          </cell>
          <cell r="BZ113">
            <v>3344007.6105540004</v>
          </cell>
          <cell r="CA113">
            <v>12966750.118257998</v>
          </cell>
          <cell r="CB113">
            <v>26829096.761488952</v>
          </cell>
          <cell r="CC113">
            <v>10481020.046967529</v>
          </cell>
          <cell r="CD113">
            <v>16348076.714521423</v>
          </cell>
          <cell r="CE113"/>
          <cell r="CF113"/>
          <cell r="CG113">
            <v>0</v>
          </cell>
          <cell r="CH113"/>
          <cell r="CI113"/>
          <cell r="CJ113">
            <v>0</v>
          </cell>
          <cell r="CK113"/>
          <cell r="CL113"/>
          <cell r="CM113">
            <v>0</v>
          </cell>
          <cell r="CN113"/>
          <cell r="CO113"/>
          <cell r="CP113">
            <v>0</v>
          </cell>
          <cell r="CQ113"/>
          <cell r="CR113"/>
          <cell r="CS113">
            <v>0</v>
          </cell>
          <cell r="CT113"/>
          <cell r="CU113"/>
          <cell r="CV113">
            <v>0</v>
          </cell>
          <cell r="CW113"/>
          <cell r="CX113"/>
          <cell r="CY113">
            <v>0</v>
          </cell>
          <cell r="CZ113"/>
          <cell r="DA113"/>
          <cell r="DB113">
            <v>0</v>
          </cell>
          <cell r="DC113"/>
          <cell r="DD113"/>
          <cell r="DE113">
            <v>0</v>
          </cell>
          <cell r="DF113"/>
          <cell r="DG113"/>
          <cell r="DH113">
            <v>0</v>
          </cell>
          <cell r="DI113"/>
          <cell r="DJ113"/>
          <cell r="DK113">
            <v>0</v>
          </cell>
          <cell r="DL113">
            <v>0</v>
          </cell>
          <cell r="DM113">
            <v>0</v>
          </cell>
          <cell r="DN113">
            <v>0</v>
          </cell>
          <cell r="DO113">
            <v>90987.144436462957</v>
          </cell>
          <cell r="DP113">
            <v>56156.902652249999</v>
          </cell>
          <cell r="DQ113">
            <v>34830.241784212958</v>
          </cell>
          <cell r="DR113">
            <v>1228326.4498922497</v>
          </cell>
          <cell r="DS113">
            <v>758118.18580537487</v>
          </cell>
          <cell r="DT113">
            <v>470208.26408687478</v>
          </cell>
          <cell r="DU113">
            <v>2918107.9311652123</v>
          </cell>
          <cell r="DV113">
            <v>1820955.3149625042</v>
          </cell>
          <cell r="DW113">
            <v>1097152.6162027081</v>
          </cell>
          <cell r="DX113">
            <v>909871.44436462969</v>
          </cell>
          <cell r="DY113">
            <v>561569.02652249997</v>
          </cell>
          <cell r="DZ113">
            <v>348302.41784212971</v>
          </cell>
          <cell r="EA113">
            <v>1941776.3213173114</v>
          </cell>
          <cell r="EB113">
            <v>1210341.2438488391</v>
          </cell>
          <cell r="EC113">
            <v>731435.0774684723</v>
          </cell>
          <cell r="ED113">
            <v>90987.144436462957</v>
          </cell>
          <cell r="EE113">
            <v>56156.902652249999</v>
          </cell>
          <cell r="EF113">
            <v>34830.241784212958</v>
          </cell>
          <cell r="EG113">
            <v>0</v>
          </cell>
          <cell r="EH113">
            <v>0</v>
          </cell>
          <cell r="EI113">
            <v>0</v>
          </cell>
          <cell r="EJ113">
            <v>90987.144436462957</v>
          </cell>
          <cell r="EK113">
            <v>56156.902652249999</v>
          </cell>
          <cell r="EL113">
            <v>34830.241784212958</v>
          </cell>
          <cell r="EM113">
            <v>1013603.09008732</v>
          </cell>
          <cell r="EN113">
            <v>630470.43046097725</v>
          </cell>
          <cell r="EO113">
            <v>383132.65962634271</v>
          </cell>
          <cell r="EP113">
            <v>2233692.3625408439</v>
          </cell>
          <cell r="EQ113">
            <v>1987087.5268565845</v>
          </cell>
          <cell r="ER113">
            <v>246604.83568425942</v>
          </cell>
        </row>
        <row r="114">
          <cell r="E114" t="str">
            <v>National agencies and community groups have access to enhanced integrated, gender responsive disaster preparedness systems</v>
          </cell>
          <cell r="F114" t="str">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ell>
          <cell r="G114">
            <v>44562</v>
          </cell>
          <cell r="H114">
            <v>45261</v>
          </cell>
          <cell r="I114" t="str">
            <v>Sacha Lindo</v>
          </cell>
          <cell r="J114"/>
          <cell r="K114"/>
          <cell r="L114"/>
          <cell r="M114"/>
          <cell r="N114" t="str">
            <v>Strengthening Sustainable Agriculture Management; Update of the Restoration Strategy for the Kalinago Community; Design of an indigenous gender sensitive tourism strategy; Institutional Strengthening of the Kalinago Council;  Strengthening capacities of target communities and government agencies for effective, gender responsive and timely decision making for disaster preparedness;  Strengthening of community resilience using gender responsive DRR and sustainable livelihood approaches; Facilitate learning and application through South South exchanges; Expansion of social protection programmes</v>
          </cell>
          <cell r="O114"/>
          <cell r="P114"/>
          <cell r="Q114"/>
          <cell r="R114"/>
          <cell r="S114"/>
          <cell r="T114"/>
          <cell r="U114" t="str">
            <v>Gender equality/women’s empowerment is a significant objective (2)</v>
          </cell>
          <cell r="V114" t="str">
            <v>Significant contribution to realization of human rights (2)</v>
          </cell>
          <cell r="W114" t="str">
            <v>Contributes to sustaining peace in a limited way  human rights (1)</v>
          </cell>
          <cell r="X114" t="str">
            <v>Capacity Development/Technical Assistance </v>
          </cell>
          <cell r="Y114"/>
          <cell r="Z114" t="str">
            <v xml:space="preserve">Other </v>
          </cell>
          <cell r="AA114" t="str">
            <v>13.1 Strengthen resilience and adaptive capacity to climate-related hazards and natural disasters in all countries</v>
          </cell>
          <cell r="AB114" t="str">
            <v>1.5 By 2030, build the resilience of the poor and those in vulnerable situations and reduce their exposure and vulnerability to climate-related extreme events and other economic, social and environmental shocks and disasters</v>
          </cell>
          <cell r="AC114"/>
          <cell r="AD114"/>
          <cell r="AE114"/>
          <cell r="AF114" t="str">
            <v>Disaster Risk Management</v>
          </cell>
          <cell r="AG114" t="str">
            <v>Disaster Risk Reduction</v>
          </cell>
          <cell r="AH114" t="str">
            <v>Resilience Building</v>
          </cell>
          <cell r="AI114" t="str">
            <v>Climate Change Adaptation</v>
          </cell>
          <cell r="AJ114" t="str">
            <v>Climate Change and Disaster Risk Reduction</v>
          </cell>
          <cell r="AK114" t="str">
            <v>United Nations Development Programme (UNDP)</v>
          </cell>
          <cell r="AL114" t="str">
            <v>Government of Japan; UN - India Development Fund</v>
          </cell>
          <cell r="AM114" t="str">
            <v>Ministry of National Security; NEMO</v>
          </cell>
          <cell r="AN114" t="str">
            <v>Government</v>
          </cell>
          <cell r="AO114" t="str">
            <v>Caribbean Institute for Meteorology and Hydrology (CIMH)</v>
          </cell>
          <cell r="AP114"/>
          <cell r="AQ114" t="str">
            <v>1) Number of new and updated national mechanisms to prepare for and recover from disaster events; 2) % of target groups or communities adopting new DRR measures</v>
          </cell>
          <cell r="AR114" t="str">
            <v>8.3.1 Proportion of informal employment in non‑agriculture employment, by sex</v>
          </cell>
          <cell r="AS114"/>
          <cell r="AT114"/>
          <cell r="AU114"/>
          <cell r="AV114"/>
          <cell r="AW114"/>
          <cell r="AX114"/>
          <cell r="AY114"/>
          <cell r="AZ114">
            <v>0</v>
          </cell>
          <cell r="BA114"/>
          <cell r="BB114"/>
          <cell r="BC114">
            <v>0</v>
          </cell>
          <cell r="BD114"/>
          <cell r="BE114"/>
          <cell r="BF114">
            <v>0</v>
          </cell>
          <cell r="BG114">
            <v>1775281</v>
          </cell>
          <cell r="BH114">
            <v>1775281</v>
          </cell>
          <cell r="BI114">
            <v>0</v>
          </cell>
          <cell r="BJ114"/>
          <cell r="BK114"/>
          <cell r="BL114">
            <v>0</v>
          </cell>
          <cell r="BM114"/>
          <cell r="BN114"/>
          <cell r="BO114">
            <v>0</v>
          </cell>
          <cell r="BP114"/>
          <cell r="BQ114"/>
          <cell r="BR114">
            <v>0</v>
          </cell>
          <cell r="BS114"/>
          <cell r="BT114"/>
          <cell r="BU114">
            <v>0</v>
          </cell>
          <cell r="BV114"/>
          <cell r="BW114"/>
          <cell r="BX114">
            <v>0</v>
          </cell>
          <cell r="BY114"/>
          <cell r="BZ114"/>
          <cell r="CA114">
            <v>0</v>
          </cell>
          <cell r="CB114">
            <v>1775281</v>
          </cell>
          <cell r="CC114">
            <v>1775281</v>
          </cell>
          <cell r="CD114">
            <v>0</v>
          </cell>
          <cell r="CE114"/>
          <cell r="CF114"/>
          <cell r="CG114">
            <v>0</v>
          </cell>
          <cell r="CH114"/>
          <cell r="CI114"/>
          <cell r="CJ114">
            <v>0</v>
          </cell>
          <cell r="CK114"/>
          <cell r="CL114"/>
          <cell r="CM114">
            <v>0</v>
          </cell>
          <cell r="CN114"/>
          <cell r="CO114"/>
          <cell r="CP114">
            <v>0</v>
          </cell>
          <cell r="CQ114"/>
          <cell r="CR114"/>
          <cell r="CS114">
            <v>0</v>
          </cell>
          <cell r="CT114"/>
          <cell r="CU114"/>
          <cell r="CV114">
            <v>0</v>
          </cell>
          <cell r="CW114"/>
          <cell r="CX114"/>
          <cell r="CY114">
            <v>0</v>
          </cell>
          <cell r="CZ114"/>
          <cell r="DA114"/>
          <cell r="DB114">
            <v>0</v>
          </cell>
          <cell r="DC114"/>
          <cell r="DD114"/>
          <cell r="DE114">
            <v>0</v>
          </cell>
          <cell r="DF114"/>
          <cell r="DG114"/>
          <cell r="DH114">
            <v>0</v>
          </cell>
          <cell r="DI114"/>
          <cell r="DJ114"/>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1775281</v>
          </cell>
          <cell r="EB114">
            <v>1775281</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cell r="EP114">
            <v>0</v>
          </cell>
          <cell r="EQ114">
            <v>0</v>
          </cell>
          <cell r="ER114">
            <v>0</v>
          </cell>
        </row>
        <row r="115">
          <cell r="E115"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5"/>
          <cell r="G115"/>
          <cell r="H115"/>
          <cell r="I115"/>
          <cell r="J115"/>
          <cell r="K115"/>
          <cell r="L115"/>
          <cell r="M115"/>
          <cell r="N115"/>
          <cell r="O115"/>
          <cell r="P115"/>
          <cell r="Q115"/>
          <cell r="R115"/>
          <cell r="S115"/>
          <cell r="T115"/>
          <cell r="U115"/>
          <cell r="V115"/>
          <cell r="W115"/>
          <cell r="X115"/>
          <cell r="Y115"/>
          <cell r="Z115"/>
          <cell r="AA115"/>
          <cell r="AB115"/>
          <cell r="AC115"/>
          <cell r="AD115"/>
          <cell r="AE115"/>
          <cell r="AF115"/>
          <cell r="AG115"/>
          <cell r="AH115"/>
          <cell r="AI115"/>
          <cell r="AJ115"/>
          <cell r="AK115" t="str">
            <v>United Nations Development Programme (UNDP)</v>
          </cell>
          <cell r="AL115"/>
          <cell r="AM115"/>
          <cell r="AN115"/>
          <cell r="AO115"/>
          <cell r="AP115"/>
          <cell r="AQ115"/>
          <cell r="AR115" t="str">
            <v>1.5.3 Number of countries that adopt and implement national disaster risk reduction strategies in line with the Sendai Framework for Disaster Risk Reduction 2015–2030</v>
          </cell>
          <cell r="AS115"/>
          <cell r="AT115"/>
          <cell r="AU115"/>
          <cell r="AV115"/>
          <cell r="AW115"/>
          <cell r="AX115"/>
          <cell r="AY115"/>
          <cell r="AZ115">
            <v>0</v>
          </cell>
          <cell r="BA115"/>
          <cell r="BB115"/>
          <cell r="BC115">
            <v>0</v>
          </cell>
          <cell r="BD115"/>
          <cell r="BE115"/>
          <cell r="BF115">
            <v>0</v>
          </cell>
          <cell r="BG115"/>
          <cell r="BH115"/>
          <cell r="BI115">
            <v>0</v>
          </cell>
          <cell r="BJ115"/>
          <cell r="BK115"/>
          <cell r="BL115">
            <v>0</v>
          </cell>
          <cell r="BM115"/>
          <cell r="BN115"/>
          <cell r="BO115">
            <v>0</v>
          </cell>
          <cell r="BP115"/>
          <cell r="BQ115"/>
          <cell r="BR115">
            <v>0</v>
          </cell>
          <cell r="BS115"/>
          <cell r="BT115"/>
          <cell r="BU115">
            <v>0</v>
          </cell>
          <cell r="BV115"/>
          <cell r="BW115"/>
          <cell r="BX115">
            <v>0</v>
          </cell>
          <cell r="BY115"/>
          <cell r="BZ115"/>
          <cell r="CA115">
            <v>0</v>
          </cell>
          <cell r="CB115">
            <v>0</v>
          </cell>
          <cell r="CC115">
            <v>0</v>
          </cell>
          <cell r="CD115">
            <v>0</v>
          </cell>
          <cell r="CE115"/>
          <cell r="CF115"/>
          <cell r="CG115">
            <v>0</v>
          </cell>
          <cell r="CH115"/>
          <cell r="CI115"/>
          <cell r="CJ115">
            <v>0</v>
          </cell>
          <cell r="CK115"/>
          <cell r="CL115"/>
          <cell r="CM115">
            <v>0</v>
          </cell>
          <cell r="CN115"/>
          <cell r="CO115"/>
          <cell r="CP115">
            <v>0</v>
          </cell>
          <cell r="CQ115"/>
          <cell r="CR115"/>
          <cell r="CS115">
            <v>0</v>
          </cell>
          <cell r="CT115"/>
          <cell r="CU115"/>
          <cell r="CV115">
            <v>0</v>
          </cell>
          <cell r="CW115"/>
          <cell r="CX115"/>
          <cell r="CY115">
            <v>0</v>
          </cell>
          <cell r="CZ115"/>
          <cell r="DA115"/>
          <cell r="DB115">
            <v>0</v>
          </cell>
          <cell r="DC115"/>
          <cell r="DD115"/>
          <cell r="DE115">
            <v>0</v>
          </cell>
          <cell r="DF115"/>
          <cell r="DG115"/>
          <cell r="DH115">
            <v>0</v>
          </cell>
          <cell r="DI115"/>
          <cell r="DJ115"/>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cell r="EP115">
            <v>0</v>
          </cell>
          <cell r="EQ115">
            <v>0</v>
          </cell>
          <cell r="ER115">
            <v>0</v>
          </cell>
        </row>
        <row r="116">
          <cell r="E116"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6" t="str">
            <v>Project to be implemented "Climate change impacts and adaption assessment for coastal transport infrastructure in OECS" - requested by the OECS Commission in June 2021 - will aim to assess climate-related risks in SIDS, and develop relevant technical and policy solutions.  TA funding for the project, including as part of COVID-19 recovery efforts, still needs to be mobilized.</v>
          </cell>
          <cell r="G116">
            <v>44927</v>
          </cell>
          <cell r="H116"/>
          <cell r="I116" t="str">
            <v>regina.asariotis@unctad.org</v>
          </cell>
          <cell r="J116"/>
          <cell r="K116"/>
          <cell r="L116"/>
          <cell r="M116"/>
          <cell r="N116"/>
          <cell r="O116"/>
          <cell r="P116"/>
          <cell r="Q116"/>
          <cell r="R116"/>
          <cell r="S116"/>
          <cell r="T116" t="str">
            <v>Collaborative activities in coordination with OECS</v>
          </cell>
          <cell r="U116" t="str">
            <v>Contribute to gender equality/women’s empowerment in a limited way (1)</v>
          </cell>
          <cell r="V116" t="str">
            <v>Not expected to contribute to realization of human rights (0)</v>
          </cell>
          <cell r="W116" t="str">
            <v>Not expected to contribute to sustaining peace (0)</v>
          </cell>
          <cell r="X116" t="str">
            <v>Policy Advice and Thought Leadership </v>
          </cell>
          <cell r="Y116"/>
          <cell r="Z116" t="str">
            <v xml:space="preserve">Joint Programmes </v>
          </cell>
          <cell r="AA116" t="str">
            <v>13.1 Strengthen resilience and adaptive capacity to climate-related hazards and natural disasters in all countries</v>
          </cell>
          <cell r="AB116" t="str">
            <v>1.5 By 2030, build the resilience of the poor and those in vulnerable situations and reduce their exposure and vulnerability to climate-related extreme events and other economic, social and environmental shocks and disasters</v>
          </cell>
          <cell r="AC116" t="str">
            <v>9.1 Develop quality, reliable, sustainable and resilient infrastructure, including regional and transborder infrastructure, to support economic development and human well-being, with a focus on affordable and equitable access for all</v>
          </cell>
          <cell r="AD116" t="str">
            <v>11.2 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v>
          </cell>
          <cell r="AE116" t="str">
            <v>13.2 Integrate climate change measures into national policies, strategies and planning</v>
          </cell>
          <cell r="AF116" t="str">
            <v>Climate Change Adaptation and Resilience</v>
          </cell>
          <cell r="AG116" t="str">
            <v>Climate Adaptation</v>
          </cell>
          <cell r="AH116" t="str">
            <v>Capacity Building</v>
          </cell>
          <cell r="AI116"/>
          <cell r="AJ116" t="str">
            <v>Climate Change and Disaster Risk Reduction</v>
          </cell>
          <cell r="AK116" t="str">
            <v>United Nations Conference on Trade and Development (UNCTAD)</v>
          </cell>
          <cell r="AL116"/>
          <cell r="AM116" t="str">
            <v>OECS Comm., UWI, ECLAC</v>
          </cell>
          <cell r="AN116" t="str">
            <v>COM (Combination)</v>
          </cell>
          <cell r="AO116" t="str">
            <v>Organisation of Eastern Caribbean States (OECS)</v>
          </cell>
          <cell r="AP116" t="str">
            <v>ECLAC</v>
          </cell>
          <cell r="AQ116"/>
          <cell r="AR116" t="str">
            <v>1.5.3 Number of countries that adopt and implement national disaster risk reduction strategies in line with the Sendai Framework for Disaster Risk Reduction 2015–2030</v>
          </cell>
          <cell r="AS116"/>
          <cell r="AT116"/>
          <cell r="AU116"/>
          <cell r="AV116"/>
          <cell r="AW116"/>
          <cell r="AX116"/>
          <cell r="AY116"/>
          <cell r="AZ116">
            <v>0</v>
          </cell>
          <cell r="BA116"/>
          <cell r="BB116"/>
          <cell r="BC116">
            <v>0</v>
          </cell>
          <cell r="BD116"/>
          <cell r="BE116"/>
          <cell r="BF116">
            <v>0</v>
          </cell>
          <cell r="BG116"/>
          <cell r="BH116"/>
          <cell r="BI116">
            <v>0</v>
          </cell>
          <cell r="BJ116"/>
          <cell r="BK116"/>
          <cell r="BL116">
            <v>0</v>
          </cell>
          <cell r="BM116"/>
          <cell r="BN116"/>
          <cell r="BO116">
            <v>0</v>
          </cell>
          <cell r="BP116"/>
          <cell r="BQ116"/>
          <cell r="BR116">
            <v>0</v>
          </cell>
          <cell r="BS116"/>
          <cell r="BT116"/>
          <cell r="BU116">
            <v>0</v>
          </cell>
          <cell r="BV116"/>
          <cell r="BW116"/>
          <cell r="BX116">
            <v>0</v>
          </cell>
          <cell r="BY116">
            <v>965600</v>
          </cell>
          <cell r="BZ116"/>
          <cell r="CA116">
            <v>965600</v>
          </cell>
          <cell r="CB116">
            <v>965600</v>
          </cell>
          <cell r="CC116">
            <v>0</v>
          </cell>
          <cell r="CD116">
            <v>965600</v>
          </cell>
          <cell r="CE116"/>
          <cell r="CF116"/>
          <cell r="CG116">
            <v>0</v>
          </cell>
          <cell r="CH116"/>
          <cell r="CI116"/>
          <cell r="CJ116">
            <v>0</v>
          </cell>
          <cell r="CK116"/>
          <cell r="CL116"/>
          <cell r="CM116">
            <v>0</v>
          </cell>
          <cell r="CN116"/>
          <cell r="CO116"/>
          <cell r="CP116">
            <v>0</v>
          </cell>
          <cell r="CQ116"/>
          <cell r="CR116"/>
          <cell r="CS116">
            <v>0</v>
          </cell>
          <cell r="CT116"/>
          <cell r="CU116"/>
          <cell r="CV116">
            <v>0</v>
          </cell>
          <cell r="CW116"/>
          <cell r="CX116"/>
          <cell r="CY116">
            <v>0</v>
          </cell>
          <cell r="CZ116"/>
          <cell r="DA116"/>
          <cell r="DB116">
            <v>0</v>
          </cell>
          <cell r="DC116"/>
          <cell r="DD116"/>
          <cell r="DE116">
            <v>0</v>
          </cell>
          <cell r="DF116"/>
          <cell r="DG116"/>
          <cell r="DH116">
            <v>0</v>
          </cell>
          <cell r="DI116"/>
          <cell r="DJ116"/>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cell r="EP116">
            <v>0</v>
          </cell>
          <cell r="EQ116">
            <v>0</v>
          </cell>
          <cell r="ER116">
            <v>0</v>
          </cell>
        </row>
        <row r="117">
          <cell r="E117" t="str">
            <v>Productive land- and seascapes and fresh water are sustainably managed.</v>
          </cell>
          <cell r="F117" t="str">
            <v>Interventions designed to improve the management of land and water resources to enhance biodiversity.</v>
          </cell>
          <cell r="G117">
            <v>42009</v>
          </cell>
          <cell r="H117" t="str">
            <v>30/03/2022</v>
          </cell>
          <cell r="I117" t="str">
            <v>Christopher Cox</v>
          </cell>
          <cell r="J117"/>
          <cell r="K117"/>
          <cell r="L117"/>
          <cell r="M117"/>
          <cell r="N117"/>
          <cell r="O117"/>
          <cell r="P117"/>
          <cell r="Q117"/>
          <cell r="R117" t="str">
            <v>Output C1.1.1: Ecological considerations integrated into planning policies and regulations for development categories
Output C1.1.2: Land Use Plan for NE Coast/Iyanola, incorporating valuation of ecosystem goods and services
Output C1.1.3: Enhanced capacity of national and local leaders to uptake ecosystem services values considerations in planning  in decision making
Output C2.1.1: Zoning plan for restoration of degraded forest areas NE Coast
Output C2.2.1:  Restoration of degraded priority forest areas nationwide
Output C2.3.1:  Rehabilitation of riparian, ravine, beach and migratory corridors of NE  Coast/ Iyanola forest areas (200 ha)
Output C2.3.2:  At least 1 agreement negotiated  for non government (private) forest areas NE Coast/Iyanola
Output C2.3.3:  Two private concessions established to raise revenue for SFM
Output C2.3.4:  Research and Monitoring programme established for indicator species
Output C3.1.1:  Enhanced management effectiveness of 4 key NE Dry Forest Reserves (200 ha)
Output C3.1.2:  Boundaries set for Grande Anse and Louvet Marine Reserves
Output C3.2.1.:  Management and sustainable financing plan established for Grand Anse Marine Reserves in NE Coast
Output C3.2.2:  Community based management plan for Louvet Mangroves
Output C3.3.1: Develop business plan to promote new tourism and other income generating activities and enhance existing ones
Output C4.1.1:  Market, knowledge and capacity barriers for the community level production of biodiversity friendly goods and services removed
Output C4.2.1:  Assessment of marketing potential for BD friendly goods and services
Output C4.2.2:  Guidelines for 3 BD friendly goods and services produced</v>
          </cell>
          <cell r="S117"/>
          <cell r="T117"/>
          <cell r="U117" t="str">
            <v>Gender equality/women’s empowerment is a significant objective (2)</v>
          </cell>
          <cell r="V117" t="str">
            <v>Not expected to contribute to realization of human rights (0)</v>
          </cell>
          <cell r="W117" t="str">
            <v>Not expected to contribute to sustaining peace (0)</v>
          </cell>
          <cell r="X117" t="str">
            <v>Capacity Development/Technical Assistance </v>
          </cell>
          <cell r="Y117" t="str">
            <v>Women and Girls</v>
          </cell>
          <cell r="Z117"/>
          <cell r="AA117"/>
          <cell r="AB117"/>
          <cell r="AC117"/>
          <cell r="AD117"/>
          <cell r="AE117"/>
          <cell r="AF117" t="str">
            <v>Sustainable Production</v>
          </cell>
          <cell r="AG117" t="str">
            <v>Water Resource Management</v>
          </cell>
          <cell r="AH117" t="str">
            <v xml:space="preserve">Ecosystem management </v>
          </cell>
          <cell r="AI117"/>
          <cell r="AJ117" t="str">
            <v>Tailored Policy Support &amp; Technical Assistance</v>
          </cell>
          <cell r="AK117" t="str">
            <v>United Nations Environment Program (UNEP)</v>
          </cell>
          <cell r="AL117"/>
          <cell r="AM117" t="str">
            <v>Ministry of Sustainable Development, Energy, Science and Technology - Sustainable Development and Environment Division</v>
          </cell>
          <cell r="AN117"/>
          <cell r="AO117"/>
          <cell r="AP117"/>
          <cell r="AQ117"/>
          <cell r="AR117" t="str">
            <v>14.5.1 Coverage of protected areas in relation to marine areas</v>
          </cell>
          <cell r="AS117"/>
          <cell r="AT117"/>
          <cell r="AU117"/>
          <cell r="AV117"/>
          <cell r="AW117"/>
          <cell r="AX117"/>
          <cell r="AY117"/>
          <cell r="AZ117">
            <v>0</v>
          </cell>
          <cell r="BA117"/>
          <cell r="BB117"/>
          <cell r="BC117">
            <v>0</v>
          </cell>
          <cell r="BD117"/>
          <cell r="BE117"/>
          <cell r="BF117">
            <v>0</v>
          </cell>
          <cell r="BG117"/>
          <cell r="BH117"/>
          <cell r="BI117">
            <v>0</v>
          </cell>
          <cell r="BJ117"/>
          <cell r="BK117"/>
          <cell r="BL117">
            <v>0</v>
          </cell>
          <cell r="BM117"/>
          <cell r="BN117"/>
          <cell r="BO117">
            <v>0</v>
          </cell>
          <cell r="BP117"/>
          <cell r="BQ117"/>
          <cell r="BR117">
            <v>0</v>
          </cell>
          <cell r="BS117"/>
          <cell r="BT117">
            <v>445370</v>
          </cell>
          <cell r="BU117">
            <v>-445370</v>
          </cell>
          <cell r="BV117"/>
          <cell r="BW117"/>
          <cell r="BX117">
            <v>0</v>
          </cell>
          <cell r="BY117"/>
          <cell r="BZ117"/>
          <cell r="CA117">
            <v>0</v>
          </cell>
          <cell r="CB117">
            <v>0</v>
          </cell>
          <cell r="CC117">
            <v>445370</v>
          </cell>
          <cell r="CD117">
            <v>-445370</v>
          </cell>
          <cell r="CE117"/>
          <cell r="CF117"/>
          <cell r="CG117">
            <v>0</v>
          </cell>
          <cell r="CH117"/>
          <cell r="CI117"/>
          <cell r="CJ117">
            <v>0</v>
          </cell>
          <cell r="CK117"/>
          <cell r="CL117"/>
          <cell r="CM117">
            <v>0</v>
          </cell>
          <cell r="CN117"/>
          <cell r="CO117"/>
          <cell r="CP117">
            <v>0</v>
          </cell>
          <cell r="CQ117"/>
          <cell r="CR117"/>
          <cell r="CS117">
            <v>0</v>
          </cell>
          <cell r="CT117"/>
          <cell r="CU117"/>
          <cell r="CV117">
            <v>0</v>
          </cell>
          <cell r="CW117"/>
          <cell r="CX117"/>
          <cell r="CY117">
            <v>0</v>
          </cell>
          <cell r="CZ117"/>
          <cell r="DA117"/>
          <cell r="DB117">
            <v>0</v>
          </cell>
          <cell r="DC117"/>
          <cell r="DD117">
            <v>445370</v>
          </cell>
          <cell r="DE117">
            <v>-445370</v>
          </cell>
          <cell r="DF117"/>
          <cell r="DG117"/>
          <cell r="DH117">
            <v>0</v>
          </cell>
          <cell r="DI117"/>
          <cell r="DJ117"/>
          <cell r="DK117">
            <v>0</v>
          </cell>
          <cell r="DL117">
            <v>0</v>
          </cell>
          <cell r="DM117">
            <v>445370</v>
          </cell>
          <cell r="DN117">
            <v>-445370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890740</v>
          </cell>
          <cell r="EO117">
            <v>-890740</v>
          </cell>
          <cell r="EP117">
            <v>0</v>
          </cell>
          <cell r="EQ117">
            <v>0</v>
          </cell>
          <cell r="ER117">
            <v>0</v>
          </cell>
        </row>
        <row r="118">
          <cell r="E118" t="str">
            <v>A sustainable ocean and coastal economy contributes to prosperity and pollution-free development.</v>
          </cell>
          <cell r="F118" t="str">
            <v>Interventions designed to promote sustainable ecosystem management harmonizing nature protection and social development.</v>
          </cell>
          <cell r="G118"/>
          <cell r="H118"/>
          <cell r="I118"/>
          <cell r="J118"/>
          <cell r="K118"/>
          <cell r="L118"/>
          <cell r="M118"/>
          <cell r="N118"/>
          <cell r="O118"/>
          <cell r="P118"/>
          <cell r="Q118"/>
          <cell r="R118"/>
          <cell r="S118"/>
          <cell r="T118"/>
          <cell r="U118"/>
          <cell r="V118"/>
          <cell r="W118"/>
          <cell r="X118"/>
          <cell r="Y118"/>
          <cell r="Z118"/>
          <cell r="AA118"/>
          <cell r="AB118"/>
          <cell r="AC118"/>
          <cell r="AD118"/>
          <cell r="AE118"/>
          <cell r="AF118" t="str">
            <v>Natural Resource Management</v>
          </cell>
          <cell r="AG118" t="str">
            <v xml:space="preserve">Blue /Green Economy </v>
          </cell>
          <cell r="AH118" t="str">
            <v xml:space="preserve">Ecosystem management </v>
          </cell>
          <cell r="AI118"/>
          <cell r="AJ118" t="str">
            <v>Tailored Policy Support &amp; Technical Assistance</v>
          </cell>
          <cell r="AK118" t="str">
            <v>United Nations Environment Program (UNEP)</v>
          </cell>
          <cell r="AL118"/>
          <cell r="AM118"/>
          <cell r="AN118"/>
          <cell r="AO118"/>
          <cell r="AP118"/>
          <cell r="AQ118"/>
          <cell r="AR118"/>
          <cell r="AS118"/>
          <cell r="AT118"/>
          <cell r="AU118"/>
          <cell r="AV118"/>
          <cell r="AW118"/>
          <cell r="AX118"/>
          <cell r="AY118"/>
          <cell r="AZ118">
            <v>0</v>
          </cell>
          <cell r="BA118"/>
          <cell r="BB118"/>
          <cell r="BC118">
            <v>0</v>
          </cell>
          <cell r="BD118"/>
          <cell r="BE118"/>
          <cell r="BF118">
            <v>0</v>
          </cell>
          <cell r="BG118"/>
          <cell r="BH118"/>
          <cell r="BI118">
            <v>0</v>
          </cell>
          <cell r="BJ118"/>
          <cell r="BK118"/>
          <cell r="BL118">
            <v>0</v>
          </cell>
          <cell r="BM118"/>
          <cell r="BN118"/>
          <cell r="BO118">
            <v>0</v>
          </cell>
          <cell r="BP118"/>
          <cell r="BQ118"/>
          <cell r="BR118">
            <v>0</v>
          </cell>
          <cell r="BS118"/>
          <cell r="BT118"/>
          <cell r="BU118">
            <v>0</v>
          </cell>
          <cell r="BV118"/>
          <cell r="BW118"/>
          <cell r="BX118">
            <v>0</v>
          </cell>
          <cell r="BY118"/>
          <cell r="BZ118"/>
          <cell r="CA118">
            <v>0</v>
          </cell>
          <cell r="CB118">
            <v>0</v>
          </cell>
          <cell r="CC118">
            <v>0</v>
          </cell>
          <cell r="CD118">
            <v>0</v>
          </cell>
          <cell r="CE118"/>
          <cell r="CF118"/>
          <cell r="CG118">
            <v>0</v>
          </cell>
          <cell r="CH118"/>
          <cell r="CI118"/>
          <cell r="CJ118">
            <v>0</v>
          </cell>
          <cell r="CK118"/>
          <cell r="CL118"/>
          <cell r="CM118">
            <v>0</v>
          </cell>
          <cell r="CN118"/>
          <cell r="CO118"/>
          <cell r="CP118">
            <v>0</v>
          </cell>
          <cell r="CQ118"/>
          <cell r="CR118"/>
          <cell r="CS118">
            <v>0</v>
          </cell>
          <cell r="CT118"/>
          <cell r="CU118"/>
          <cell r="CV118">
            <v>0</v>
          </cell>
          <cell r="CW118"/>
          <cell r="CX118"/>
          <cell r="CY118">
            <v>0</v>
          </cell>
          <cell r="CZ118"/>
          <cell r="DA118"/>
          <cell r="DB118">
            <v>0</v>
          </cell>
          <cell r="DC118"/>
          <cell r="DD118"/>
          <cell r="DE118">
            <v>0</v>
          </cell>
          <cell r="DF118"/>
          <cell r="DG118"/>
          <cell r="DH118">
            <v>0</v>
          </cell>
          <cell r="DI118"/>
          <cell r="DJ118"/>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cell r="EP118">
            <v>0</v>
          </cell>
          <cell r="EQ118">
            <v>0</v>
          </cell>
          <cell r="ER118">
            <v>0</v>
          </cell>
        </row>
        <row r="119">
          <cell r="E119" t="str">
            <v>Food systems support biodiversity and environmental sustainability</v>
          </cell>
          <cell r="F119" t="str">
            <v>Interventions designed to rehabilitate and restore productive landscapes and seascapes, while enhancing biodiversity.</v>
          </cell>
          <cell r="G119"/>
          <cell r="H119"/>
          <cell r="I119"/>
          <cell r="J119"/>
          <cell r="K119"/>
          <cell r="L119"/>
          <cell r="M119"/>
          <cell r="N119"/>
          <cell r="O119"/>
          <cell r="P119"/>
          <cell r="Q119"/>
          <cell r="R119"/>
          <cell r="S119"/>
          <cell r="T119"/>
          <cell r="U119"/>
          <cell r="V119"/>
          <cell r="W119"/>
          <cell r="X119"/>
          <cell r="Y119"/>
          <cell r="Z119"/>
          <cell r="AA119"/>
          <cell r="AB119"/>
          <cell r="AC119"/>
          <cell r="AD119"/>
          <cell r="AE119"/>
          <cell r="AF119" t="str">
            <v xml:space="preserve">Biodiversity </v>
          </cell>
          <cell r="AG119" t="str">
            <v>Biodiversity and Ecosystems  for food and agriculture</v>
          </cell>
          <cell r="AH119" t="str">
            <v>Sustainable food and agriculture</v>
          </cell>
          <cell r="AI119"/>
          <cell r="AJ119" t="str">
            <v>Tailored Policy Support &amp; Technical Assistance</v>
          </cell>
          <cell r="AK119" t="str">
            <v>United Nations Environment Program (UNEP)</v>
          </cell>
          <cell r="AL119"/>
          <cell r="AM119"/>
          <cell r="AN119"/>
          <cell r="AO119"/>
          <cell r="AP119"/>
          <cell r="AQ119"/>
          <cell r="AR119"/>
          <cell r="AS119"/>
          <cell r="AT119"/>
          <cell r="AU119"/>
          <cell r="AV119"/>
          <cell r="AW119"/>
          <cell r="AX119"/>
          <cell r="AY119"/>
          <cell r="AZ119">
            <v>0</v>
          </cell>
          <cell r="BA119"/>
          <cell r="BB119"/>
          <cell r="BC119">
            <v>0</v>
          </cell>
          <cell r="BD119"/>
          <cell r="BE119"/>
          <cell r="BF119">
            <v>0</v>
          </cell>
          <cell r="BG119"/>
          <cell r="BH119"/>
          <cell r="BI119">
            <v>0</v>
          </cell>
          <cell r="BJ119"/>
          <cell r="BK119"/>
          <cell r="BL119">
            <v>0</v>
          </cell>
          <cell r="BM119"/>
          <cell r="BN119"/>
          <cell r="BO119">
            <v>0</v>
          </cell>
          <cell r="BP119"/>
          <cell r="BQ119"/>
          <cell r="BR119">
            <v>0</v>
          </cell>
          <cell r="BS119"/>
          <cell r="BT119"/>
          <cell r="BU119">
            <v>0</v>
          </cell>
          <cell r="BV119"/>
          <cell r="BW119"/>
          <cell r="BX119">
            <v>0</v>
          </cell>
          <cell r="BY119"/>
          <cell r="BZ119"/>
          <cell r="CA119">
            <v>0</v>
          </cell>
          <cell r="CB119">
            <v>0</v>
          </cell>
          <cell r="CC119">
            <v>0</v>
          </cell>
          <cell r="CD119">
            <v>0</v>
          </cell>
          <cell r="CE119"/>
          <cell r="CF119"/>
          <cell r="CG119">
            <v>0</v>
          </cell>
          <cell r="CH119"/>
          <cell r="CI119"/>
          <cell r="CJ119">
            <v>0</v>
          </cell>
          <cell r="CK119"/>
          <cell r="CL119"/>
          <cell r="CM119">
            <v>0</v>
          </cell>
          <cell r="CN119"/>
          <cell r="CO119"/>
          <cell r="CP119">
            <v>0</v>
          </cell>
          <cell r="CQ119"/>
          <cell r="CR119"/>
          <cell r="CS119">
            <v>0</v>
          </cell>
          <cell r="CT119"/>
          <cell r="CU119"/>
          <cell r="CV119">
            <v>0</v>
          </cell>
          <cell r="CW119"/>
          <cell r="CX119"/>
          <cell r="CY119">
            <v>0</v>
          </cell>
          <cell r="CZ119"/>
          <cell r="DA119"/>
          <cell r="DB119">
            <v>0</v>
          </cell>
          <cell r="DC119"/>
          <cell r="DD119"/>
          <cell r="DE119">
            <v>0</v>
          </cell>
          <cell r="DF119"/>
          <cell r="DG119"/>
          <cell r="DH119">
            <v>0</v>
          </cell>
          <cell r="DI119"/>
          <cell r="DJ119"/>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cell r="EP119">
            <v>0</v>
          </cell>
          <cell r="EQ119">
            <v>0</v>
          </cell>
          <cell r="ER119">
            <v>0</v>
          </cell>
        </row>
        <row r="120">
          <cell r="E120" t="str">
            <v>Institutional capacity to adopt and act on national and international commitments is enhanced and accountability frameworks are strengthened</v>
          </cell>
          <cell r="F120" t="str">
            <v>Interventions to strength government capacities to fulfil their biodiversity commitments while improving their accountability mechanisms.</v>
          </cell>
          <cell r="G120">
            <v>42559</v>
          </cell>
          <cell r="H120" t="str">
            <v>31/12/2022</v>
          </cell>
          <cell r="I120" t="str">
            <v>Beatriz Martins Carniero</v>
          </cell>
          <cell r="J120"/>
          <cell r="K120"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L120" t="str">
            <v xml:space="preserve">Barbados then joined PAGE in 2016, to support the implementation of the NSP and other green economy objectives. After initial delays and a change in administration, PAGE officially re-engaged in late 2018 and key themes for PAGE work were confirmed in September 2019. These include green and blue jobs, youth engagement, environmental goods and services, greening/resource efficiency in industry, and strengthening individual and institutional capacity for Inclusive Green Economy (IGE) at the tertiary levels. </v>
          </cell>
          <cell r="M120"/>
          <cell r="N120"/>
          <cell r="O120"/>
          <cell r="P120"/>
          <cell r="Q120"/>
          <cell r="R120"/>
          <cell r="S120"/>
          <cell r="T120"/>
          <cell r="U120" t="str">
            <v>Not expected to contribute to gender equality/women’s empowerment (0)</v>
          </cell>
          <cell r="V120" t="str">
            <v>Not expected to contribute to realization of human rights (0)</v>
          </cell>
          <cell r="W120" t="str">
            <v>Not expected to contribute to sustaining peace (0)</v>
          </cell>
          <cell r="X120" t="str">
            <v>Policy Advice and Thought Leadership </v>
          </cell>
          <cell r="Y120"/>
          <cell r="Z120" t="str">
            <v xml:space="preserve">Other </v>
          </cell>
          <cell r="AA120" t="str">
            <v>8.2 Achieve higher levels of economic productivity through diversification, technological upgrading and innovation, including through a focus on high-value added and labour-intensive sectors</v>
          </cell>
          <cell r="AB120" t="str">
            <v>12.2 By 2030, achieve the sustainable management and efficient use of natural resources</v>
          </cell>
          <cell r="AC120" t="str">
            <v>13.3 Improve education, awareness-raising and human and institutional capacity on climate change mitigation, adaptation, impact reduction and early warning</v>
          </cell>
          <cell r="AD120" t="str">
            <v>17.14 Enhance policy coherence for sustainable development</v>
          </cell>
          <cell r="AE120"/>
          <cell r="AF120" t="str">
            <v>Capacity Building</v>
          </cell>
          <cell r="AG120" t="str">
            <v xml:space="preserve">Biodiversity </v>
          </cell>
          <cell r="AH120" t="str">
            <v xml:space="preserve">Environmental Governance </v>
          </cell>
          <cell r="AI120" t="str">
            <v>Climate Change Adaptation</v>
          </cell>
          <cell r="AJ120" t="str">
            <v>Tailored Policy Support &amp; Technical Assistance</v>
          </cell>
          <cell r="AK120" t="str">
            <v>United Nations Environment Program (UNEP)</v>
          </cell>
          <cell r="AL120" t="str">
            <v>PAGE Trust Fund</v>
          </cell>
          <cell r="AM120" t="str">
            <v>Ministry of Agriculture</v>
          </cell>
          <cell r="AN120" t="str">
            <v>Government</v>
          </cell>
          <cell r="AO120"/>
          <cell r="AP120"/>
          <cell r="AQ120"/>
          <cell r="AR120" t="str">
            <v>12.8.1 Extent to which (i) global citizenship education and (ii) education for sustainable development (including climate change education) are mainstreamed in (a) national education policies; (b) curricula; (c) teacher education; and (d) student assessment</v>
          </cell>
          <cell r="AS120"/>
          <cell r="AT120"/>
          <cell r="AU120"/>
          <cell r="AV120"/>
          <cell r="AW120"/>
          <cell r="AX120"/>
          <cell r="AY120"/>
          <cell r="AZ120">
            <v>0</v>
          </cell>
          <cell r="BA120"/>
          <cell r="BB120">
            <v>516550</v>
          </cell>
          <cell r="BC120">
            <v>-516550</v>
          </cell>
          <cell r="BD120"/>
          <cell r="BE120"/>
          <cell r="BF120">
            <v>0</v>
          </cell>
          <cell r="BG120"/>
          <cell r="BH120"/>
          <cell r="BI120">
            <v>0</v>
          </cell>
          <cell r="BJ120"/>
          <cell r="BK120"/>
          <cell r="BL120">
            <v>0</v>
          </cell>
          <cell r="BM120"/>
          <cell r="BN120"/>
          <cell r="BO120">
            <v>0</v>
          </cell>
          <cell r="BP120"/>
          <cell r="BQ120"/>
          <cell r="BR120">
            <v>0</v>
          </cell>
          <cell r="BS120"/>
          <cell r="BT120"/>
          <cell r="BU120">
            <v>0</v>
          </cell>
          <cell r="BV120"/>
          <cell r="BW120"/>
          <cell r="BX120">
            <v>0</v>
          </cell>
          <cell r="BY120"/>
          <cell r="BZ120"/>
          <cell r="CA120">
            <v>0</v>
          </cell>
          <cell r="CB120">
            <v>0</v>
          </cell>
          <cell r="CC120">
            <v>516550</v>
          </cell>
          <cell r="CD120">
            <v>-516550</v>
          </cell>
          <cell r="CE120"/>
          <cell r="CF120"/>
          <cell r="CG120">
            <v>0</v>
          </cell>
          <cell r="CH120"/>
          <cell r="CI120"/>
          <cell r="CJ120">
            <v>0</v>
          </cell>
          <cell r="CK120"/>
          <cell r="CL120">
            <v>50000</v>
          </cell>
          <cell r="CM120">
            <v>-50000</v>
          </cell>
          <cell r="CN120"/>
          <cell r="CO120"/>
          <cell r="CP120">
            <v>0</v>
          </cell>
          <cell r="CQ120"/>
          <cell r="CR120"/>
          <cell r="CS120">
            <v>0</v>
          </cell>
          <cell r="CT120"/>
          <cell r="CU120"/>
          <cell r="CV120">
            <v>0</v>
          </cell>
          <cell r="CW120"/>
          <cell r="CX120"/>
          <cell r="CY120">
            <v>0</v>
          </cell>
          <cell r="CZ120"/>
          <cell r="DA120"/>
          <cell r="DB120">
            <v>0</v>
          </cell>
          <cell r="DC120"/>
          <cell r="DD120"/>
          <cell r="DE120">
            <v>0</v>
          </cell>
          <cell r="DF120"/>
          <cell r="DG120"/>
          <cell r="DH120">
            <v>0</v>
          </cell>
          <cell r="DI120"/>
          <cell r="DJ120"/>
          <cell r="DK120">
            <v>0</v>
          </cell>
          <cell r="DL120">
            <v>0</v>
          </cell>
          <cell r="DM120">
            <v>50000</v>
          </cell>
          <cell r="DN120">
            <v>-50000</v>
          </cell>
          <cell r="DO120">
            <v>0</v>
          </cell>
          <cell r="DP120">
            <v>0</v>
          </cell>
          <cell r="DQ120">
            <v>0</v>
          </cell>
          <cell r="DR120">
            <v>0</v>
          </cell>
          <cell r="DS120">
            <v>0</v>
          </cell>
          <cell r="DT120">
            <v>0</v>
          </cell>
          <cell r="DU120">
            <v>0</v>
          </cell>
          <cell r="DV120">
            <v>566550</v>
          </cell>
          <cell r="DW120">
            <v>-566550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cell r="EP120">
            <v>0</v>
          </cell>
          <cell r="EQ120">
            <v>0</v>
          </cell>
          <cell r="ER120">
            <v>0</v>
          </cell>
        </row>
        <row r="121">
          <cell r="E121" t="str">
            <v xml:space="preserve">Oceans are governed sustainably and holistically at the regional and global levels.
</v>
          </cell>
          <cell r="F121" t="str">
            <v>Interventions designed to improve the management of marine protected areas through the reinforcement of ecosystem-based ocean governance.</v>
          </cell>
          <cell r="G121" t="str">
            <v>19/11/2022</v>
          </cell>
          <cell r="H121"/>
          <cell r="I121" t="str">
            <v>Christopher Cox</v>
          </cell>
          <cell r="J121"/>
          <cell r="K121"/>
          <cell r="L121"/>
          <cell r="M121"/>
          <cell r="N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O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P121"/>
          <cell r="Q121"/>
          <cell r="R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S121"/>
          <cell r="T121"/>
          <cell r="U121" t="str">
            <v>Contribute to gender equality/women’s empowerment in a limited way (1)</v>
          </cell>
          <cell r="V121" t="str">
            <v>Limited contribution to realization of human rights (1)</v>
          </cell>
          <cell r="W121" t="str">
            <v>Not expected to contribute to sustaining peace (0)</v>
          </cell>
          <cell r="X121" t="str">
            <v>Capacity Development/Technical Assistance </v>
          </cell>
          <cell r="Y121" t="str">
            <v>Women and Girls</v>
          </cell>
          <cell r="Z121" t="str">
            <v xml:space="preserve">Other </v>
          </cell>
          <cell r="AA121" t="str">
            <v>14.a Increase scientific knowledge, develop research capacity and transfer marine technology, taking into account the Intergovernmental Oceanographic Commission Criteria and Guidelines on the Transfer of Marine Technology, in order to improve ocean health</v>
          </cell>
          <cell r="AB121" t="str">
            <v>14.5 By 2020, conserve at least 10 per cent of coastal and marine areas, consistent with national and international law and based on the best available scientific information</v>
          </cell>
          <cell r="AC121" t="str">
            <v>15.1 By 2020, ensure the conservation, restoration and sustainable use of terrestrial and inland freshwater ecosystems and their services, in particular forests, wetlands, mountains and drylands, in line with obligations under international agreements</v>
          </cell>
          <cell r="AD121"/>
          <cell r="AE121"/>
          <cell r="AF121" t="str">
            <v>Natural Resource Management</v>
          </cell>
          <cell r="AG121" t="str">
            <v>Regional Cooperation</v>
          </cell>
          <cell r="AH121" t="str">
            <v xml:space="preserve">Environmental Governance </v>
          </cell>
          <cell r="AI121"/>
          <cell r="AJ121" t="str">
            <v>Tailored Policy Support &amp; Technical Assistance</v>
          </cell>
          <cell r="AK121" t="str">
            <v>United Nations Environment Program (UNEP)</v>
          </cell>
          <cell r="AL121"/>
          <cell r="AM121" t="str">
            <v>CAM</v>
          </cell>
          <cell r="AN121"/>
          <cell r="AO121"/>
          <cell r="AP121"/>
          <cell r="AQ121"/>
          <cell r="AR121"/>
          <cell r="AS121"/>
          <cell r="AT121"/>
          <cell r="AU121"/>
          <cell r="AV121"/>
          <cell r="AW121"/>
          <cell r="AX121"/>
          <cell r="AY121"/>
          <cell r="AZ121">
            <v>0</v>
          </cell>
          <cell r="BA121"/>
          <cell r="BB121"/>
          <cell r="BC121">
            <v>0</v>
          </cell>
          <cell r="BD121"/>
          <cell r="BE121"/>
          <cell r="BF121">
            <v>0</v>
          </cell>
          <cell r="BG121"/>
          <cell r="BH121"/>
          <cell r="BI121">
            <v>0</v>
          </cell>
          <cell r="BJ121"/>
          <cell r="BK121"/>
          <cell r="BL121">
            <v>0</v>
          </cell>
          <cell r="BM121"/>
          <cell r="BN121"/>
          <cell r="BO121">
            <v>0</v>
          </cell>
          <cell r="BP121"/>
          <cell r="BQ121"/>
          <cell r="BR121">
            <v>0</v>
          </cell>
          <cell r="BS121"/>
          <cell r="BT121"/>
          <cell r="BU121">
            <v>0</v>
          </cell>
          <cell r="BV121"/>
          <cell r="BW121"/>
          <cell r="BX121">
            <v>0</v>
          </cell>
          <cell r="BY121"/>
          <cell r="BZ121">
            <v>709338.5</v>
          </cell>
          <cell r="CA121">
            <v>-709338.5</v>
          </cell>
          <cell r="CB121">
            <v>0</v>
          </cell>
          <cell r="CC121">
            <v>709338.5</v>
          </cell>
          <cell r="CD121">
            <v>-709338.5</v>
          </cell>
          <cell r="CE121"/>
          <cell r="CF121"/>
          <cell r="CG121">
            <v>0</v>
          </cell>
          <cell r="CH121"/>
          <cell r="CI121"/>
          <cell r="CJ121">
            <v>0</v>
          </cell>
          <cell r="CK121"/>
          <cell r="CL121"/>
          <cell r="CM121">
            <v>0</v>
          </cell>
          <cell r="CN121"/>
          <cell r="CO121"/>
          <cell r="CP121">
            <v>0</v>
          </cell>
          <cell r="CQ121"/>
          <cell r="CR121"/>
          <cell r="CS121">
            <v>0</v>
          </cell>
          <cell r="CT121"/>
          <cell r="CU121"/>
          <cell r="CV121">
            <v>0</v>
          </cell>
          <cell r="CW121"/>
          <cell r="CX121"/>
          <cell r="CY121">
            <v>0</v>
          </cell>
          <cell r="CZ121"/>
          <cell r="DA121"/>
          <cell r="DB121">
            <v>0</v>
          </cell>
          <cell r="DC121"/>
          <cell r="DD121"/>
          <cell r="DE121">
            <v>0</v>
          </cell>
          <cell r="DF121"/>
          <cell r="DG121"/>
          <cell r="DH121">
            <v>0</v>
          </cell>
          <cell r="DI121">
            <v>709338.5</v>
          </cell>
          <cell r="DJ121">
            <v>709338.5</v>
          </cell>
          <cell r="DK121">
            <v>0</v>
          </cell>
          <cell r="DL121">
            <v>709338.5</v>
          </cell>
          <cell r="DM121">
            <v>709338.5</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cell r="EP121">
            <v>0</v>
          </cell>
          <cell r="EQ121">
            <v>0</v>
          </cell>
          <cell r="ER121">
            <v>0</v>
          </cell>
        </row>
        <row r="122">
          <cell r="E122" t="str">
            <v>Strengthened national capacity for protection of tangible and intangible heritage for equitable and sustainable development and for climate change mitigation and adaptation</v>
          </cell>
          <cell r="F122"/>
          <cell r="G122"/>
          <cell r="H122"/>
          <cell r="I122"/>
          <cell r="J122"/>
          <cell r="K122"/>
          <cell r="L122"/>
          <cell r="M122"/>
          <cell r="N122"/>
          <cell r="O122"/>
          <cell r="P122"/>
          <cell r="Q122"/>
          <cell r="R122"/>
          <cell r="S122"/>
          <cell r="T122"/>
          <cell r="U122"/>
          <cell r="V122"/>
          <cell r="W122"/>
          <cell r="X122"/>
          <cell r="Y122"/>
          <cell r="Z122"/>
          <cell r="AA122"/>
          <cell r="AB122"/>
          <cell r="AC122"/>
          <cell r="AD122"/>
          <cell r="AE122"/>
          <cell r="AF122" t="str">
            <v>Capacity Building</v>
          </cell>
          <cell r="AG122" t="str">
            <v>Climate Adaptation</v>
          </cell>
          <cell r="AH122"/>
          <cell r="AI122"/>
          <cell r="AJ122"/>
          <cell r="AK122" t="str">
            <v>United Nations Educational, Scientific and Cultural Organization (UNESCO)</v>
          </cell>
          <cell r="AL122"/>
          <cell r="AM122"/>
          <cell r="AN122"/>
          <cell r="AO122"/>
          <cell r="AP122"/>
          <cell r="AQ122"/>
          <cell r="AR122"/>
          <cell r="AS122"/>
          <cell r="AT122"/>
          <cell r="AU122"/>
          <cell r="AV122"/>
          <cell r="AW122"/>
          <cell r="AX122"/>
          <cell r="AY122"/>
          <cell r="AZ122">
            <v>0</v>
          </cell>
          <cell r="BA122"/>
          <cell r="BB122"/>
          <cell r="BC122">
            <v>0</v>
          </cell>
          <cell r="BD122"/>
          <cell r="BE122"/>
          <cell r="BF122">
            <v>0</v>
          </cell>
          <cell r="BG122"/>
          <cell r="BH122"/>
          <cell r="BI122">
            <v>0</v>
          </cell>
          <cell r="BJ122"/>
          <cell r="BK122"/>
          <cell r="BL122">
            <v>0</v>
          </cell>
          <cell r="BM122"/>
          <cell r="BN122"/>
          <cell r="BO122">
            <v>0</v>
          </cell>
          <cell r="BP122"/>
          <cell r="BQ122"/>
          <cell r="BR122">
            <v>0</v>
          </cell>
          <cell r="BS122"/>
          <cell r="BT122"/>
          <cell r="BU122">
            <v>0</v>
          </cell>
          <cell r="BV122"/>
          <cell r="BW122"/>
          <cell r="BX122">
            <v>0</v>
          </cell>
          <cell r="BY122"/>
          <cell r="BZ122"/>
          <cell r="CA122">
            <v>0</v>
          </cell>
          <cell r="CB122">
            <v>0</v>
          </cell>
          <cell r="CC122">
            <v>0</v>
          </cell>
          <cell r="CD122">
            <v>0</v>
          </cell>
          <cell r="CE122"/>
          <cell r="CF122"/>
          <cell r="CG122">
            <v>0</v>
          </cell>
          <cell r="CH122"/>
          <cell r="CI122"/>
          <cell r="CJ122">
            <v>0</v>
          </cell>
          <cell r="CK122"/>
          <cell r="CL122"/>
          <cell r="CM122">
            <v>0</v>
          </cell>
          <cell r="CN122"/>
          <cell r="CO122"/>
          <cell r="CP122">
            <v>0</v>
          </cell>
          <cell r="CQ122"/>
          <cell r="CR122"/>
          <cell r="CS122">
            <v>0</v>
          </cell>
          <cell r="CT122"/>
          <cell r="CU122"/>
          <cell r="CV122">
            <v>0</v>
          </cell>
          <cell r="CW122"/>
          <cell r="CX122"/>
          <cell r="CY122">
            <v>0</v>
          </cell>
          <cell r="CZ122"/>
          <cell r="DA122"/>
          <cell r="DB122">
            <v>0</v>
          </cell>
          <cell r="DC122"/>
          <cell r="DD122"/>
          <cell r="DE122">
            <v>0</v>
          </cell>
          <cell r="DF122"/>
          <cell r="DG122"/>
          <cell r="DH122">
            <v>0</v>
          </cell>
          <cell r="DI122"/>
          <cell r="DJ122"/>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cell r="EP122">
            <v>0</v>
          </cell>
          <cell r="EQ122">
            <v>0</v>
          </cell>
          <cell r="ER122">
            <v>0</v>
          </cell>
        </row>
        <row r="123">
          <cell r="E123" t="str">
            <v>Government institutions and farmers are equipped with and adopt innovative technologies and geospatial tools to improve soil and land management and adopt harmonized protocols to meet LDN targets</v>
          </cell>
          <cell r="F123"/>
          <cell r="G123"/>
          <cell r="H123"/>
          <cell r="I123"/>
          <cell r="J123"/>
          <cell r="K123"/>
          <cell r="L123" t="str">
            <v>* 3954 - National soil data including soil organic carbon reviewed and capacities built to support the utilization of remote sensing approaches to improve soil and land management, due: 2022-Dec-31
* 3955 - Land use, food and livelihood systems assessed as a basis for identifying alternative options and innovations and setting a baseline for monitoring as a Basis for Developing Resilient Food Production Systems and Alternative Livelihood Options, due: 2023-Dec-31</v>
          </cell>
          <cell r="M123"/>
          <cell r="N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O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P123"/>
          <cell r="Q123"/>
          <cell r="R123"/>
          <cell r="S123"/>
          <cell r="T123"/>
          <cell r="U123"/>
          <cell r="V123"/>
          <cell r="W123"/>
          <cell r="X123"/>
          <cell r="Y123"/>
          <cell r="Z123"/>
          <cell r="AA123"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3" t="str">
            <v>15.3 By 2030, combat desertification, restore degraded land and soil, including land affected by desertification, drought and floods, and strive to achieve a land degradation-neutral world</v>
          </cell>
          <cell r="AC123"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D123"/>
          <cell r="AE123"/>
          <cell r="AF123" t="str">
            <v>Green innovation</v>
          </cell>
          <cell r="AG123"/>
          <cell r="AH123"/>
          <cell r="AI123"/>
          <cell r="AJ123" t="str">
            <v>COVID Response  &amp;  Socio-economic Recovery</v>
          </cell>
          <cell r="AK123" t="str">
            <v>Food and Agriculture Organization of the United Nations (FAO)</v>
          </cell>
          <cell r="AL123"/>
          <cell r="AM123"/>
          <cell r="AN123"/>
          <cell r="AO123"/>
          <cell r="AP123"/>
          <cell r="AQ123"/>
          <cell r="AR123"/>
          <cell r="AS123"/>
          <cell r="AT123"/>
          <cell r="AU123"/>
          <cell r="AV123"/>
          <cell r="AW123"/>
          <cell r="AX123"/>
          <cell r="AY123"/>
          <cell r="AZ123">
            <v>0</v>
          </cell>
          <cell r="BA123"/>
          <cell r="BB123"/>
          <cell r="BC123">
            <v>0</v>
          </cell>
          <cell r="BD123"/>
          <cell r="BE123"/>
          <cell r="BF123">
            <v>0</v>
          </cell>
          <cell r="BG123"/>
          <cell r="BH123"/>
          <cell r="BI123">
            <v>0</v>
          </cell>
          <cell r="BJ123"/>
          <cell r="BK123"/>
          <cell r="BL123">
            <v>0</v>
          </cell>
          <cell r="BM123"/>
          <cell r="BN123"/>
          <cell r="BO123">
            <v>0</v>
          </cell>
          <cell r="BP123"/>
          <cell r="BQ123"/>
          <cell r="BR123">
            <v>0</v>
          </cell>
          <cell r="BS123"/>
          <cell r="BT123"/>
          <cell r="BU123">
            <v>0</v>
          </cell>
          <cell r="BV123"/>
          <cell r="BW123"/>
          <cell r="BX123">
            <v>0</v>
          </cell>
          <cell r="BY123"/>
          <cell r="BZ123"/>
          <cell r="CA123">
            <v>0</v>
          </cell>
          <cell r="CB123">
            <v>0</v>
          </cell>
          <cell r="CC123">
            <v>0</v>
          </cell>
          <cell r="CD123">
            <v>0</v>
          </cell>
          <cell r="CE123"/>
          <cell r="CF123"/>
          <cell r="CG123">
            <v>0</v>
          </cell>
          <cell r="CH123"/>
          <cell r="CI123"/>
          <cell r="CJ123">
            <v>0</v>
          </cell>
          <cell r="CK123"/>
          <cell r="CL123"/>
          <cell r="CM123">
            <v>0</v>
          </cell>
          <cell r="CN123"/>
          <cell r="CO123"/>
          <cell r="CP123">
            <v>0</v>
          </cell>
          <cell r="CQ123"/>
          <cell r="CR123"/>
          <cell r="CS123">
            <v>0</v>
          </cell>
          <cell r="CT123"/>
          <cell r="CU123"/>
          <cell r="CV123">
            <v>0</v>
          </cell>
          <cell r="CW123"/>
          <cell r="CX123"/>
          <cell r="CY123">
            <v>0</v>
          </cell>
          <cell r="CZ123"/>
          <cell r="DA123"/>
          <cell r="DB123">
            <v>0</v>
          </cell>
          <cell r="DC123"/>
          <cell r="DD123"/>
          <cell r="DE123">
            <v>0</v>
          </cell>
          <cell r="DF123"/>
          <cell r="DG123"/>
          <cell r="DH123">
            <v>0</v>
          </cell>
          <cell r="DI123"/>
          <cell r="DJ123"/>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cell r="EP123">
            <v>0</v>
          </cell>
          <cell r="EQ123">
            <v>0</v>
          </cell>
          <cell r="ER123">
            <v>0</v>
          </cell>
        </row>
        <row r="124">
          <cell r="E124" t="str">
            <v>Government institutions and farmers are equipped with and adopt innovative technologies to mainstream biodiversity, improve soil, land and agro-chemical management with harmonized protocols LDN (Land Degradation Neutrality) targets for improved natural resource management over time.</v>
          </cell>
          <cell r="F124"/>
          <cell r="G124"/>
          <cell r="H124"/>
          <cell r="I124"/>
          <cell r="J124"/>
          <cell r="K124"/>
          <cell r="L124"/>
          <cell r="M124"/>
          <cell r="N124"/>
          <cell r="O124"/>
          <cell r="P124"/>
          <cell r="Q124"/>
          <cell r="R124" t="str">
            <v>* 3997 - Analysis of pesticide imports, including illegal imports and HHPs; Training of customs officers in revised protocols, due: 2023-Dec-31
* 3998 - Development of national plant genetic resources for food and agriculture strategic action plan to improve the resilience of production systems to CC and extreme weather events; Capacities built for the assessment of degraded watersheds using a participatory forestry management approach piloted through community-based reforestation of riversbanks  , due: 2023-Dec-31
* 3999 - Land use, food and livelihood systems assessed as a basis for identifying alternative options and innovations and setting a baseline for monitoring as a Basis for Developing Resilient Food Production Systems and Alternative Livelihood Options, due: 2023-Dec-31
* 4000 - National soil data including soil organic carbon reviewed and capacities built to support the utilization of remote sensing approaches to improve soil and land management, due: 2023-Dec-31</v>
          </cell>
          <cell r="S124"/>
          <cell r="T124"/>
          <cell r="U124"/>
          <cell r="V124"/>
          <cell r="W124"/>
          <cell r="X124"/>
          <cell r="Y124"/>
          <cell r="Z124"/>
          <cell r="AA124"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4" t="str">
            <v>15.3 By 2030, combat desertification, restore degraded land and soil, including land affected by desertification, drought and floods, and strive to achieve a land degradation-neutral world</v>
          </cell>
          <cell r="AC124"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D124"/>
          <cell r="AE124"/>
          <cell r="AF124" t="str">
            <v>Biodiversity and ecosystem services for food and agriculture</v>
          </cell>
          <cell r="AG124"/>
          <cell r="AH124"/>
          <cell r="AI124"/>
          <cell r="AJ124" t="str">
            <v>Tailored Policy Support &amp; Technical Assistance</v>
          </cell>
          <cell r="AK124" t="str">
            <v>Food and Agriculture Organization of the United Nations (FAO)</v>
          </cell>
          <cell r="AL124"/>
          <cell r="AM124"/>
          <cell r="AN124"/>
          <cell r="AO124"/>
          <cell r="AP124"/>
          <cell r="AQ124"/>
          <cell r="AR124"/>
          <cell r="AS124"/>
          <cell r="AT124"/>
          <cell r="AU124"/>
          <cell r="AV124"/>
          <cell r="AW124"/>
          <cell r="AX124"/>
          <cell r="AY124"/>
          <cell r="AZ124">
            <v>0</v>
          </cell>
          <cell r="BA124"/>
          <cell r="BB124"/>
          <cell r="BC124">
            <v>0</v>
          </cell>
          <cell r="BD124"/>
          <cell r="BE124"/>
          <cell r="BF124">
            <v>0</v>
          </cell>
          <cell r="BG124"/>
          <cell r="BH124"/>
          <cell r="BI124">
            <v>0</v>
          </cell>
          <cell r="BJ124"/>
          <cell r="BK124"/>
          <cell r="BL124">
            <v>0</v>
          </cell>
          <cell r="BM124"/>
          <cell r="BN124"/>
          <cell r="BO124">
            <v>0</v>
          </cell>
          <cell r="BP124"/>
          <cell r="BQ124"/>
          <cell r="BR124">
            <v>0</v>
          </cell>
          <cell r="BS124"/>
          <cell r="BT124"/>
          <cell r="BU124">
            <v>0</v>
          </cell>
          <cell r="BV124"/>
          <cell r="BW124"/>
          <cell r="BX124">
            <v>0</v>
          </cell>
          <cell r="BY124"/>
          <cell r="BZ124"/>
          <cell r="CA124">
            <v>0</v>
          </cell>
          <cell r="CB124">
            <v>0</v>
          </cell>
          <cell r="CC124">
            <v>0</v>
          </cell>
          <cell r="CD124">
            <v>0</v>
          </cell>
          <cell r="CE124"/>
          <cell r="CF124"/>
          <cell r="CG124">
            <v>0</v>
          </cell>
          <cell r="CH124"/>
          <cell r="CI124"/>
          <cell r="CJ124">
            <v>0</v>
          </cell>
          <cell r="CK124"/>
          <cell r="CL124"/>
          <cell r="CM124">
            <v>0</v>
          </cell>
          <cell r="CN124"/>
          <cell r="CO124"/>
          <cell r="CP124">
            <v>0</v>
          </cell>
          <cell r="CQ124"/>
          <cell r="CR124"/>
          <cell r="CS124">
            <v>0</v>
          </cell>
          <cell r="CT124"/>
          <cell r="CU124"/>
          <cell r="CV124">
            <v>0</v>
          </cell>
          <cell r="CW124"/>
          <cell r="CX124"/>
          <cell r="CY124">
            <v>0</v>
          </cell>
          <cell r="CZ124"/>
          <cell r="DA124"/>
          <cell r="DB124">
            <v>0</v>
          </cell>
          <cell r="DC124"/>
          <cell r="DD124"/>
          <cell r="DE124">
            <v>0</v>
          </cell>
          <cell r="DF124"/>
          <cell r="DG124"/>
          <cell r="DH124">
            <v>0</v>
          </cell>
          <cell r="DI124"/>
          <cell r="DJ124"/>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cell r="EP124">
            <v>0</v>
          </cell>
          <cell r="EQ124">
            <v>0</v>
          </cell>
          <cell r="ER124">
            <v>0</v>
          </cell>
        </row>
        <row r="125">
          <cell r="E125" t="str">
            <v>Government institutions and farmers are equipped with and adopt innovative technologies to improve water management and increase efficiency in the agricultural sector over time.</v>
          </cell>
          <cell r="F125"/>
          <cell r="G125"/>
          <cell r="H125"/>
          <cell r="I125"/>
          <cell r="J125"/>
          <cell r="K125" t="str">
            <v>* 3924 - E-courses are developed, tested and endorsed (by the government) for capacity building of decision makers on selecting appropriate irrigation systems., due: 2023-Dec-31</v>
          </cell>
          <cell r="L125" t="str">
            <v xml:space="preserve">* 3947 - National project proposal for funding under Adaptation Fund submitted with FAO as the implementing agency, due: 2022-Oct-31
* 3948 -  E-courses are developed, tested and endorsed (by the government) for capacity building of decision makers on selecting appropriate irrigation systems, due: 2023-Dec-31
* 3949 - Three best practices on efficient irrigation systems particularly on water and energy efficiency identified and piloted, due: 2023-Aug-31
</v>
          </cell>
          <cell r="M125"/>
          <cell r="N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O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P125"/>
          <cell r="Q125" t="str">
            <v xml:space="preserve">* 4007 - Subregional project proposal for funding under Adaptation Fund submitted with FAO as the implementing agency  , due: 2023-Oct-31
* 4008 - E-courses are developed, tested and endorsed (by the government) for capacity building of decision makers on selecting appropriate irrigation systems , due: 2023-Dec-31
* 4009 -  Three best practices on efficient irrigation systems particularly on water and energy efficiency identified and piloted, due: 2023-Aug-31
</v>
          </cell>
          <cell r="R125"/>
          <cell r="S125"/>
          <cell r="T125"/>
          <cell r="U125"/>
          <cell r="V125"/>
          <cell r="W125"/>
          <cell r="X125"/>
          <cell r="Y125"/>
          <cell r="Z125"/>
          <cell r="AA125" t="str">
            <v>6.4 By 2030, substantially increase water-use efficiency across all sectors and ensure sustainable withdrawals and supply of freshwater to address water scarcity and substantially reduce the number of people suffering from water scarcity</v>
          </cell>
          <cell r="AB125"/>
          <cell r="AC125"/>
          <cell r="AD125"/>
          <cell r="AE125"/>
          <cell r="AF125" t="str">
            <v>Climate change mitigating and adapted agri-food systems</v>
          </cell>
          <cell r="AG125"/>
          <cell r="AH125"/>
          <cell r="AI125"/>
          <cell r="AJ125" t="str">
            <v>Tailored Policy Support &amp; Technical Assistance</v>
          </cell>
          <cell r="AK125" t="str">
            <v>Food and Agriculture Organization of the United Nations (FAO)</v>
          </cell>
          <cell r="AL125"/>
          <cell r="AM125"/>
          <cell r="AN125"/>
          <cell r="AO125"/>
          <cell r="AP125"/>
          <cell r="AQ125"/>
          <cell r="AR125"/>
          <cell r="AS125"/>
          <cell r="AT125"/>
          <cell r="AU125"/>
          <cell r="AV125"/>
          <cell r="AW125"/>
          <cell r="AX125">
            <v>125000</v>
          </cell>
          <cell r="AY125">
            <v>125000</v>
          </cell>
          <cell r="AZ125">
            <v>0</v>
          </cell>
          <cell r="BA125">
            <v>125000</v>
          </cell>
          <cell r="BB125">
            <v>125000</v>
          </cell>
          <cell r="BC125">
            <v>0</v>
          </cell>
          <cell r="BD125"/>
          <cell r="BE125"/>
          <cell r="BF125">
            <v>0</v>
          </cell>
          <cell r="BG125"/>
          <cell r="BH125"/>
          <cell r="BI125">
            <v>0</v>
          </cell>
          <cell r="BJ125"/>
          <cell r="BK125"/>
          <cell r="BL125">
            <v>0</v>
          </cell>
          <cell r="BM125"/>
          <cell r="BN125"/>
          <cell r="BO125">
            <v>0</v>
          </cell>
          <cell r="BP125">
            <v>62500</v>
          </cell>
          <cell r="BQ125">
            <v>62500</v>
          </cell>
          <cell r="BR125">
            <v>0</v>
          </cell>
          <cell r="BS125"/>
          <cell r="BT125"/>
          <cell r="BU125">
            <v>0</v>
          </cell>
          <cell r="BV125"/>
          <cell r="BW125"/>
          <cell r="BX125">
            <v>0</v>
          </cell>
          <cell r="BY125"/>
          <cell r="BZ125"/>
          <cell r="CA125">
            <v>0</v>
          </cell>
          <cell r="CB125">
            <v>312500</v>
          </cell>
          <cell r="CC125">
            <v>312500</v>
          </cell>
          <cell r="CD125">
            <v>0</v>
          </cell>
          <cell r="CE125"/>
          <cell r="CF125"/>
          <cell r="CG125">
            <v>0</v>
          </cell>
          <cell r="CH125"/>
          <cell r="CI125"/>
          <cell r="CJ125">
            <v>0</v>
          </cell>
          <cell r="CK125"/>
          <cell r="CL125"/>
          <cell r="CM125">
            <v>0</v>
          </cell>
          <cell r="CN125"/>
          <cell r="CO125"/>
          <cell r="CP125">
            <v>0</v>
          </cell>
          <cell r="CQ125"/>
          <cell r="CR125"/>
          <cell r="CS125">
            <v>0</v>
          </cell>
          <cell r="CT125"/>
          <cell r="CU125"/>
          <cell r="CV125">
            <v>0</v>
          </cell>
          <cell r="CW125"/>
          <cell r="CX125"/>
          <cell r="CY125">
            <v>0</v>
          </cell>
          <cell r="CZ125"/>
          <cell r="DA125"/>
          <cell r="DB125">
            <v>0</v>
          </cell>
          <cell r="DC125"/>
          <cell r="DD125"/>
          <cell r="DE125">
            <v>0</v>
          </cell>
          <cell r="DF125"/>
          <cell r="DG125"/>
          <cell r="DH125">
            <v>0</v>
          </cell>
          <cell r="DI125"/>
          <cell r="DJ125"/>
          <cell r="DK125">
            <v>0</v>
          </cell>
          <cell r="DL125">
            <v>0</v>
          </cell>
          <cell r="DM125">
            <v>0</v>
          </cell>
          <cell r="DN125">
            <v>0</v>
          </cell>
          <cell r="DO125">
            <v>0</v>
          </cell>
          <cell r="DP125">
            <v>0</v>
          </cell>
          <cell r="DQ125">
            <v>0</v>
          </cell>
          <cell r="DR125">
            <v>125000</v>
          </cell>
          <cell r="DS125">
            <v>125000</v>
          </cell>
          <cell r="DT125">
            <v>0</v>
          </cell>
          <cell r="DU125">
            <v>125000</v>
          </cell>
          <cell r="DV125">
            <v>125000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62500</v>
          </cell>
          <cell r="EK125">
            <v>62500</v>
          </cell>
          <cell r="EL125">
            <v>0</v>
          </cell>
          <cell r="EM125">
            <v>0</v>
          </cell>
          <cell r="EN125">
            <v>0</v>
          </cell>
          <cell r="EO125">
            <v>0</v>
          </cell>
          <cell r="EP125">
            <v>0</v>
          </cell>
          <cell r="EQ125">
            <v>0</v>
          </cell>
          <cell r="ER125">
            <v>0</v>
          </cell>
        </row>
        <row r="126">
          <cell r="E126" t="str">
            <v>Government institutions are supplied with baseline data that will be used to design and implement climate change adaptation solutions (SASAP) and promote ecosystem-based approaches to sustainable fisheries management and blue economy development</v>
          </cell>
          <cell r="F126"/>
          <cell r="G126"/>
          <cell r="H126"/>
          <cell r="I126"/>
          <cell r="J126"/>
          <cell r="K126" t="str">
            <v>* 3925 - Three best practices on efficient irrigation systems particularly on water and energy efficiency identified and piloted., due: 2023-Aug-31</v>
          </cell>
          <cell r="L126"/>
          <cell r="M126"/>
          <cell r="N126"/>
          <cell r="O126"/>
          <cell r="P126"/>
          <cell r="Q126"/>
          <cell r="R126" t="str">
            <v>* 3992 - Emergency Plan with Early Warning System for the fisheries sector established, due: 2023-May-31
* 3993 - Capacity building programmes for value chain actors in the fisheries sector regarding climate change, expected impacts and adaptation strategies and to facilitate holistic climate change adaptation planning and implementation, developed and implemented, due: 2023-Dec-31</v>
          </cell>
          <cell r="S126"/>
          <cell r="T126"/>
          <cell r="U126"/>
          <cell r="V126"/>
          <cell r="W126"/>
          <cell r="X126"/>
          <cell r="Y126"/>
          <cell r="Z126"/>
          <cell r="AA12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26" t="str">
            <v>14.b Provide access for small-scale artisanal fishers to marine resources and markets</v>
          </cell>
          <cell r="AC126"/>
          <cell r="AD126"/>
          <cell r="AE126"/>
          <cell r="AF126" t="str">
            <v>Blue transformation</v>
          </cell>
          <cell r="AG126"/>
          <cell r="AH126"/>
          <cell r="AI126"/>
          <cell r="AJ126" t="str">
            <v>Tailored Policy Support &amp; Technical Assistance</v>
          </cell>
          <cell r="AK126" t="str">
            <v>Food and Agriculture Organization of the United Nations (FAO)</v>
          </cell>
          <cell r="AL126"/>
          <cell r="AM126"/>
          <cell r="AN126"/>
          <cell r="AO126"/>
          <cell r="AP126"/>
          <cell r="AQ126"/>
          <cell r="AR126"/>
          <cell r="AS126"/>
          <cell r="AT126"/>
          <cell r="AU126"/>
          <cell r="AV126"/>
          <cell r="AW126"/>
          <cell r="AX126"/>
          <cell r="AY126"/>
          <cell r="AZ126">
            <v>0</v>
          </cell>
          <cell r="BA126"/>
          <cell r="BB126"/>
          <cell r="BC126">
            <v>0</v>
          </cell>
          <cell r="BD126"/>
          <cell r="BE126"/>
          <cell r="BF126">
            <v>0</v>
          </cell>
          <cell r="BG126"/>
          <cell r="BH126"/>
          <cell r="BI126">
            <v>0</v>
          </cell>
          <cell r="BJ126"/>
          <cell r="BK126"/>
          <cell r="BL126">
            <v>0</v>
          </cell>
          <cell r="BM126"/>
          <cell r="BN126"/>
          <cell r="BO126">
            <v>0</v>
          </cell>
          <cell r="BP126"/>
          <cell r="BQ126"/>
          <cell r="BR126">
            <v>0</v>
          </cell>
          <cell r="BS126">
            <v>100000</v>
          </cell>
          <cell r="BT126">
            <v>100000</v>
          </cell>
          <cell r="BU126">
            <v>0</v>
          </cell>
          <cell r="BV126"/>
          <cell r="BW126"/>
          <cell r="BX126">
            <v>0</v>
          </cell>
          <cell r="BY126"/>
          <cell r="BZ126"/>
          <cell r="CA126">
            <v>0</v>
          </cell>
          <cell r="CB126">
            <v>100000</v>
          </cell>
          <cell r="CC126">
            <v>100000</v>
          </cell>
          <cell r="CD126">
            <v>0</v>
          </cell>
          <cell r="CE126"/>
          <cell r="CF126"/>
          <cell r="CG126">
            <v>0</v>
          </cell>
          <cell r="CH126"/>
          <cell r="CI126"/>
          <cell r="CJ126">
            <v>0</v>
          </cell>
          <cell r="CK126"/>
          <cell r="CL126"/>
          <cell r="CM126">
            <v>0</v>
          </cell>
          <cell r="CN126"/>
          <cell r="CO126"/>
          <cell r="CP126">
            <v>0</v>
          </cell>
          <cell r="CQ126"/>
          <cell r="CR126"/>
          <cell r="CS126">
            <v>0</v>
          </cell>
          <cell r="CT126"/>
          <cell r="CU126"/>
          <cell r="CV126">
            <v>0</v>
          </cell>
          <cell r="CW126"/>
          <cell r="CX126"/>
          <cell r="CY126">
            <v>0</v>
          </cell>
          <cell r="CZ126"/>
          <cell r="DA126"/>
          <cell r="DB126">
            <v>0</v>
          </cell>
          <cell r="DC126"/>
          <cell r="DD126"/>
          <cell r="DE126">
            <v>0</v>
          </cell>
          <cell r="DF126"/>
          <cell r="DG126"/>
          <cell r="DH126">
            <v>0</v>
          </cell>
          <cell r="DI126"/>
          <cell r="DJ126"/>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100000</v>
          </cell>
          <cell r="EN126">
            <v>100000</v>
          </cell>
          <cell r="EO126">
            <v>0</v>
          </cell>
          <cell r="EP126">
            <v>0</v>
          </cell>
          <cell r="EQ126">
            <v>0</v>
          </cell>
          <cell r="ER126">
            <v>0</v>
          </cell>
        </row>
        <row r="127">
          <cell r="E127" t="str">
            <v>Government institutions have improved mechanisms for decision making and are equipped with technologies and platforms to improve early warning, disaster/multi-hazard risk management strategies and climate-resilient practices to strengthen resilient agriculture and agri-foods systems.</v>
          </cell>
          <cell r="F127"/>
          <cell r="G127"/>
          <cell r="H127"/>
          <cell r="I127"/>
          <cell r="J127"/>
          <cell r="K127"/>
          <cell r="L127"/>
          <cell r="M127"/>
          <cell r="N127"/>
          <cell r="O127"/>
          <cell r="P127"/>
          <cell r="Q127"/>
          <cell r="R127"/>
          <cell r="S127" t="str">
            <v>* 4044 -  Improved linkages between agricultural and social protection sectors with enhanced farm/fisher data using GIS for more responsive, adaptive and inclusive risk management practices that are expanded to extension and advisory services, due: 2023-Dec-21</v>
          </cell>
          <cell r="T127"/>
          <cell r="U127"/>
          <cell r="V127"/>
          <cell r="W127"/>
          <cell r="X127"/>
          <cell r="Y127"/>
          <cell r="Z127"/>
          <cell r="AA127" t="str">
            <v>1.5 By 2030, build the resilience of the poor and those in vulnerable situations and reduce their exposure and vulnerability to climate-related extreme events and other economic, social and environmental shocks and disasters</v>
          </cell>
          <cell r="AB127"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27" t="str">
            <v>13.1 Strengthen resilience and adaptive capacity to climate-related hazards and natural disasters in all countries</v>
          </cell>
          <cell r="AD127"/>
          <cell r="AE127"/>
          <cell r="AF127"/>
          <cell r="AG127"/>
          <cell r="AH127"/>
          <cell r="AI127"/>
          <cell r="AJ127"/>
          <cell r="AK127" t="str">
            <v>United Nations Development Programme (UNDP)</v>
          </cell>
          <cell r="AL127"/>
          <cell r="AM127"/>
          <cell r="AN127" t="str">
            <v>Government</v>
          </cell>
          <cell r="AO127"/>
          <cell r="AP127"/>
          <cell r="AQ127"/>
          <cell r="AR127"/>
          <cell r="AS127"/>
          <cell r="AT127"/>
          <cell r="AU127"/>
          <cell r="AV127"/>
          <cell r="AW127"/>
          <cell r="AX127"/>
          <cell r="AY127"/>
          <cell r="AZ127">
            <v>0</v>
          </cell>
          <cell r="BA127"/>
          <cell r="BB127"/>
          <cell r="BC127">
            <v>0</v>
          </cell>
          <cell r="BD127"/>
          <cell r="BE127"/>
          <cell r="BF127">
            <v>0</v>
          </cell>
          <cell r="BG127"/>
          <cell r="BH127"/>
          <cell r="BI127">
            <v>0</v>
          </cell>
          <cell r="BJ127"/>
          <cell r="BK127"/>
          <cell r="BL127">
            <v>0</v>
          </cell>
          <cell r="BM127"/>
          <cell r="BN127"/>
          <cell r="BO127">
            <v>0</v>
          </cell>
          <cell r="BP127"/>
          <cell r="BQ127"/>
          <cell r="BR127">
            <v>0</v>
          </cell>
          <cell r="BS127"/>
          <cell r="BT127"/>
          <cell r="BU127">
            <v>0</v>
          </cell>
          <cell r="BV127">
            <v>71221</v>
          </cell>
          <cell r="BW127">
            <v>71221</v>
          </cell>
          <cell r="BX127">
            <v>0</v>
          </cell>
          <cell r="BY127"/>
          <cell r="BZ127"/>
          <cell r="CA127">
            <v>0</v>
          </cell>
          <cell r="CB127">
            <v>71221</v>
          </cell>
          <cell r="CC127">
            <v>71221</v>
          </cell>
          <cell r="CD127">
            <v>0</v>
          </cell>
          <cell r="CE127"/>
          <cell r="CF127"/>
          <cell r="CG127">
            <v>0</v>
          </cell>
          <cell r="CH127"/>
          <cell r="CI127"/>
          <cell r="CJ127">
            <v>0</v>
          </cell>
          <cell r="CK127"/>
          <cell r="CL127"/>
          <cell r="CM127">
            <v>0</v>
          </cell>
          <cell r="CN127"/>
          <cell r="CO127"/>
          <cell r="CP127">
            <v>0</v>
          </cell>
          <cell r="CQ127"/>
          <cell r="CR127"/>
          <cell r="CS127">
            <v>0</v>
          </cell>
          <cell r="CT127"/>
          <cell r="CU127"/>
          <cell r="CV127">
            <v>0</v>
          </cell>
          <cell r="CW127"/>
          <cell r="CX127"/>
          <cell r="CY127">
            <v>0</v>
          </cell>
          <cell r="CZ127"/>
          <cell r="DA127"/>
          <cell r="DB127">
            <v>0</v>
          </cell>
          <cell r="DC127"/>
          <cell r="DD127"/>
          <cell r="DE127">
            <v>0</v>
          </cell>
          <cell r="DF127"/>
          <cell r="DG127"/>
          <cell r="DH127">
            <v>0</v>
          </cell>
          <cell r="DI127"/>
          <cell r="DJ127"/>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cell r="EP127">
            <v>71221</v>
          </cell>
          <cell r="EQ127">
            <v>71221</v>
          </cell>
          <cell r="ER127">
            <v>0</v>
          </cell>
        </row>
        <row r="128">
          <cell r="E128" t="str">
            <v xml:space="preserve">Government institutions and stakeholders have enhanced knowledge on food consumption to promote and advocate for healthy diets.  </v>
          </cell>
          <cell r="F128"/>
          <cell r="G128"/>
          <cell r="H128"/>
          <cell r="I128"/>
          <cell r="J128"/>
          <cell r="K128"/>
          <cell r="L128"/>
          <cell r="M128"/>
          <cell r="N128"/>
          <cell r="O128"/>
          <cell r="P128"/>
          <cell r="Q128" t="str">
            <v>* 4019 - Evidence-based promotion and advocacy for healthy diets including a baseline analysis to support the update of the national FBDG, due: 2023-Dec-31
* 4020 - Analysis of individual food consumption data completed, due: 2022-Dec-31</v>
          </cell>
          <cell r="R128"/>
          <cell r="S128"/>
          <cell r="T128"/>
          <cell r="U128"/>
          <cell r="V128"/>
          <cell r="W128"/>
          <cell r="X128"/>
          <cell r="Y128"/>
          <cell r="Z128"/>
          <cell r="AA128" t="str">
            <v>2.1 By 2030, end hunger and ensure access by all people, in particular the poor and people in vulnerable situations, including infants, to safe, nutritious and sufficient food all year round</v>
          </cell>
          <cell r="AB128"/>
          <cell r="AC128"/>
          <cell r="AD128"/>
          <cell r="AE128"/>
          <cell r="AF128"/>
          <cell r="AG128"/>
          <cell r="AH128"/>
          <cell r="AI128" t="str">
            <v>Human and Social Development</v>
          </cell>
          <cell r="AJ128"/>
          <cell r="AK128" t="str">
            <v>United Nations Development Programme (UNDP)</v>
          </cell>
          <cell r="AL128"/>
          <cell r="AM128" t="str">
            <v>Ministry of Health</v>
          </cell>
          <cell r="AN128" t="str">
            <v>Government</v>
          </cell>
          <cell r="AO128"/>
          <cell r="AP128"/>
          <cell r="AQ128"/>
          <cell r="AR128"/>
          <cell r="AS128"/>
          <cell r="AT128"/>
          <cell r="AU128"/>
          <cell r="AV128"/>
          <cell r="AW128"/>
          <cell r="AX128"/>
          <cell r="AY128"/>
          <cell r="AZ128">
            <v>0</v>
          </cell>
          <cell r="BA128"/>
          <cell r="BB128"/>
          <cell r="BC128">
            <v>0</v>
          </cell>
          <cell r="BD128"/>
          <cell r="BE128"/>
          <cell r="BF128">
            <v>0</v>
          </cell>
          <cell r="BG128"/>
          <cell r="BH128"/>
          <cell r="BI128">
            <v>0</v>
          </cell>
          <cell r="BJ128"/>
          <cell r="BK128"/>
          <cell r="BL128">
            <v>0</v>
          </cell>
          <cell r="BM128"/>
          <cell r="BN128"/>
          <cell r="BO128">
            <v>0</v>
          </cell>
          <cell r="BP128"/>
          <cell r="BQ128"/>
          <cell r="BR128">
            <v>0</v>
          </cell>
          <cell r="BS128"/>
          <cell r="BT128"/>
          <cell r="BU128">
            <v>0</v>
          </cell>
          <cell r="BV128"/>
          <cell r="BW128"/>
          <cell r="BX128">
            <v>0</v>
          </cell>
          <cell r="BY128"/>
          <cell r="BZ128"/>
          <cell r="CA128">
            <v>0</v>
          </cell>
          <cell r="CB128">
            <v>0</v>
          </cell>
          <cell r="CC128">
            <v>0</v>
          </cell>
          <cell r="CD128">
            <v>0</v>
          </cell>
          <cell r="CE128"/>
          <cell r="CF128"/>
          <cell r="CG128">
            <v>0</v>
          </cell>
          <cell r="CH128"/>
          <cell r="CI128"/>
          <cell r="CJ128">
            <v>0</v>
          </cell>
          <cell r="CK128"/>
          <cell r="CL128"/>
          <cell r="CM128">
            <v>0</v>
          </cell>
          <cell r="CN128"/>
          <cell r="CO128"/>
          <cell r="CP128">
            <v>0</v>
          </cell>
          <cell r="CQ128"/>
          <cell r="CR128"/>
          <cell r="CS128">
            <v>0</v>
          </cell>
          <cell r="CT128"/>
          <cell r="CU128"/>
          <cell r="CV128">
            <v>0</v>
          </cell>
          <cell r="CW128"/>
          <cell r="CX128"/>
          <cell r="CY128">
            <v>0</v>
          </cell>
          <cell r="CZ128"/>
          <cell r="DA128"/>
          <cell r="DB128">
            <v>0</v>
          </cell>
          <cell r="DC128"/>
          <cell r="DD128"/>
          <cell r="DE128">
            <v>0</v>
          </cell>
          <cell r="DF128"/>
          <cell r="DG128"/>
          <cell r="DH128">
            <v>0</v>
          </cell>
          <cell r="DI128"/>
          <cell r="DJ128"/>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cell r="EP128">
            <v>0</v>
          </cell>
          <cell r="EQ128">
            <v>0</v>
          </cell>
          <cell r="ER128">
            <v>0</v>
          </cell>
        </row>
        <row r="129">
          <cell r="E129" t="str">
            <v>Populations, including the most vulnerable, have enhanced access to affordable, reliable, and sustainable energy </v>
          </cell>
          <cell r="F129" t="str">
            <v xml:space="preserve">The Programme will assist in closing the energy gap by working with agencies such as the International Renewable Energy Agency (IRENA) and other partners to support increased renewable energy ambition in the region as part of the low carbon energy transition and COVID-19 green recovery actions. </v>
          </cell>
          <cell r="G129">
            <v>44562</v>
          </cell>
          <cell r="H129">
            <v>45261</v>
          </cell>
          <cell r="I129" t="str">
            <v>Sacha Lindo</v>
          </cell>
          <cell r="J129"/>
          <cell r="K129"/>
          <cell r="L129" t="str">
            <v>Development of a 1MW biomass to energy plan as a pilot, with a new view to facilitate replication toward providing 20-40MW of decentralized baseload power to the grid over the next 5-10 years</v>
          </cell>
          <cell r="M129"/>
          <cell r="N129"/>
          <cell r="O129"/>
          <cell r="P129"/>
          <cell r="Q129"/>
          <cell r="R129"/>
          <cell r="S129"/>
          <cell r="T129"/>
          <cell r="U129" t="str">
            <v>Contribute to gender equality/women’s empowerment in a limited way (1)</v>
          </cell>
          <cell r="V129" t="str">
            <v>Limited contribution to realization of human rights (1)</v>
          </cell>
          <cell r="W129" t="str">
            <v>Contributes to sustaining peace in a limited way  human rights (1)</v>
          </cell>
          <cell r="X129" t="str">
            <v>Direct Support/ Service Delivery </v>
          </cell>
          <cell r="Y129" t="str">
            <v>People living in remote, poor, rural areas</v>
          </cell>
          <cell r="Z129" t="str">
            <v xml:space="preserve">Joint Programming </v>
          </cell>
          <cell r="AA129" t="str">
            <v>7.1 By 2030, ensure universal access to affordable, reliable and modern energy services</v>
          </cell>
          <cell r="AB129" t="str">
            <v>7.2 By 2030, increase substantially the share of renewable energy in the global energy mix</v>
          </cell>
          <cell r="AC129" t="str">
            <v>7.3 By 2030, double the global rate of improvement in energy efficiency</v>
          </cell>
          <cell r="AD129"/>
          <cell r="AE129"/>
          <cell r="AF129" t="str">
            <v>Sustainable and Clean Energy</v>
          </cell>
          <cell r="AG129" t="str">
            <v>Climate Smart</v>
          </cell>
          <cell r="AH129"/>
          <cell r="AI129"/>
          <cell r="AJ129" t="str">
            <v>Climate Change and Disaster Risk Reduction</v>
          </cell>
          <cell r="AK129" t="str">
            <v>United Nations Development Programme (UNDP)</v>
          </cell>
          <cell r="AL129" t="str">
            <v>GEF</v>
          </cell>
          <cell r="AM129" t="str">
            <v>Ministry of Finance, Economic Planning and Information Technology; Department of Environment ; Ministry of. Climate Resilience, The Environment, Forestry, Fisheries &amp; Disaster Management; Ministry of Environment, Rural Modernisation and Kalinago Upliftment</v>
          </cell>
          <cell r="AN129" t="str">
            <v>Government</v>
          </cell>
          <cell r="AO129"/>
          <cell r="AP129"/>
          <cell r="AQ129" t="str">
            <v>Number of Megawatts generated from new solar photovoltaic, bionergy or other renewable energy system installations.</v>
          </cell>
          <cell r="AR129" t="str">
            <v>7.2.1 Renewable energy share in the total final energy consumption</v>
          </cell>
          <cell r="AS129"/>
          <cell r="AT129"/>
          <cell r="AU129"/>
          <cell r="AV129"/>
          <cell r="AW129"/>
          <cell r="AX129"/>
          <cell r="AY129"/>
          <cell r="AZ129">
            <v>0</v>
          </cell>
          <cell r="BA129">
            <v>398459</v>
          </cell>
          <cell r="BB129">
            <v>398459</v>
          </cell>
          <cell r="BC129">
            <v>0</v>
          </cell>
          <cell r="BD129"/>
          <cell r="BE129"/>
          <cell r="BF129">
            <v>0</v>
          </cell>
          <cell r="BG129"/>
          <cell r="BH129"/>
          <cell r="BI129">
            <v>0</v>
          </cell>
          <cell r="BJ129"/>
          <cell r="BK129"/>
          <cell r="BL129">
            <v>0</v>
          </cell>
          <cell r="BM129"/>
          <cell r="BN129"/>
          <cell r="BO129">
            <v>0</v>
          </cell>
          <cell r="BP129"/>
          <cell r="BQ129"/>
          <cell r="BR129">
            <v>0</v>
          </cell>
          <cell r="BS129"/>
          <cell r="BT129"/>
          <cell r="BU129">
            <v>0</v>
          </cell>
          <cell r="BV129"/>
          <cell r="BW129"/>
          <cell r="BX129">
            <v>0</v>
          </cell>
          <cell r="BY129"/>
          <cell r="BZ129"/>
          <cell r="CA129">
            <v>0</v>
          </cell>
          <cell r="CB129">
            <v>398459</v>
          </cell>
          <cell r="CC129">
            <v>398459</v>
          </cell>
          <cell r="CD129">
            <v>0</v>
          </cell>
          <cell r="CE129"/>
          <cell r="CF129"/>
          <cell r="CG129">
            <v>0</v>
          </cell>
          <cell r="CH129"/>
          <cell r="CI129"/>
          <cell r="CJ129">
            <v>0</v>
          </cell>
          <cell r="CK129"/>
          <cell r="CL129"/>
          <cell r="CM129">
            <v>0</v>
          </cell>
          <cell r="CN129"/>
          <cell r="CO129"/>
          <cell r="CP129">
            <v>0</v>
          </cell>
          <cell r="CQ129"/>
          <cell r="CR129"/>
          <cell r="CS129">
            <v>0</v>
          </cell>
          <cell r="CT129"/>
          <cell r="CU129"/>
          <cell r="CV129">
            <v>0</v>
          </cell>
          <cell r="CW129"/>
          <cell r="CX129"/>
          <cell r="CY129">
            <v>0</v>
          </cell>
          <cell r="CZ129"/>
          <cell r="DA129"/>
          <cell r="DB129">
            <v>0</v>
          </cell>
          <cell r="DC129"/>
          <cell r="DD129"/>
          <cell r="DE129">
            <v>0</v>
          </cell>
          <cell r="DF129"/>
          <cell r="DG129"/>
          <cell r="DH129">
            <v>0</v>
          </cell>
          <cell r="DI129"/>
          <cell r="DJ129"/>
          <cell r="DK129">
            <v>0</v>
          </cell>
          <cell r="DL129">
            <v>0</v>
          </cell>
          <cell r="DM129">
            <v>0</v>
          </cell>
          <cell r="DN129">
            <v>0</v>
          </cell>
          <cell r="DO129">
            <v>0</v>
          </cell>
          <cell r="DP129">
            <v>0</v>
          </cell>
          <cell r="DQ129">
            <v>0</v>
          </cell>
          <cell r="DR129">
            <v>0</v>
          </cell>
          <cell r="DS129">
            <v>0</v>
          </cell>
          <cell r="DT129">
            <v>0</v>
          </cell>
          <cell r="DU129">
            <v>398459</v>
          </cell>
          <cell r="DV129">
            <v>398459</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cell r="EP129">
            <v>0</v>
          </cell>
          <cell r="EQ129">
            <v>0</v>
          </cell>
          <cell r="ER129">
            <v>0</v>
          </cell>
        </row>
        <row r="130">
          <cell r="E130" t="str">
            <v>National agencies and community organisations have strengthened capacities for natural resource planning, data collection, analysis and management </v>
          </cell>
          <cell r="F130" t="str">
            <v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v>
          </cell>
          <cell r="G130">
            <v>44562</v>
          </cell>
          <cell r="H130">
            <v>45261</v>
          </cell>
          <cell r="I130" t="str">
            <v>Sacha Lindo</v>
          </cell>
          <cell r="J130"/>
          <cell r="K130" t="str">
            <v>Agriculture risk assessment, socio-economic impact assessment on the Nationally Determined Contributions</v>
          </cell>
          <cell r="L130" t="str">
            <v> </v>
          </cell>
          <cell r="M130" t="str">
            <v> </v>
          </cell>
          <cell r="N130" t="str">
            <v>Review progress toward NDC targets, including existing or emerging relevant policies.</v>
          </cell>
          <cell r="O130" t="str">
            <v>Ensure NDC targets are fully risk-informed in support of gender-responsive and inclusive resilient development pathways</v>
          </cell>
          <cell r="P130" t="str">
            <v> </v>
          </cell>
          <cell r="Q130" t="str">
            <v> </v>
          </cell>
          <cell r="R130" t="str">
            <v> </v>
          </cell>
          <cell r="S130" t="str">
            <v>Review and/or update elements of the NDC</v>
          </cell>
          <cell r="T130"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0" t="str">
            <v>Gender equality/women’s empowerment is a significant objective (2)</v>
          </cell>
          <cell r="V130" t="str">
            <v>Limited contribution to realization of human rights (1)</v>
          </cell>
          <cell r="W130" t="str">
            <v>Contributes to sustaining peace in a limited way  human rights (1)</v>
          </cell>
          <cell r="X130" t="str">
            <v>Policy Advice and Thought Leadership </v>
          </cell>
          <cell r="Y130" t="str">
            <v>People living in remote, poor, rural areas</v>
          </cell>
          <cell r="Z130" t="str">
            <v xml:space="preserve">Joint Programming </v>
          </cell>
          <cell r="AA130" t="str">
            <v>13.2 Integrate climate change measures into national policies, strategies and planning</v>
          </cell>
          <cell r="AB130" t="str">
            <v>13.3 Improve education, awareness-raising and human and institutional capacity on climate change mitigation, adaptation, impact reduction and early warning</v>
          </cell>
          <cell r="AC130"/>
          <cell r="AD130"/>
          <cell r="AE130"/>
          <cell r="AF130" t="str">
            <v xml:space="preserve">Ecosystem management </v>
          </cell>
          <cell r="AG130" t="str">
            <v xml:space="preserve">Biodiversity </v>
          </cell>
          <cell r="AH130" t="str">
            <v>Data collection and analysis</v>
          </cell>
          <cell r="AI130" t="str">
            <v>Climate Change Adaptation</v>
          </cell>
          <cell r="AJ130" t="str">
            <v>Climate Change and Disaster Risk Reduction</v>
          </cell>
          <cell r="AK130" t="str">
            <v>United Nations Development Programme (UNDP)</v>
          </cell>
          <cell r="AL130" t="str">
            <v>Govermments of Germany, Sweden, Spain and the European Union</v>
          </cell>
          <cell r="AM130" t="str">
            <v>Sustainable Development Unit; Gender Affairs Division; Ministry of Agriculture and Forestry</v>
          </cell>
          <cell r="AN130"/>
          <cell r="AO130"/>
          <cell r="AP130"/>
          <cell r="AQ130" t="str">
            <v>1: Number of NDCs, integrated natural resource management policies, legal and regulatory frameworks developed or revised to meet international standards and accompanied by national implementation plans.</v>
          </cell>
          <cell r="AR130" t="str">
            <v>13.3.1 Number of countries that have integrated mitigation, adaptation, impact reduction and early warning into primary, secondary and tertiary curricula</v>
          </cell>
          <cell r="AS130"/>
          <cell r="AT130"/>
          <cell r="AU130"/>
          <cell r="AV130"/>
          <cell r="AW130"/>
          <cell r="AX130">
            <v>27000</v>
          </cell>
          <cell r="AY130">
            <v>27000</v>
          </cell>
          <cell r="AZ130">
            <v>0</v>
          </cell>
          <cell r="BA130"/>
          <cell r="BB130"/>
          <cell r="BC130">
            <v>0</v>
          </cell>
          <cell r="BD130"/>
          <cell r="BE130"/>
          <cell r="BF130">
            <v>0</v>
          </cell>
          <cell r="BG130">
            <v>60600</v>
          </cell>
          <cell r="BH130">
            <v>60600</v>
          </cell>
          <cell r="BI130">
            <v>0</v>
          </cell>
          <cell r="BJ130">
            <v>122300</v>
          </cell>
          <cell r="BK130">
            <v>122300</v>
          </cell>
          <cell r="BL130">
            <v>0</v>
          </cell>
          <cell r="BM130"/>
          <cell r="BN130"/>
          <cell r="BO130">
            <v>0</v>
          </cell>
          <cell r="BP130"/>
          <cell r="BQ130"/>
          <cell r="BR130">
            <v>0</v>
          </cell>
          <cell r="BS130"/>
          <cell r="BT130"/>
          <cell r="BU130">
            <v>0</v>
          </cell>
          <cell r="BV130">
            <v>54200</v>
          </cell>
          <cell r="BW130">
            <v>54200</v>
          </cell>
          <cell r="BX130">
            <v>0</v>
          </cell>
          <cell r="BY130"/>
          <cell r="BZ130"/>
          <cell r="CA130">
            <v>0</v>
          </cell>
          <cell r="CB130">
            <v>264100</v>
          </cell>
          <cell r="CC130">
            <v>264100</v>
          </cell>
          <cell r="CD130">
            <v>0</v>
          </cell>
          <cell r="CE130"/>
          <cell r="CF130"/>
          <cell r="CG130">
            <v>0</v>
          </cell>
          <cell r="CH130"/>
          <cell r="CI130"/>
          <cell r="CJ130">
            <v>0</v>
          </cell>
          <cell r="CK130">
            <v>54200</v>
          </cell>
          <cell r="CL130">
            <v>0</v>
          </cell>
          <cell r="CM130">
            <v>54200</v>
          </cell>
          <cell r="CN130"/>
          <cell r="CO130"/>
          <cell r="CP130">
            <v>0</v>
          </cell>
          <cell r="CQ130"/>
          <cell r="CR130"/>
          <cell r="CS130">
            <v>0</v>
          </cell>
          <cell r="CT130"/>
          <cell r="CU130"/>
          <cell r="CV130">
            <v>0</v>
          </cell>
          <cell r="CW130"/>
          <cell r="CX130"/>
          <cell r="CY130">
            <v>0</v>
          </cell>
          <cell r="CZ130"/>
          <cell r="DA130"/>
          <cell r="DB130">
            <v>0</v>
          </cell>
          <cell r="DC130"/>
          <cell r="DD130"/>
          <cell r="DE130">
            <v>0</v>
          </cell>
          <cell r="DF130"/>
          <cell r="DG130"/>
          <cell r="DH130">
            <v>0</v>
          </cell>
          <cell r="DI130"/>
          <cell r="DJ130"/>
          <cell r="DK130">
            <v>0</v>
          </cell>
          <cell r="DL130">
            <v>54200</v>
          </cell>
          <cell r="DM130">
            <v>0</v>
          </cell>
          <cell r="DN130">
            <v>54200</v>
          </cell>
          <cell r="DO130">
            <v>0</v>
          </cell>
          <cell r="DP130">
            <v>0</v>
          </cell>
          <cell r="DQ130">
            <v>0</v>
          </cell>
          <cell r="DR130">
            <v>27000</v>
          </cell>
          <cell r="DS130">
            <v>27000</v>
          </cell>
          <cell r="DT130">
            <v>0</v>
          </cell>
          <cell r="DU130">
            <v>54200</v>
          </cell>
          <cell r="DV130">
            <v>0</v>
          </cell>
          <cell r="DW130">
            <v>54200</v>
          </cell>
          <cell r="DX130">
            <v>0</v>
          </cell>
          <cell r="DY130">
            <v>0</v>
          </cell>
          <cell r="DZ130">
            <v>0</v>
          </cell>
          <cell r="EA130">
            <v>60600</v>
          </cell>
          <cell r="EB130">
            <v>60600</v>
          </cell>
          <cell r="EC130">
            <v>0</v>
          </cell>
          <cell r="ED130">
            <v>122300</v>
          </cell>
          <cell r="EE130">
            <v>122300</v>
          </cell>
          <cell r="EF130">
            <v>0</v>
          </cell>
          <cell r="EG130">
            <v>0</v>
          </cell>
          <cell r="EH130">
            <v>0</v>
          </cell>
          <cell r="EI130">
            <v>0</v>
          </cell>
          <cell r="EJ130">
            <v>0</v>
          </cell>
          <cell r="EK130">
            <v>0</v>
          </cell>
          <cell r="EL130">
            <v>0</v>
          </cell>
          <cell r="EM130">
            <v>0</v>
          </cell>
          <cell r="EN130">
            <v>0</v>
          </cell>
          <cell r="EO130">
            <v>0</v>
          </cell>
          <cell r="EP130">
            <v>54200</v>
          </cell>
          <cell r="EQ130">
            <v>54200</v>
          </cell>
          <cell r="ER130">
            <v>0</v>
          </cell>
        </row>
        <row r="131">
          <cell r="E131" t="str">
            <v>Governments and communities have increased capacities to adapt to and mitigate the impacts of climate change  </v>
          </cell>
          <cell r="F131" t="str">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ell>
          <cell r="G131">
            <v>44562</v>
          </cell>
          <cell r="H131">
            <v>45261</v>
          </cell>
          <cell r="I131" t="str">
            <v>Sacha Lindo</v>
          </cell>
          <cell r="J131"/>
          <cell r="K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L131"/>
          <cell r="M131"/>
          <cell r="N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O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P131"/>
          <cell r="Q131"/>
          <cell r="R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S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T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1" t="str">
            <v>Gender equality/women’s empowerment is a significant objective (2)</v>
          </cell>
          <cell r="V131" t="str">
            <v>Limited contribution to realization of human rights (1)</v>
          </cell>
          <cell r="W131" t="str">
            <v>Contributes to sustaining peace in a limited way  human rights (1)</v>
          </cell>
          <cell r="X131" t="str">
            <v>Policy Advice and Thought Leadership </v>
          </cell>
          <cell r="Y131" t="str">
            <v>Women and Girls</v>
          </cell>
          <cell r="Z131" t="str">
            <v xml:space="preserve">Joint Programming </v>
          </cell>
          <cell r="AA131" t="str">
            <v>13.2 Integrate climate change measures into national policies, strategies and planning</v>
          </cell>
          <cell r="AB131" t="str">
            <v>13.3 Improve education, awareness-raising and human and institutional capacity on climate change mitigation, adaptation, impact reduction and early warning</v>
          </cell>
          <cell r="AC131" t="str">
            <v>1.b Create sound policy frameworks at the national, regional and international levels, based on pro-poor and gender-sensitive development strategies, to support accelerated investment in poverty eradication actions</v>
          </cell>
          <cell r="AD131" t="str">
            <v>5.c Adopt and strengthen sound policies and enforceable legislation for the promotion of gender equality and the empowerment of all women and girls at all levels</v>
          </cell>
          <cell r="AE131"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31" t="str">
            <v>Climate Change Adaptation and Resilience</v>
          </cell>
          <cell r="AG131" t="str">
            <v>Support to Institutions</v>
          </cell>
          <cell r="AH131" t="str">
            <v>Capacity Building</v>
          </cell>
          <cell r="AI131" t="str">
            <v>Climate Change Adaptation</v>
          </cell>
          <cell r="AJ131" t="str">
            <v>Climate Change and Disaster Risk Reduction</v>
          </cell>
          <cell r="AK131" t="str">
            <v>United Nations Development Programme (UNDP)</v>
          </cell>
          <cell r="AL131" t="str">
            <v>Govermments of Canada</v>
          </cell>
          <cell r="AM131" t="str">
            <v>Sustainable Development Unit; Gender Affairs Division; Ministry of Agriculture and Forestry</v>
          </cell>
          <cell r="AN131" t="str">
            <v>COM (Government, RGO, IGO)</v>
          </cell>
          <cell r="AO131"/>
          <cell r="AP131"/>
          <cell r="AQ131" t="str">
            <v xml:space="preserve">Number of risk-informed gender responsive climate change adaptation actions implemented in sectors identified in the National </v>
          </cell>
          <cell r="AR131" t="str">
            <v>13.3.2 Number of countries that have communicated the strengthening of institutional, systemic and individual capacity-building to implement adaptation, mitigation and technology transfer, and development actions</v>
          </cell>
          <cell r="AS131"/>
          <cell r="AT131"/>
          <cell r="AU131"/>
          <cell r="AV131"/>
          <cell r="AW131"/>
          <cell r="AX131">
            <v>303995.11</v>
          </cell>
          <cell r="AY131">
            <v>303995.11</v>
          </cell>
          <cell r="AZ131">
            <v>0</v>
          </cell>
          <cell r="BA131"/>
          <cell r="BB131"/>
          <cell r="BC131">
            <v>0</v>
          </cell>
          <cell r="BD131"/>
          <cell r="BE131"/>
          <cell r="BF131">
            <v>0</v>
          </cell>
          <cell r="BG131">
            <v>308995.11</v>
          </cell>
          <cell r="BH131">
            <v>308995.11</v>
          </cell>
          <cell r="BI131">
            <v>0</v>
          </cell>
          <cell r="BJ131">
            <v>339025.11</v>
          </cell>
          <cell r="BK131">
            <v>339025.11</v>
          </cell>
          <cell r="BL131">
            <v>0</v>
          </cell>
          <cell r="BM131"/>
          <cell r="BN131"/>
          <cell r="BO131">
            <v>0</v>
          </cell>
          <cell r="BP131"/>
          <cell r="BQ131"/>
          <cell r="BR131">
            <v>0</v>
          </cell>
          <cell r="BS131">
            <v>319025.11</v>
          </cell>
          <cell r="BT131">
            <v>319025.11</v>
          </cell>
          <cell r="BU131">
            <v>0</v>
          </cell>
          <cell r="BV131">
            <v>297995.11</v>
          </cell>
          <cell r="BW131">
            <v>297995.11</v>
          </cell>
          <cell r="BX131">
            <v>0</v>
          </cell>
          <cell r="BY131"/>
          <cell r="BZ131"/>
          <cell r="CA131">
            <v>0</v>
          </cell>
          <cell r="CB131">
            <v>1569035.5499999998</v>
          </cell>
          <cell r="CC131">
            <v>1569035.5499999998</v>
          </cell>
          <cell r="CD131">
            <v>0</v>
          </cell>
          <cell r="CE131"/>
          <cell r="CF131"/>
          <cell r="CG131">
            <v>0</v>
          </cell>
          <cell r="CH131"/>
          <cell r="CI131"/>
          <cell r="CJ131">
            <v>0</v>
          </cell>
          <cell r="CK131"/>
          <cell r="CL131"/>
          <cell r="CM131">
            <v>0</v>
          </cell>
          <cell r="CN131"/>
          <cell r="CO131"/>
          <cell r="CP131">
            <v>0</v>
          </cell>
          <cell r="CQ131"/>
          <cell r="CR131"/>
          <cell r="CS131">
            <v>0</v>
          </cell>
          <cell r="CT131"/>
          <cell r="CU131"/>
          <cell r="CV131">
            <v>0</v>
          </cell>
          <cell r="CW131"/>
          <cell r="CX131"/>
          <cell r="CY131">
            <v>0</v>
          </cell>
          <cell r="CZ131"/>
          <cell r="DA131"/>
          <cell r="DB131">
            <v>0</v>
          </cell>
          <cell r="DC131"/>
          <cell r="DD131"/>
          <cell r="DE131">
            <v>0</v>
          </cell>
          <cell r="DF131"/>
          <cell r="DG131"/>
          <cell r="DH131">
            <v>0</v>
          </cell>
          <cell r="DI131"/>
          <cell r="DJ131"/>
          <cell r="DK131">
            <v>0</v>
          </cell>
          <cell r="DL131">
            <v>0</v>
          </cell>
          <cell r="DM131">
            <v>0</v>
          </cell>
          <cell r="DN131">
            <v>0</v>
          </cell>
          <cell r="DO131">
            <v>0</v>
          </cell>
          <cell r="DP131">
            <v>0</v>
          </cell>
          <cell r="DQ131">
            <v>0</v>
          </cell>
          <cell r="DR131">
            <v>303995.11</v>
          </cell>
          <cell r="DS131">
            <v>303995.11</v>
          </cell>
          <cell r="DT131">
            <v>0</v>
          </cell>
          <cell r="DU131">
            <v>0</v>
          </cell>
          <cell r="DV131">
            <v>0</v>
          </cell>
          <cell r="DW131">
            <v>0</v>
          </cell>
          <cell r="DX131">
            <v>0</v>
          </cell>
          <cell r="DY131">
            <v>0</v>
          </cell>
          <cell r="DZ131">
            <v>0</v>
          </cell>
          <cell r="EA131">
            <v>308995.11</v>
          </cell>
          <cell r="EB131">
            <v>308995.11</v>
          </cell>
          <cell r="EC131">
            <v>0</v>
          </cell>
          <cell r="ED131">
            <v>339025.11</v>
          </cell>
          <cell r="EE131">
            <v>339025.11</v>
          </cell>
          <cell r="EF131">
            <v>0</v>
          </cell>
          <cell r="EG131">
            <v>0</v>
          </cell>
          <cell r="EH131">
            <v>0</v>
          </cell>
          <cell r="EI131">
            <v>0</v>
          </cell>
          <cell r="EJ131">
            <v>0</v>
          </cell>
          <cell r="EK131">
            <v>0</v>
          </cell>
          <cell r="EL131">
            <v>0</v>
          </cell>
          <cell r="EM131">
            <v>319025.11</v>
          </cell>
          <cell r="EN131">
            <v>319025.11</v>
          </cell>
          <cell r="EO131">
            <v>0</v>
          </cell>
          <cell r="EP131">
            <v>297995.11</v>
          </cell>
          <cell r="EQ131">
            <v>297995.11</v>
          </cell>
          <cell r="ER131">
            <v>0</v>
          </cell>
        </row>
        <row r="132">
          <cell r="E132" t="str">
            <v xml:space="preserve">Increasing the Resilience of the Education System to Climate Change Impacts in the Eastern Caribbean </v>
          </cell>
          <cell r="F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G132"/>
          <cell r="H132"/>
          <cell r="I132"/>
          <cell r="J132"/>
          <cell r="K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L132"/>
          <cell r="M132"/>
          <cell r="N132"/>
          <cell r="O132"/>
          <cell r="P132"/>
          <cell r="Q132"/>
          <cell r="R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S132"/>
          <cell r="T132"/>
          <cell r="U132"/>
          <cell r="V132"/>
          <cell r="W132"/>
          <cell r="X132"/>
          <cell r="Y132"/>
          <cell r="Z132"/>
          <cell r="AA132"/>
          <cell r="AB132"/>
          <cell r="AC132"/>
          <cell r="AD132"/>
          <cell r="AE132"/>
          <cell r="AF132"/>
          <cell r="AG132"/>
          <cell r="AH132"/>
          <cell r="AI132"/>
          <cell r="AJ132" t="str">
            <v>Climate Change and Disaster Risk Reduction</v>
          </cell>
          <cell r="AK132" t="str">
            <v>United Nations Human Settlements Programme (UN-Habitat)</v>
          </cell>
          <cell r="AL132"/>
          <cell r="AM132" t="str">
            <v xml:space="preserve">SLU: Ministry of Education, Innovation, Gender
Relations and Sustainable Development
AB : Department of Environment </v>
          </cell>
          <cell r="AN132" t="str">
            <v>Government</v>
          </cell>
          <cell r="AO132" t="str">
            <v>Organisation of Eastern Caribbean States (OECS)</v>
          </cell>
          <cell r="AP132" t="str">
            <v>Caribbean Disaster Emergency Management Agency (CDEMA)</v>
          </cell>
          <cell r="AQ132" t="str">
            <v xml:space="preserve">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v>
          </cell>
          <cell r="AR132"/>
          <cell r="AS132"/>
          <cell r="AT132"/>
          <cell r="AU132"/>
          <cell r="AV132"/>
          <cell r="AW132"/>
          <cell r="AX132">
            <v>2559500</v>
          </cell>
          <cell r="AY132"/>
          <cell r="AZ132">
            <v>2559500</v>
          </cell>
          <cell r="BA132"/>
          <cell r="BB132"/>
          <cell r="BC132"/>
          <cell r="BD132"/>
          <cell r="BE132"/>
          <cell r="BF132"/>
          <cell r="BG132"/>
          <cell r="BH132"/>
          <cell r="BI132"/>
          <cell r="BJ132"/>
          <cell r="BK132"/>
          <cell r="BL132"/>
          <cell r="BM132"/>
          <cell r="BN132"/>
          <cell r="BO132"/>
          <cell r="BP132"/>
          <cell r="BQ132"/>
          <cell r="BR132"/>
          <cell r="BS132">
            <v>3277775</v>
          </cell>
          <cell r="BT132"/>
          <cell r="BU132">
            <v>3277775</v>
          </cell>
          <cell r="BV132"/>
          <cell r="BW132"/>
          <cell r="BX132"/>
          <cell r="BY132">
            <v>190000</v>
          </cell>
          <cell r="BZ132">
            <v>0</v>
          </cell>
          <cell r="CA132">
            <v>190000</v>
          </cell>
          <cell r="CB132">
            <v>6027275</v>
          </cell>
          <cell r="CC132">
            <v>0</v>
          </cell>
          <cell r="CD132">
            <v>6027275</v>
          </cell>
          <cell r="CE132"/>
          <cell r="CF132"/>
          <cell r="CG132"/>
          <cell r="CH132">
            <v>2559500</v>
          </cell>
          <cell r="CI132"/>
          <cell r="CJ132">
            <v>2559500</v>
          </cell>
          <cell r="CK132"/>
          <cell r="CL132"/>
          <cell r="CM132"/>
          <cell r="CN132"/>
          <cell r="CO132"/>
          <cell r="CP132"/>
          <cell r="CQ132"/>
          <cell r="CR132"/>
          <cell r="CS132"/>
          <cell r="CT132"/>
          <cell r="CU132"/>
          <cell r="CV132"/>
          <cell r="CW132"/>
          <cell r="CX132"/>
          <cell r="CY132"/>
          <cell r="CZ132"/>
          <cell r="DA132"/>
          <cell r="DB132"/>
          <cell r="DC132">
            <v>3277775</v>
          </cell>
          <cell r="DD132">
            <v>0</v>
          </cell>
          <cell r="DE132">
            <v>3277775</v>
          </cell>
          <cell r="DF132"/>
          <cell r="DG132"/>
          <cell r="DH132"/>
          <cell r="DI132">
            <v>190000</v>
          </cell>
          <cell r="DJ132">
            <v>0</v>
          </cell>
          <cell r="DK132">
            <v>190000</v>
          </cell>
          <cell r="DL132">
            <v>6027275</v>
          </cell>
          <cell r="DM132">
            <v>0</v>
          </cell>
          <cell r="DN132">
            <v>6027275</v>
          </cell>
          <cell r="DO132">
            <v>0</v>
          </cell>
          <cell r="DP132">
            <v>0</v>
          </cell>
          <cell r="DQ132">
            <v>0</v>
          </cell>
          <cell r="DR132">
            <v>5119000</v>
          </cell>
          <cell r="DS132">
            <v>0</v>
          </cell>
          <cell r="DT132">
            <v>5119000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6555550</v>
          </cell>
          <cell r="EN132">
            <v>0</v>
          </cell>
          <cell r="EO132">
            <v>6555550</v>
          </cell>
          <cell r="EP132">
            <v>0</v>
          </cell>
          <cell r="EQ132">
            <v>0</v>
          </cell>
          <cell r="ER132">
            <v>0</v>
          </cell>
        </row>
        <row r="133">
          <cell r="E133" t="str">
            <v xml:space="preserve">Governmental institutions are better equipped to identify impacts and opportunities for resilient recovery </v>
          </cell>
          <cell r="F133" t="str">
            <v xml:space="preserve">The urban sector is a key contributor to economic growth, as cities and towns are hubs for jobs, educational and health facilities and transportation. Recognising the need for a coordinated approach to faciliate urban development and provision of afordable housing,  the Caribbean Development Bank (CDB), has developed its Urban and Housing Sector Policies for its BMS to guide future investment in these sectors. Through technical asstiance from UN- Habitat  technical and financing from  CDB, UN-Habittat will work with CDB for developing Caribbean  urban planning guidelines and capital investments plans, and supporting implementation pilots in (SKN &amp; SLU) </v>
          </cell>
          <cell r="G133"/>
          <cell r="H133"/>
          <cell r="I133"/>
          <cell r="J133"/>
          <cell r="K133"/>
          <cell r="L133"/>
          <cell r="M133"/>
          <cell r="N133"/>
          <cell r="O133"/>
          <cell r="P133"/>
          <cell r="Q133"/>
          <cell r="R133"/>
          <cell r="S133"/>
          <cell r="T133"/>
          <cell r="U133"/>
          <cell r="V133"/>
          <cell r="W133"/>
          <cell r="X133"/>
          <cell r="Y133"/>
          <cell r="Z133"/>
          <cell r="AA133"/>
          <cell r="AB133"/>
          <cell r="AC133"/>
          <cell r="AD133"/>
          <cell r="AE133"/>
          <cell r="AF133"/>
          <cell r="AG133"/>
          <cell r="AH133"/>
          <cell r="AI133"/>
          <cell r="AJ133" t="str">
            <v>Climate Change and Disaster Risk Reduction</v>
          </cell>
          <cell r="AK133" t="str">
            <v>United Nations Human Settlements Programme (UN-Habitat)</v>
          </cell>
          <cell r="AL133"/>
          <cell r="AM133"/>
          <cell r="AN133"/>
          <cell r="AO133"/>
          <cell r="AP133"/>
          <cell r="AQ133"/>
          <cell r="AR133"/>
          <cell r="AS133"/>
          <cell r="AT133"/>
          <cell r="AU133"/>
          <cell r="AV133"/>
          <cell r="AW133"/>
          <cell r="AX133"/>
          <cell r="AY133"/>
          <cell r="AZ133"/>
          <cell r="BA133"/>
          <cell r="BB133"/>
          <cell r="BC133"/>
          <cell r="BD133"/>
          <cell r="BE133"/>
          <cell r="BF133"/>
          <cell r="BG133"/>
          <cell r="BH133"/>
          <cell r="BI133"/>
          <cell r="BJ133"/>
          <cell r="BK133"/>
          <cell r="BL133"/>
          <cell r="BM133"/>
          <cell r="BN133"/>
          <cell r="BO133"/>
          <cell r="BP133"/>
          <cell r="BQ133"/>
          <cell r="BR133"/>
          <cell r="BS133"/>
          <cell r="BT133"/>
          <cell r="BU133"/>
          <cell r="BV133"/>
          <cell r="BW133"/>
          <cell r="BX133"/>
          <cell r="BY133">
            <v>375000</v>
          </cell>
          <cell r="BZ133">
            <v>375000</v>
          </cell>
          <cell r="CA133"/>
          <cell r="CB133">
            <v>375000</v>
          </cell>
          <cell r="CC133">
            <v>375000</v>
          </cell>
          <cell r="CD133">
            <v>0</v>
          </cell>
          <cell r="CE133"/>
          <cell r="CF133"/>
          <cell r="CG133"/>
          <cell r="CH133"/>
          <cell r="CI133"/>
          <cell r="CJ133"/>
          <cell r="CK133"/>
          <cell r="CL133"/>
          <cell r="CM133"/>
          <cell r="CN133"/>
          <cell r="CO133"/>
          <cell r="CP133"/>
          <cell r="CQ133"/>
          <cell r="CR133"/>
          <cell r="CS133"/>
          <cell r="CT133"/>
          <cell r="CU133"/>
          <cell r="CV133"/>
          <cell r="CW133"/>
          <cell r="CX133"/>
          <cell r="CY133"/>
          <cell r="CZ133"/>
          <cell r="DA133"/>
          <cell r="DB133"/>
          <cell r="DC133"/>
          <cell r="DD133"/>
          <cell r="DE133"/>
          <cell r="DF133"/>
          <cell r="DG133"/>
          <cell r="DH133"/>
          <cell r="DI133">
            <v>375000</v>
          </cell>
          <cell r="DJ133">
            <v>375000</v>
          </cell>
          <cell r="DK133">
            <v>0</v>
          </cell>
          <cell r="DL133">
            <v>375000</v>
          </cell>
          <cell r="DM133">
            <v>375000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cell r="EP133">
            <v>0</v>
          </cell>
          <cell r="EQ133">
            <v>0</v>
          </cell>
          <cell r="ER133">
            <v>0</v>
          </cell>
        </row>
        <row r="134">
          <cell r="E134" t="str">
            <v xml:space="preserve">Governmental institutions are better equipped to identify impacts and opportunities for resilient recovery </v>
          </cell>
          <cell r="F134" t="str">
            <v xml:space="preserve">The main objective of the project is to accelerate green, resilient and pro-poor pandemic recovery towards sustainable urban development in African, Caribbean and Pacific SIDS. The project expects to accomplish the following outcomes: 
• Selected city/national governments in SIDS in Africa, the Caribbean and the Pacific have the capacity to articulate and action citywide fundable green, resilient, and pro-poor climate change and pandemic recovery plans. (ANB, SLU) 
• Global and intraregional exchange between SIDS regions in Africa, Caribbean and the Pacific is improved and has triggered south-south, north-south and triangular learning and partnership building  (ANB, SLU) </v>
          </cell>
          <cell r="G134"/>
          <cell r="H134"/>
          <cell r="I134"/>
          <cell r="J134"/>
          <cell r="K134"/>
          <cell r="L134"/>
          <cell r="M134"/>
          <cell r="N134"/>
          <cell r="O134"/>
          <cell r="P134"/>
          <cell r="Q134"/>
          <cell r="R134"/>
          <cell r="S134"/>
          <cell r="T134"/>
          <cell r="U134"/>
          <cell r="V134"/>
          <cell r="W134"/>
          <cell r="X134"/>
          <cell r="Y134"/>
          <cell r="Z134"/>
          <cell r="AA134"/>
          <cell r="AB134"/>
          <cell r="AC134"/>
          <cell r="AD134"/>
          <cell r="AE134"/>
          <cell r="AF134"/>
          <cell r="AG134"/>
          <cell r="AH134"/>
          <cell r="AI134"/>
          <cell r="AJ134" t="str">
            <v>Climate Change and Disaster Risk Reduction</v>
          </cell>
          <cell r="AK134" t="str">
            <v>United Nations Human Settlements Programme (UN-Habitat)</v>
          </cell>
          <cell r="AL134"/>
          <cell r="AM134"/>
          <cell r="AN134"/>
          <cell r="AO134"/>
          <cell r="AP134"/>
          <cell r="AQ134"/>
          <cell r="AR134"/>
          <cell r="AS134"/>
          <cell r="AT134"/>
          <cell r="AU134"/>
          <cell r="AV134"/>
          <cell r="AW134"/>
          <cell r="AX134">
            <v>75000</v>
          </cell>
          <cell r="AY134">
            <v>75000</v>
          </cell>
          <cell r="AZ134"/>
          <cell r="BA134"/>
          <cell r="BB134"/>
          <cell r="BC134"/>
          <cell r="BD134"/>
          <cell r="BE134"/>
          <cell r="BF134"/>
          <cell r="BG134"/>
          <cell r="BH134"/>
          <cell r="BI134"/>
          <cell r="BJ134"/>
          <cell r="BK134"/>
          <cell r="BL134"/>
          <cell r="BM134"/>
          <cell r="BN134"/>
          <cell r="BO134"/>
          <cell r="BP134"/>
          <cell r="BQ134"/>
          <cell r="BR134"/>
          <cell r="BS134">
            <v>75000</v>
          </cell>
          <cell r="BT134">
            <v>75000</v>
          </cell>
          <cell r="BU134"/>
          <cell r="BV134"/>
          <cell r="BW134"/>
          <cell r="BX134"/>
          <cell r="BY134"/>
          <cell r="BZ134"/>
          <cell r="CA134"/>
          <cell r="CB134">
            <v>150000</v>
          </cell>
          <cell r="CC134">
            <v>150000</v>
          </cell>
          <cell r="CD134">
            <v>0</v>
          </cell>
          <cell r="CE134"/>
          <cell r="CF134"/>
          <cell r="CG134"/>
          <cell r="CH134"/>
          <cell r="CI134"/>
          <cell r="CJ134"/>
          <cell r="CK134"/>
          <cell r="CL134"/>
          <cell r="CM134"/>
          <cell r="CN134"/>
          <cell r="CO134"/>
          <cell r="CP134"/>
          <cell r="CQ134"/>
          <cell r="CR134"/>
          <cell r="CS134"/>
          <cell r="CT134"/>
          <cell r="CU134"/>
          <cell r="CV134"/>
          <cell r="CW134"/>
          <cell r="CX134"/>
          <cell r="CY134"/>
          <cell r="CZ134"/>
          <cell r="DA134"/>
          <cell r="DB134"/>
          <cell r="DC134"/>
          <cell r="DD134"/>
          <cell r="DE134"/>
          <cell r="DF134"/>
          <cell r="DG134"/>
          <cell r="DH134"/>
          <cell r="DI134"/>
          <cell r="DJ134"/>
          <cell r="DK134"/>
          <cell r="DL134">
            <v>0</v>
          </cell>
          <cell r="DM134">
            <v>0</v>
          </cell>
          <cell r="DN134">
            <v>0</v>
          </cell>
          <cell r="DO134">
            <v>0</v>
          </cell>
          <cell r="DP134">
            <v>0</v>
          </cell>
          <cell r="DQ134">
            <v>0</v>
          </cell>
          <cell r="DR134">
            <v>75000</v>
          </cell>
          <cell r="DS134">
            <v>75000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75000</v>
          </cell>
          <cell r="EN134">
            <v>75000</v>
          </cell>
          <cell r="EO134">
            <v>0</v>
          </cell>
          <cell r="EP134">
            <v>0</v>
          </cell>
          <cell r="EQ134">
            <v>0</v>
          </cell>
          <cell r="ER134">
            <v>0</v>
          </cell>
        </row>
        <row r="135">
          <cell r="E135" t="str">
            <v xml:space="preserve">Resilient informal settlements upgrading and prevention strategy for St Lucia </v>
          </cell>
          <cell r="F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G135"/>
          <cell r="H135"/>
          <cell r="I135"/>
          <cell r="J135"/>
          <cell r="K135"/>
          <cell r="L135"/>
          <cell r="M135"/>
          <cell r="N135"/>
          <cell r="O135"/>
          <cell r="P135"/>
          <cell r="Q135"/>
          <cell r="R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S135"/>
          <cell r="T135"/>
          <cell r="U135"/>
          <cell r="V135"/>
          <cell r="W135"/>
          <cell r="X135"/>
          <cell r="Y135"/>
          <cell r="Z135"/>
          <cell r="AA135"/>
          <cell r="AB135"/>
          <cell r="AC135"/>
          <cell r="AD135"/>
          <cell r="AE135"/>
          <cell r="AF135"/>
          <cell r="AG135"/>
          <cell r="AH135"/>
          <cell r="AI135"/>
          <cell r="AJ135" t="str">
            <v>Climate Change and Disaster Risk Reduction</v>
          </cell>
          <cell r="AK135" t="str">
            <v>United Nations Human Settlements Programme (UN-Habitat)</v>
          </cell>
          <cell r="AL135"/>
          <cell r="AM135" t="str">
            <v>Department of Housing and Local Government</v>
          </cell>
          <cell r="AN135"/>
          <cell r="AO135"/>
          <cell r="AP135"/>
          <cell r="AQ135" t="str">
            <v xml:space="preserve">Number of or percentage of population living in informal settlements where the access to basic services is limited and lack of adequate and affordable housing and tenure security posing additional risk and vulnerabilities </v>
          </cell>
          <cell r="AR135"/>
          <cell r="AS135"/>
          <cell r="AT135"/>
          <cell r="AU135"/>
          <cell r="AV135"/>
          <cell r="AW135"/>
          <cell r="AX135"/>
          <cell r="AY135"/>
          <cell r="AZ135"/>
          <cell r="BA135"/>
          <cell r="BB135"/>
          <cell r="BC135"/>
          <cell r="BD135"/>
          <cell r="BE135"/>
          <cell r="BF135"/>
          <cell r="BG135"/>
          <cell r="BH135"/>
          <cell r="BI135"/>
          <cell r="BJ135"/>
          <cell r="BK135"/>
          <cell r="BL135"/>
          <cell r="BM135"/>
          <cell r="BN135"/>
          <cell r="BO135"/>
          <cell r="BP135"/>
          <cell r="BQ135"/>
          <cell r="BR135"/>
          <cell r="BS135">
            <v>62400</v>
          </cell>
          <cell r="BT135">
            <v>62400</v>
          </cell>
          <cell r="BU135"/>
          <cell r="BV135"/>
          <cell r="BW135"/>
          <cell r="BX135"/>
          <cell r="BY135"/>
          <cell r="BZ135"/>
          <cell r="CA135"/>
          <cell r="CB135">
            <v>62400</v>
          </cell>
          <cell r="CC135">
            <v>62400</v>
          </cell>
          <cell r="CD135">
            <v>0</v>
          </cell>
          <cell r="CE135"/>
          <cell r="CF135"/>
          <cell r="CG135"/>
          <cell r="CH135"/>
          <cell r="CI135"/>
          <cell r="CJ135"/>
          <cell r="CK135"/>
          <cell r="CL135"/>
          <cell r="CM135"/>
          <cell r="CN135"/>
          <cell r="CO135"/>
          <cell r="CP135"/>
          <cell r="CQ135"/>
          <cell r="CR135"/>
          <cell r="CS135"/>
          <cell r="CT135"/>
          <cell r="CU135"/>
          <cell r="CV135"/>
          <cell r="CW135"/>
          <cell r="CX135"/>
          <cell r="CY135"/>
          <cell r="CZ135"/>
          <cell r="DA135"/>
          <cell r="DB135"/>
          <cell r="DC135"/>
          <cell r="DD135"/>
          <cell r="DE135"/>
          <cell r="DF135"/>
          <cell r="DG135"/>
          <cell r="DH135"/>
          <cell r="DI135"/>
          <cell r="DJ135"/>
          <cell r="DK135"/>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62400</v>
          </cell>
          <cell r="EN135">
            <v>62400</v>
          </cell>
          <cell r="EO135">
            <v>0</v>
          </cell>
          <cell r="EP135">
            <v>0</v>
          </cell>
          <cell r="EQ135">
            <v>0</v>
          </cell>
          <cell r="ER135">
            <v>0</v>
          </cell>
        </row>
        <row r="136">
          <cell r="E136" t="str">
            <v xml:space="preserve"> OECS IOM Working Group established and functioning effectively to share information </v>
          </cell>
          <cell r="F136" t="str">
            <v>Working group supports OECS in monitoring migration related activities with the United Nations</v>
          </cell>
          <cell r="G136"/>
          <cell r="H136"/>
          <cell r="I136"/>
          <cell r="J136"/>
          <cell r="K136"/>
          <cell r="L136"/>
          <cell r="M136"/>
          <cell r="N136"/>
          <cell r="O136"/>
          <cell r="P136"/>
          <cell r="Q136"/>
          <cell r="R136"/>
          <cell r="S136"/>
          <cell r="T136"/>
          <cell r="U136"/>
          <cell r="V136"/>
          <cell r="W136"/>
          <cell r="X136"/>
          <cell r="Y136"/>
          <cell r="Z136"/>
          <cell r="AA136"/>
          <cell r="AB136"/>
          <cell r="AC136"/>
          <cell r="AD136"/>
          <cell r="AE136"/>
          <cell r="AF136" t="str">
            <v>Regional Cooperation</v>
          </cell>
          <cell r="AG136" t="str">
            <v>Support to Institutions</v>
          </cell>
          <cell r="AH136"/>
          <cell r="AI136" t="str">
            <v>Human and Social Development</v>
          </cell>
          <cell r="AJ136" t="str">
            <v>Tailored Policy Support &amp; Technical Assistance</v>
          </cell>
          <cell r="AK136" t="str">
            <v>International Organization for Migration (IOM)</v>
          </cell>
          <cell r="AL136"/>
          <cell r="AM136" t="str">
            <v>Ministry of National Security</v>
          </cell>
          <cell r="AN136"/>
          <cell r="AO136" t="str">
            <v>Organisation of Eastern Caribbean States (OECS)</v>
          </cell>
          <cell r="AP136"/>
          <cell r="AQ136"/>
          <cell r="AR136"/>
          <cell r="AS136"/>
          <cell r="AT136"/>
          <cell r="AU136"/>
          <cell r="AV136"/>
          <cell r="AW136"/>
          <cell r="AX136"/>
          <cell r="AY136"/>
          <cell r="AZ136">
            <v>0</v>
          </cell>
          <cell r="BA136">
            <v>103000</v>
          </cell>
          <cell r="BB136">
            <v>103000</v>
          </cell>
          <cell r="BC136">
            <v>0</v>
          </cell>
          <cell r="BD136"/>
          <cell r="BE136"/>
          <cell r="BF136">
            <v>0</v>
          </cell>
          <cell r="BG136"/>
          <cell r="BH136"/>
          <cell r="BI136">
            <v>0</v>
          </cell>
          <cell r="BJ136">
            <v>50000</v>
          </cell>
          <cell r="BK136">
            <v>50000</v>
          </cell>
          <cell r="BL136">
            <v>0</v>
          </cell>
          <cell r="BM136"/>
          <cell r="BN136"/>
          <cell r="BO136">
            <v>0</v>
          </cell>
          <cell r="BP136"/>
          <cell r="BQ136"/>
          <cell r="BR136">
            <v>0</v>
          </cell>
          <cell r="BS136">
            <v>35000</v>
          </cell>
          <cell r="BT136">
            <v>35000</v>
          </cell>
          <cell r="BU136">
            <v>0</v>
          </cell>
          <cell r="BV136">
            <v>78000</v>
          </cell>
          <cell r="BW136">
            <v>78000</v>
          </cell>
          <cell r="BX136">
            <v>0</v>
          </cell>
          <cell r="BY136"/>
          <cell r="BZ136"/>
          <cell r="CA136">
            <v>0</v>
          </cell>
          <cell r="CB136">
            <v>266000</v>
          </cell>
          <cell r="CC136">
            <v>266000</v>
          </cell>
          <cell r="CD136">
            <v>0</v>
          </cell>
          <cell r="CE136"/>
          <cell r="CF136"/>
          <cell r="CG136">
            <v>0</v>
          </cell>
          <cell r="CH136"/>
          <cell r="CI136"/>
          <cell r="CJ136">
            <v>0</v>
          </cell>
          <cell r="CK136"/>
          <cell r="CL136"/>
          <cell r="CM136">
            <v>0</v>
          </cell>
          <cell r="CN136"/>
          <cell r="CO136"/>
          <cell r="CP136">
            <v>0</v>
          </cell>
          <cell r="CQ136"/>
          <cell r="CR136"/>
          <cell r="CS136">
            <v>0</v>
          </cell>
          <cell r="CT136"/>
          <cell r="CU136"/>
          <cell r="CV136">
            <v>0</v>
          </cell>
          <cell r="CW136"/>
          <cell r="CX136"/>
          <cell r="CY136">
            <v>0</v>
          </cell>
          <cell r="CZ136"/>
          <cell r="DA136"/>
          <cell r="DB136">
            <v>0</v>
          </cell>
          <cell r="DC136"/>
          <cell r="DD136"/>
          <cell r="DE136">
            <v>0</v>
          </cell>
          <cell r="DF136"/>
          <cell r="DG136"/>
          <cell r="DH136">
            <v>0</v>
          </cell>
          <cell r="DI136"/>
          <cell r="DJ136"/>
          <cell r="DK136">
            <v>0</v>
          </cell>
          <cell r="DL136">
            <v>0</v>
          </cell>
          <cell r="DM136">
            <v>0</v>
          </cell>
          <cell r="DN136">
            <v>0</v>
          </cell>
          <cell r="DO136">
            <v>0</v>
          </cell>
          <cell r="DP136">
            <v>0</v>
          </cell>
          <cell r="DQ136">
            <v>0</v>
          </cell>
          <cell r="DR136">
            <v>0</v>
          </cell>
          <cell r="DS136">
            <v>0</v>
          </cell>
          <cell r="DT136">
            <v>0</v>
          </cell>
          <cell r="DU136">
            <v>103000</v>
          </cell>
          <cell r="DV136">
            <v>103000</v>
          </cell>
          <cell r="DW136">
            <v>0</v>
          </cell>
          <cell r="DX136">
            <v>0</v>
          </cell>
          <cell r="DY136">
            <v>0</v>
          </cell>
          <cell r="DZ136">
            <v>0</v>
          </cell>
          <cell r="EA136">
            <v>0</v>
          </cell>
          <cell r="EB136">
            <v>0</v>
          </cell>
          <cell r="EC136">
            <v>0</v>
          </cell>
          <cell r="ED136">
            <v>50000</v>
          </cell>
          <cell r="EE136">
            <v>50000</v>
          </cell>
          <cell r="EF136">
            <v>0</v>
          </cell>
          <cell r="EG136">
            <v>0</v>
          </cell>
          <cell r="EH136">
            <v>0</v>
          </cell>
          <cell r="EI136">
            <v>0</v>
          </cell>
          <cell r="EJ136">
            <v>0</v>
          </cell>
          <cell r="EK136">
            <v>0</v>
          </cell>
          <cell r="EL136">
            <v>0</v>
          </cell>
          <cell r="EM136">
            <v>35000</v>
          </cell>
          <cell r="EN136">
            <v>35000</v>
          </cell>
          <cell r="EO136">
            <v>0</v>
          </cell>
          <cell r="EP136">
            <v>78000</v>
          </cell>
          <cell r="EQ136">
            <v>78000</v>
          </cell>
          <cell r="ER136">
            <v>0</v>
          </cell>
        </row>
        <row r="137">
          <cell r="E137" t="str">
            <v>Capacity building workshop and advocacy for the advancement of legislation on countering the illicit smuggling of migrants.</v>
          </cell>
          <cell r="F137"/>
          <cell r="G137"/>
          <cell r="H137"/>
          <cell r="I137"/>
          <cell r="J137"/>
          <cell r="K137"/>
          <cell r="L137"/>
          <cell r="M137"/>
          <cell r="N137"/>
          <cell r="O137"/>
          <cell r="P137"/>
          <cell r="Q137"/>
          <cell r="R137"/>
          <cell r="S137"/>
          <cell r="T137"/>
          <cell r="U137"/>
          <cell r="V137"/>
          <cell r="W137"/>
          <cell r="X137"/>
          <cell r="Y137"/>
          <cell r="Z137"/>
          <cell r="AA137"/>
          <cell r="AB137"/>
          <cell r="AC137"/>
          <cell r="AD137"/>
          <cell r="AE137"/>
          <cell r="AF137" t="str">
            <v>Capacity Building</v>
          </cell>
          <cell r="AG137" t="str">
            <v xml:space="preserve">Citizens Security Policy Strengthening </v>
          </cell>
          <cell r="AH137" t="str">
            <v>Crime and Security</v>
          </cell>
          <cell r="AI137" t="str">
            <v>Human and Social Development</v>
          </cell>
          <cell r="AJ137" t="str">
            <v>Tailored Policy Support &amp; Technical Assistance</v>
          </cell>
          <cell r="AK137" t="str">
            <v>International Organization for Migration (IOM)</v>
          </cell>
          <cell r="AL137"/>
          <cell r="AM137" t="str">
            <v>Ministry of National Security</v>
          </cell>
          <cell r="AN137"/>
          <cell r="AO137" t="str">
            <v>Caricom Implementing Agency for Crime and Security (Caricom- IMPACS)</v>
          </cell>
          <cell r="AP137"/>
          <cell r="AQ137"/>
          <cell r="AR137"/>
          <cell r="AS137"/>
          <cell r="AT137"/>
          <cell r="AU137"/>
          <cell r="AV137"/>
          <cell r="AW137"/>
          <cell r="AX137"/>
          <cell r="AY137"/>
          <cell r="AZ137">
            <v>0</v>
          </cell>
          <cell r="BA137"/>
          <cell r="BB137"/>
          <cell r="BC137">
            <v>0</v>
          </cell>
          <cell r="BD137"/>
          <cell r="BE137"/>
          <cell r="BF137">
            <v>0</v>
          </cell>
          <cell r="BG137"/>
          <cell r="BH137"/>
          <cell r="BI137">
            <v>0</v>
          </cell>
          <cell r="BJ137"/>
          <cell r="BK137"/>
          <cell r="BL137">
            <v>0</v>
          </cell>
          <cell r="BM137"/>
          <cell r="BN137"/>
          <cell r="BO137">
            <v>0</v>
          </cell>
          <cell r="BP137"/>
          <cell r="BQ137"/>
          <cell r="BR137">
            <v>0</v>
          </cell>
          <cell r="BS137"/>
          <cell r="BT137"/>
          <cell r="BU137">
            <v>0</v>
          </cell>
          <cell r="BV137"/>
          <cell r="BW137"/>
          <cell r="BX137">
            <v>0</v>
          </cell>
          <cell r="BY137"/>
          <cell r="BZ137"/>
          <cell r="CA137">
            <v>0</v>
          </cell>
          <cell r="CB137">
            <v>0</v>
          </cell>
          <cell r="CC137">
            <v>0</v>
          </cell>
          <cell r="CD137">
            <v>0</v>
          </cell>
          <cell r="CE137"/>
          <cell r="CF137"/>
          <cell r="CG137">
            <v>0</v>
          </cell>
          <cell r="CH137"/>
          <cell r="CI137"/>
          <cell r="CJ137">
            <v>0</v>
          </cell>
          <cell r="CK137"/>
          <cell r="CL137"/>
          <cell r="CM137">
            <v>0</v>
          </cell>
          <cell r="CN137"/>
          <cell r="CO137"/>
          <cell r="CP137">
            <v>0</v>
          </cell>
          <cell r="CQ137"/>
          <cell r="CR137"/>
          <cell r="CS137">
            <v>0</v>
          </cell>
          <cell r="CT137"/>
          <cell r="CU137"/>
          <cell r="CV137">
            <v>0</v>
          </cell>
          <cell r="CW137"/>
          <cell r="CX137"/>
          <cell r="CY137">
            <v>0</v>
          </cell>
          <cell r="CZ137"/>
          <cell r="DA137"/>
          <cell r="DB137">
            <v>0</v>
          </cell>
          <cell r="DC137"/>
          <cell r="DD137"/>
          <cell r="DE137">
            <v>0</v>
          </cell>
          <cell r="DF137"/>
          <cell r="DG137"/>
          <cell r="DH137">
            <v>0</v>
          </cell>
          <cell r="DI137"/>
          <cell r="DJ137"/>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cell r="EP137">
            <v>0</v>
          </cell>
          <cell r="EQ137">
            <v>0</v>
          </cell>
          <cell r="ER137">
            <v>0</v>
          </cell>
        </row>
        <row r="138">
          <cell r="E138" t="str">
            <v>Regional engagements provide CARICOM Institutions and Member States the information and good practices needed to negotiate a regional migration strategy.</v>
          </cell>
          <cell r="F138" t="str">
            <v>IOM will engage with CARICOM to determine its supporting role in the formation and negotiation of a regional migration strategy</v>
          </cell>
          <cell r="G138"/>
          <cell r="H138"/>
          <cell r="I138"/>
          <cell r="J138"/>
          <cell r="K138"/>
          <cell r="L138"/>
          <cell r="M138"/>
          <cell r="N138"/>
          <cell r="O138"/>
          <cell r="P138"/>
          <cell r="Q138"/>
          <cell r="R138"/>
          <cell r="S138"/>
          <cell r="T138"/>
          <cell r="U138"/>
          <cell r="V138"/>
          <cell r="W138"/>
          <cell r="X138"/>
          <cell r="Y138"/>
          <cell r="Z138"/>
          <cell r="AA138"/>
          <cell r="AB138"/>
          <cell r="AC138"/>
          <cell r="AD138"/>
          <cell r="AE138"/>
          <cell r="AF138" t="str">
            <v>Capacity Building</v>
          </cell>
          <cell r="AG138" t="str">
            <v>Regional Cooperation</v>
          </cell>
          <cell r="AH138"/>
          <cell r="AI138"/>
          <cell r="AJ138" t="str">
            <v>Tailored Policy Support &amp; Technical Assistance</v>
          </cell>
          <cell r="AK138" t="str">
            <v>International Organization for Migration (IOM)</v>
          </cell>
          <cell r="AL138"/>
          <cell r="AM138"/>
          <cell r="AN138"/>
          <cell r="AO138" t="str">
            <v>Caribbean Community Secretariat (CARICOM)</v>
          </cell>
          <cell r="AP138"/>
          <cell r="AQ138"/>
          <cell r="AR138"/>
          <cell r="AS138"/>
          <cell r="AT138"/>
          <cell r="AU138"/>
          <cell r="AV138"/>
          <cell r="AW138"/>
          <cell r="AX138"/>
          <cell r="AY138"/>
          <cell r="AZ138">
            <v>0</v>
          </cell>
          <cell r="BA138"/>
          <cell r="BB138"/>
          <cell r="BC138">
            <v>0</v>
          </cell>
          <cell r="BD138"/>
          <cell r="BE138"/>
          <cell r="BF138">
            <v>0</v>
          </cell>
          <cell r="BG138"/>
          <cell r="BH138"/>
          <cell r="BI138">
            <v>0</v>
          </cell>
          <cell r="BJ138"/>
          <cell r="BK138"/>
          <cell r="BL138">
            <v>0</v>
          </cell>
          <cell r="BM138"/>
          <cell r="BN138"/>
          <cell r="BO138">
            <v>0</v>
          </cell>
          <cell r="BP138"/>
          <cell r="BQ138"/>
          <cell r="BR138">
            <v>0</v>
          </cell>
          <cell r="BS138"/>
          <cell r="BT138"/>
          <cell r="BU138">
            <v>0</v>
          </cell>
          <cell r="BV138"/>
          <cell r="BW138"/>
          <cell r="BX138">
            <v>0</v>
          </cell>
          <cell r="BY138"/>
          <cell r="BZ138"/>
          <cell r="CA138">
            <v>0</v>
          </cell>
          <cell r="CB138">
            <v>0</v>
          </cell>
          <cell r="CC138">
            <v>0</v>
          </cell>
          <cell r="CD138">
            <v>0</v>
          </cell>
          <cell r="CE138"/>
          <cell r="CF138"/>
          <cell r="CG138">
            <v>0</v>
          </cell>
          <cell r="CH138"/>
          <cell r="CI138"/>
          <cell r="CJ138">
            <v>0</v>
          </cell>
          <cell r="CK138"/>
          <cell r="CL138"/>
          <cell r="CM138">
            <v>0</v>
          </cell>
          <cell r="CN138"/>
          <cell r="CO138"/>
          <cell r="CP138">
            <v>0</v>
          </cell>
          <cell r="CQ138"/>
          <cell r="CR138"/>
          <cell r="CS138">
            <v>0</v>
          </cell>
          <cell r="CT138"/>
          <cell r="CU138"/>
          <cell r="CV138">
            <v>0</v>
          </cell>
          <cell r="CW138"/>
          <cell r="CX138"/>
          <cell r="CY138">
            <v>0</v>
          </cell>
          <cell r="CZ138"/>
          <cell r="DA138"/>
          <cell r="DB138">
            <v>0</v>
          </cell>
          <cell r="DC138"/>
          <cell r="DD138"/>
          <cell r="DE138">
            <v>0</v>
          </cell>
          <cell r="DF138"/>
          <cell r="DG138"/>
          <cell r="DH138">
            <v>0</v>
          </cell>
          <cell r="DI138"/>
          <cell r="DJ138"/>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cell r="EP138">
            <v>0</v>
          </cell>
          <cell r="EQ138">
            <v>0</v>
          </cell>
          <cell r="ER138">
            <v>0</v>
          </cell>
        </row>
        <row r="139">
          <cell r="E139" t="str">
            <v>Increased capacity of Member States to engage in a forward-looking international labour standards policy (Output 2.3)</v>
          </cell>
          <cell r="F139" t="str">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ell>
          <cell r="G139"/>
          <cell r="H139"/>
          <cell r="I139"/>
          <cell r="J139"/>
          <cell r="K139"/>
          <cell r="L139"/>
          <cell r="M139"/>
          <cell r="N139"/>
          <cell r="O139"/>
          <cell r="P139"/>
          <cell r="Q139"/>
          <cell r="R139"/>
          <cell r="S139"/>
          <cell r="T139"/>
          <cell r="U139"/>
          <cell r="V139"/>
          <cell r="W139"/>
          <cell r="X139"/>
          <cell r="Y139"/>
          <cell r="Z139"/>
          <cell r="AA139"/>
          <cell r="AB139"/>
          <cell r="AC139"/>
          <cell r="AD139"/>
          <cell r="AE139"/>
          <cell r="AF139" t="str">
            <v>Support to Institutions</v>
          </cell>
          <cell r="AG139"/>
          <cell r="AH139"/>
          <cell r="AI139" t="str">
            <v>Human and Social Development</v>
          </cell>
          <cell r="AJ139" t="str">
            <v>Tailored Policy Support &amp; Technical Assistance</v>
          </cell>
          <cell r="AK139" t="str">
            <v>International Labour Organization (ILO)</v>
          </cell>
          <cell r="AL139"/>
          <cell r="AM139" t="str">
            <v>Labour Department</v>
          </cell>
          <cell r="AN139"/>
          <cell r="AO139"/>
          <cell r="AP139"/>
          <cell r="AQ139"/>
          <cell r="AR139"/>
          <cell r="AS139"/>
          <cell r="AT139"/>
          <cell r="AU139"/>
          <cell r="AV139"/>
          <cell r="AW139"/>
          <cell r="AX139"/>
          <cell r="AY139"/>
          <cell r="AZ139">
            <v>0</v>
          </cell>
          <cell r="BA139"/>
          <cell r="BB139"/>
          <cell r="BC139">
            <v>0</v>
          </cell>
          <cell r="BD139"/>
          <cell r="BE139"/>
          <cell r="BF139">
            <v>0</v>
          </cell>
          <cell r="BG139"/>
          <cell r="BH139"/>
          <cell r="BI139">
            <v>0</v>
          </cell>
          <cell r="BJ139"/>
          <cell r="BK139"/>
          <cell r="BL139">
            <v>0</v>
          </cell>
          <cell r="BM139"/>
          <cell r="BN139"/>
          <cell r="BO139">
            <v>0</v>
          </cell>
          <cell r="BP139"/>
          <cell r="BQ139"/>
          <cell r="BR139">
            <v>0</v>
          </cell>
          <cell r="BS139"/>
          <cell r="BT139"/>
          <cell r="BU139">
            <v>0</v>
          </cell>
          <cell r="BV139"/>
          <cell r="BW139"/>
          <cell r="BX139">
            <v>0</v>
          </cell>
          <cell r="BY139"/>
          <cell r="BZ139"/>
          <cell r="CA139">
            <v>0</v>
          </cell>
          <cell r="CB139">
            <v>0</v>
          </cell>
          <cell r="CC139">
            <v>0</v>
          </cell>
          <cell r="CD139">
            <v>0</v>
          </cell>
          <cell r="CE139"/>
          <cell r="CF139"/>
          <cell r="CG139">
            <v>0</v>
          </cell>
          <cell r="CH139"/>
          <cell r="CI139"/>
          <cell r="CJ139">
            <v>0</v>
          </cell>
          <cell r="CK139"/>
          <cell r="CL139"/>
          <cell r="CM139">
            <v>0</v>
          </cell>
          <cell r="CN139"/>
          <cell r="CO139"/>
          <cell r="CP139">
            <v>0</v>
          </cell>
          <cell r="CQ139"/>
          <cell r="CR139"/>
          <cell r="CS139">
            <v>0</v>
          </cell>
          <cell r="CT139"/>
          <cell r="CU139"/>
          <cell r="CV139">
            <v>0</v>
          </cell>
          <cell r="CW139"/>
          <cell r="CX139"/>
          <cell r="CY139">
            <v>0</v>
          </cell>
          <cell r="CZ139"/>
          <cell r="DA139"/>
          <cell r="DB139">
            <v>0</v>
          </cell>
          <cell r="DC139"/>
          <cell r="DD139"/>
          <cell r="DE139">
            <v>0</v>
          </cell>
          <cell r="DF139"/>
          <cell r="DG139"/>
          <cell r="DH139">
            <v>0</v>
          </cell>
          <cell r="DI139"/>
          <cell r="DJ139"/>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cell r="EP139">
            <v>0</v>
          </cell>
          <cell r="EQ139">
            <v>0</v>
          </cell>
          <cell r="ER139">
            <v>0</v>
          </cell>
        </row>
        <row r="140">
          <cell r="E140" t="str">
            <v>Teacher capacities are strengthened to promote peace education and conflict prevention</v>
          </cell>
          <cell r="F140"/>
          <cell r="G140"/>
          <cell r="H140"/>
          <cell r="I140"/>
          <cell r="J140"/>
          <cell r="K140"/>
          <cell r="L140"/>
          <cell r="M140"/>
          <cell r="N140"/>
          <cell r="O140"/>
          <cell r="P140"/>
          <cell r="Q140"/>
          <cell r="R140"/>
          <cell r="S140"/>
          <cell r="T140"/>
          <cell r="U140"/>
          <cell r="V140"/>
          <cell r="W140"/>
          <cell r="X140"/>
          <cell r="Y140"/>
          <cell r="Z140"/>
          <cell r="AA140"/>
          <cell r="AB140"/>
          <cell r="AC140"/>
          <cell r="AD140"/>
          <cell r="AE140"/>
          <cell r="AF140" t="str">
            <v>Education Capacity Building</v>
          </cell>
          <cell r="AG140"/>
          <cell r="AH140"/>
          <cell r="AI140"/>
          <cell r="AJ140" t="str">
            <v>Tailored Policy Support &amp; Technical Assistance</v>
          </cell>
          <cell r="AK140" t="str">
            <v>United Nations Educational, Scientific and Cultural Organization (UNESCO)</v>
          </cell>
          <cell r="AL140"/>
          <cell r="AM140"/>
          <cell r="AN140"/>
          <cell r="AO140"/>
          <cell r="AP140"/>
          <cell r="AQ140"/>
          <cell r="AR140"/>
          <cell r="AS140"/>
          <cell r="AT140"/>
          <cell r="AU140"/>
          <cell r="AV140"/>
          <cell r="AW140"/>
          <cell r="AX140"/>
          <cell r="AY140"/>
          <cell r="AZ140">
            <v>0</v>
          </cell>
          <cell r="BA140"/>
          <cell r="BB140"/>
          <cell r="BC140">
            <v>0</v>
          </cell>
          <cell r="BD140"/>
          <cell r="BE140"/>
          <cell r="BF140">
            <v>0</v>
          </cell>
          <cell r="BG140"/>
          <cell r="BH140"/>
          <cell r="BI140">
            <v>0</v>
          </cell>
          <cell r="BJ140"/>
          <cell r="BK140"/>
          <cell r="BL140">
            <v>0</v>
          </cell>
          <cell r="BM140"/>
          <cell r="BN140"/>
          <cell r="BO140">
            <v>0</v>
          </cell>
          <cell r="BP140"/>
          <cell r="BQ140"/>
          <cell r="BR140">
            <v>0</v>
          </cell>
          <cell r="BS140"/>
          <cell r="BT140"/>
          <cell r="BU140">
            <v>0</v>
          </cell>
          <cell r="BV140"/>
          <cell r="BW140"/>
          <cell r="BX140">
            <v>0</v>
          </cell>
          <cell r="BY140"/>
          <cell r="BZ140"/>
          <cell r="CA140">
            <v>0</v>
          </cell>
          <cell r="CB140">
            <v>0</v>
          </cell>
          <cell r="CC140">
            <v>0</v>
          </cell>
          <cell r="CD140">
            <v>0</v>
          </cell>
          <cell r="CE140"/>
          <cell r="CF140"/>
          <cell r="CG140">
            <v>0</v>
          </cell>
          <cell r="CH140"/>
          <cell r="CI140"/>
          <cell r="CJ140">
            <v>0</v>
          </cell>
          <cell r="CK140"/>
          <cell r="CL140"/>
          <cell r="CM140">
            <v>0</v>
          </cell>
          <cell r="CN140"/>
          <cell r="CO140"/>
          <cell r="CP140">
            <v>0</v>
          </cell>
          <cell r="CQ140"/>
          <cell r="CR140"/>
          <cell r="CS140">
            <v>0</v>
          </cell>
          <cell r="CT140"/>
          <cell r="CU140"/>
          <cell r="CV140">
            <v>0</v>
          </cell>
          <cell r="CW140"/>
          <cell r="CX140"/>
          <cell r="CY140">
            <v>0</v>
          </cell>
          <cell r="CZ140"/>
          <cell r="DA140"/>
          <cell r="DB140">
            <v>0</v>
          </cell>
          <cell r="DC140"/>
          <cell r="DD140"/>
          <cell r="DE140">
            <v>0</v>
          </cell>
          <cell r="DF140"/>
          <cell r="DG140"/>
          <cell r="DH140">
            <v>0</v>
          </cell>
          <cell r="DI140"/>
          <cell r="DJ140"/>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cell r="EP140">
            <v>0</v>
          </cell>
          <cell r="EQ140">
            <v>0</v>
          </cell>
          <cell r="ER140">
            <v>0</v>
          </cell>
        </row>
        <row r="141">
          <cell r="E141" t="str">
            <v xml:space="preserve">
Ministries of education with improved capacity to execute peace education and conflict prevention programmes in schools</v>
          </cell>
          <cell r="F141"/>
          <cell r="G141"/>
          <cell r="H141"/>
          <cell r="I141"/>
          <cell r="J141"/>
          <cell r="K141"/>
          <cell r="L141"/>
          <cell r="M141"/>
          <cell r="N141"/>
          <cell r="O141"/>
          <cell r="P141"/>
          <cell r="Q141"/>
          <cell r="R141"/>
          <cell r="S141"/>
          <cell r="T141"/>
          <cell r="U141"/>
          <cell r="V141"/>
          <cell r="W141"/>
          <cell r="X141"/>
          <cell r="Y141"/>
          <cell r="Z141"/>
          <cell r="AA141"/>
          <cell r="AB141"/>
          <cell r="AC141"/>
          <cell r="AD141"/>
          <cell r="AE141"/>
          <cell r="AF141" t="str">
            <v>Youth Capacity Building</v>
          </cell>
          <cell r="AG141" t="str">
            <v>Education Capacity Building</v>
          </cell>
          <cell r="AH141"/>
          <cell r="AI141"/>
          <cell r="AJ141" t="str">
            <v>Tailored Policy Support &amp; Technical Assistance</v>
          </cell>
          <cell r="AK141" t="str">
            <v>United Nations Educational, Scientific and Cultural Organization (UNESCO)</v>
          </cell>
          <cell r="AL141"/>
          <cell r="AM141"/>
          <cell r="AN141"/>
          <cell r="AO141"/>
          <cell r="AP141"/>
          <cell r="AQ141"/>
          <cell r="AR141"/>
          <cell r="AS141"/>
          <cell r="AT141"/>
          <cell r="AU141"/>
          <cell r="AV141"/>
          <cell r="AW141"/>
          <cell r="AX141"/>
          <cell r="AY141"/>
          <cell r="AZ141">
            <v>0</v>
          </cell>
          <cell r="BA141"/>
          <cell r="BB141"/>
          <cell r="BC141">
            <v>0</v>
          </cell>
          <cell r="BD141"/>
          <cell r="BE141"/>
          <cell r="BF141">
            <v>0</v>
          </cell>
          <cell r="BG141"/>
          <cell r="BH141"/>
          <cell r="BI141">
            <v>0</v>
          </cell>
          <cell r="BJ141"/>
          <cell r="BK141"/>
          <cell r="BL141">
            <v>0</v>
          </cell>
          <cell r="BM141"/>
          <cell r="BN141"/>
          <cell r="BO141">
            <v>0</v>
          </cell>
          <cell r="BP141"/>
          <cell r="BQ141"/>
          <cell r="BR141">
            <v>0</v>
          </cell>
          <cell r="BS141"/>
          <cell r="BT141"/>
          <cell r="BU141">
            <v>0</v>
          </cell>
          <cell r="BV141"/>
          <cell r="BW141"/>
          <cell r="BX141">
            <v>0</v>
          </cell>
          <cell r="BY141"/>
          <cell r="BZ141"/>
          <cell r="CA141">
            <v>0</v>
          </cell>
          <cell r="CB141">
            <v>0</v>
          </cell>
          <cell r="CC141">
            <v>0</v>
          </cell>
          <cell r="CD141">
            <v>0</v>
          </cell>
          <cell r="CE141"/>
          <cell r="CF141"/>
          <cell r="CG141">
            <v>0</v>
          </cell>
          <cell r="CH141"/>
          <cell r="CI141"/>
          <cell r="CJ141">
            <v>0</v>
          </cell>
          <cell r="CK141"/>
          <cell r="CL141"/>
          <cell r="CM141">
            <v>0</v>
          </cell>
          <cell r="CN141"/>
          <cell r="CO141"/>
          <cell r="CP141">
            <v>0</v>
          </cell>
          <cell r="CQ141"/>
          <cell r="CR141"/>
          <cell r="CS141">
            <v>0</v>
          </cell>
          <cell r="CT141"/>
          <cell r="CU141"/>
          <cell r="CV141">
            <v>0</v>
          </cell>
          <cell r="CW141"/>
          <cell r="CX141"/>
          <cell r="CY141">
            <v>0</v>
          </cell>
          <cell r="CZ141"/>
          <cell r="DA141"/>
          <cell r="DB141">
            <v>0</v>
          </cell>
          <cell r="DC141"/>
          <cell r="DD141"/>
          <cell r="DE141">
            <v>0</v>
          </cell>
          <cell r="DF141"/>
          <cell r="DG141"/>
          <cell r="DH141">
            <v>0</v>
          </cell>
          <cell r="DI141"/>
          <cell r="DJ141"/>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cell r="EP141">
            <v>0</v>
          </cell>
          <cell r="EQ141">
            <v>0</v>
          </cell>
          <cell r="ER141">
            <v>0</v>
          </cell>
        </row>
        <row r="142">
          <cell r="E142" t="str">
            <v>Improved capacity of decision makers to leverage ethical artificial intelligence systems in their national decision-making policies and plans to advance safety, social cohesion and benefits across the society</v>
          </cell>
          <cell r="F142"/>
          <cell r="G142"/>
          <cell r="H142"/>
          <cell r="I142"/>
          <cell r="J142"/>
          <cell r="K142"/>
          <cell r="L142"/>
          <cell r="M142"/>
          <cell r="N142"/>
          <cell r="O142"/>
          <cell r="P142"/>
          <cell r="Q142"/>
          <cell r="R142"/>
          <cell r="S142"/>
          <cell r="T142"/>
          <cell r="U142"/>
          <cell r="V142"/>
          <cell r="W142"/>
          <cell r="X142"/>
          <cell r="Y142"/>
          <cell r="Z142"/>
          <cell r="AA142"/>
          <cell r="AB142"/>
          <cell r="AC142"/>
          <cell r="AD142"/>
          <cell r="AE142"/>
          <cell r="AF142" t="str">
            <v>Support to Institutions</v>
          </cell>
          <cell r="AG142" t="str">
            <v>ICTs</v>
          </cell>
          <cell r="AH142"/>
          <cell r="AI142"/>
          <cell r="AJ142" t="str">
            <v xml:space="preserve">Digitization </v>
          </cell>
          <cell r="AK142" t="str">
            <v>United Nations Educational, Scientific and Cultural Organization (UNESCO)</v>
          </cell>
          <cell r="AL142"/>
          <cell r="AM142"/>
          <cell r="AN142"/>
          <cell r="AO142"/>
          <cell r="AP142"/>
          <cell r="AQ142"/>
          <cell r="AR142"/>
          <cell r="AS142"/>
          <cell r="AT142"/>
          <cell r="AU142"/>
          <cell r="AV142"/>
          <cell r="AW142"/>
          <cell r="AX142"/>
          <cell r="AY142"/>
          <cell r="AZ142">
            <v>0</v>
          </cell>
          <cell r="BA142"/>
          <cell r="BB142"/>
          <cell r="BC142">
            <v>0</v>
          </cell>
          <cell r="BD142"/>
          <cell r="BE142"/>
          <cell r="BF142">
            <v>0</v>
          </cell>
          <cell r="BG142"/>
          <cell r="BH142"/>
          <cell r="BI142">
            <v>0</v>
          </cell>
          <cell r="BJ142"/>
          <cell r="BK142"/>
          <cell r="BL142">
            <v>0</v>
          </cell>
          <cell r="BM142"/>
          <cell r="BN142"/>
          <cell r="BO142">
            <v>0</v>
          </cell>
          <cell r="BP142"/>
          <cell r="BQ142"/>
          <cell r="BR142">
            <v>0</v>
          </cell>
          <cell r="BS142"/>
          <cell r="BT142"/>
          <cell r="BU142">
            <v>0</v>
          </cell>
          <cell r="BV142"/>
          <cell r="BW142"/>
          <cell r="BX142">
            <v>0</v>
          </cell>
          <cell r="BY142"/>
          <cell r="BZ142"/>
          <cell r="CA142">
            <v>0</v>
          </cell>
          <cell r="CB142">
            <v>0</v>
          </cell>
          <cell r="CC142">
            <v>0</v>
          </cell>
          <cell r="CD142">
            <v>0</v>
          </cell>
          <cell r="CE142"/>
          <cell r="CF142"/>
          <cell r="CG142">
            <v>0</v>
          </cell>
          <cell r="CH142"/>
          <cell r="CI142"/>
          <cell r="CJ142">
            <v>0</v>
          </cell>
          <cell r="CK142"/>
          <cell r="CL142"/>
          <cell r="CM142">
            <v>0</v>
          </cell>
          <cell r="CN142"/>
          <cell r="CO142"/>
          <cell r="CP142">
            <v>0</v>
          </cell>
          <cell r="CQ142"/>
          <cell r="CR142"/>
          <cell r="CS142">
            <v>0</v>
          </cell>
          <cell r="CT142"/>
          <cell r="CU142"/>
          <cell r="CV142">
            <v>0</v>
          </cell>
          <cell r="CW142"/>
          <cell r="CX142"/>
          <cell r="CY142">
            <v>0</v>
          </cell>
          <cell r="CZ142"/>
          <cell r="DA142"/>
          <cell r="DB142">
            <v>0</v>
          </cell>
          <cell r="DC142"/>
          <cell r="DD142"/>
          <cell r="DE142">
            <v>0</v>
          </cell>
          <cell r="DF142"/>
          <cell r="DG142"/>
          <cell r="DH142">
            <v>0</v>
          </cell>
          <cell r="DI142"/>
          <cell r="DJ142"/>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cell r="EP142">
            <v>0</v>
          </cell>
          <cell r="EQ142">
            <v>0</v>
          </cell>
          <cell r="ER142">
            <v>0</v>
          </cell>
        </row>
        <row r="143">
          <cell r="E143" t="str">
            <v>National and regional actors have enhanced capacity for improve governance, crime data management, crime response management and coordination</v>
          </cell>
          <cell r="F143" t="str">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ell>
          <cell r="G143">
            <v>44562</v>
          </cell>
          <cell r="H143">
            <v>45261</v>
          </cell>
          <cell r="I143" t="str">
            <v>Sacha Lindo</v>
          </cell>
          <cell r="J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K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L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M143"/>
          <cell r="N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O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P143"/>
          <cell r="Q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R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S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T143"/>
          <cell r="U143" t="str">
            <v>Gender equality/women’s empowerment is a significant objective (2)</v>
          </cell>
          <cell r="V143" t="str">
            <v>Significant contribution to realization of human rights (2)</v>
          </cell>
          <cell r="W143" t="str">
            <v>Sustaining Peace is a significant objective  (2)</v>
          </cell>
          <cell r="X143" t="str">
            <v>Data Collection and Analysis </v>
          </cell>
          <cell r="Y143"/>
          <cell r="Z143"/>
          <cell r="AA143" t="str">
            <v>16.3 Promote the rule of law at the national and international levels and ensure equal access to justice for all</v>
          </cell>
          <cell r="AB143"/>
          <cell r="AC143"/>
          <cell r="AD143"/>
          <cell r="AE143"/>
          <cell r="AF143" t="str">
            <v>Gender-Based Violence Prevention</v>
          </cell>
          <cell r="AG143" t="str">
            <v>Access to Justice</v>
          </cell>
          <cell r="AH143" t="str">
            <v>Arbitration and Mediation</v>
          </cell>
          <cell r="AI143" t="str">
            <v>Good Governance</v>
          </cell>
          <cell r="AJ143" t="str">
            <v xml:space="preserve">Digitization </v>
          </cell>
          <cell r="AK143" t="str">
            <v>United Nations Development Programme (UNDP)</v>
          </cell>
          <cell r="AL143" t="str">
            <v>USAID
EU</v>
          </cell>
          <cell r="AM143" t="str">
            <v>Ministry of National Security</v>
          </cell>
          <cell r="AN143"/>
          <cell r="AO143" t="str">
            <v>Eastern Caribbean Supreme Court</v>
          </cell>
          <cell r="AP143" t="str">
            <v>CARICOM IMPACS</v>
          </cell>
          <cell r="AQ143" t="str">
            <v xml:space="preserve">Number of risk-informed gender responsive climate change adaptation actions implemented in sectors identified in the National </v>
          </cell>
          <cell r="AR143" t="str">
            <v>16.3.2 Unsentenced detainees as a proportion of overall prison population</v>
          </cell>
          <cell r="AS143"/>
          <cell r="AT143"/>
          <cell r="AU143"/>
          <cell r="AV143"/>
          <cell r="AW143"/>
          <cell r="AX143"/>
          <cell r="AY143"/>
          <cell r="AZ143">
            <v>0</v>
          </cell>
          <cell r="BA143">
            <v>103000</v>
          </cell>
          <cell r="BB143">
            <v>103000</v>
          </cell>
          <cell r="BC143">
            <v>0</v>
          </cell>
          <cell r="BD143"/>
          <cell r="BE143"/>
          <cell r="BF143">
            <v>0</v>
          </cell>
          <cell r="BG143"/>
          <cell r="BH143"/>
          <cell r="BI143">
            <v>0</v>
          </cell>
          <cell r="BJ143">
            <v>50000</v>
          </cell>
          <cell r="BK143">
            <v>50000</v>
          </cell>
          <cell r="BL143">
            <v>0</v>
          </cell>
          <cell r="BM143"/>
          <cell r="BN143"/>
          <cell r="BO143">
            <v>0</v>
          </cell>
          <cell r="BP143"/>
          <cell r="BQ143"/>
          <cell r="BR143">
            <v>0</v>
          </cell>
          <cell r="BS143">
            <v>35000</v>
          </cell>
          <cell r="BT143">
            <v>35000</v>
          </cell>
          <cell r="BU143">
            <v>0</v>
          </cell>
          <cell r="BV143">
            <v>78000</v>
          </cell>
          <cell r="BW143">
            <v>78000</v>
          </cell>
          <cell r="BX143">
            <v>0</v>
          </cell>
          <cell r="BY143"/>
          <cell r="BZ143"/>
          <cell r="CA143">
            <v>0</v>
          </cell>
          <cell r="CB143">
            <v>266000</v>
          </cell>
          <cell r="CC143">
            <v>266000</v>
          </cell>
          <cell r="CD143">
            <v>0</v>
          </cell>
          <cell r="CE143"/>
          <cell r="CF143"/>
          <cell r="CG143">
            <v>0</v>
          </cell>
          <cell r="CH143">
            <v>374058</v>
          </cell>
          <cell r="CI143">
            <v>374058</v>
          </cell>
          <cell r="CJ143">
            <v>0</v>
          </cell>
          <cell r="CK143">
            <v>386547.375</v>
          </cell>
          <cell r="CL143">
            <v>386547.375</v>
          </cell>
          <cell r="CM143">
            <v>0</v>
          </cell>
          <cell r="CN143"/>
          <cell r="CO143"/>
          <cell r="CP143">
            <v>0</v>
          </cell>
          <cell r="CQ143">
            <v>470114.125</v>
          </cell>
          <cell r="CR143">
            <v>470114.125</v>
          </cell>
          <cell r="CS143">
            <v>0</v>
          </cell>
          <cell r="CT143"/>
          <cell r="CU143"/>
          <cell r="CV143">
            <v>0</v>
          </cell>
          <cell r="CW143"/>
          <cell r="CX143"/>
          <cell r="CY143">
            <v>0</v>
          </cell>
          <cell r="CZ143">
            <v>352782</v>
          </cell>
          <cell r="DA143">
            <v>352782</v>
          </cell>
          <cell r="DB143">
            <v>0</v>
          </cell>
          <cell r="DC143">
            <v>465089.75</v>
          </cell>
          <cell r="DD143">
            <v>465089.75</v>
          </cell>
          <cell r="DE143">
            <v>0</v>
          </cell>
          <cell r="DF143"/>
          <cell r="DG143"/>
          <cell r="DH143">
            <v>0</v>
          </cell>
          <cell r="DI143"/>
          <cell r="DJ143"/>
          <cell r="DK143">
            <v>0</v>
          </cell>
          <cell r="DL143">
            <v>2048591.25</v>
          </cell>
          <cell r="DM143">
            <v>2048591.25</v>
          </cell>
          <cell r="DN143">
            <v>0</v>
          </cell>
          <cell r="DO143">
            <v>0</v>
          </cell>
          <cell r="DP143">
            <v>0</v>
          </cell>
          <cell r="DQ143">
            <v>0</v>
          </cell>
          <cell r="DR143">
            <v>374058</v>
          </cell>
          <cell r="DS143">
            <v>374058</v>
          </cell>
          <cell r="DT143">
            <v>0</v>
          </cell>
          <cell r="DU143">
            <v>489547.375</v>
          </cell>
          <cell r="DV143">
            <v>489547.375</v>
          </cell>
          <cell r="DW143">
            <v>0</v>
          </cell>
          <cell r="DX143">
            <v>0</v>
          </cell>
          <cell r="DY143">
            <v>0</v>
          </cell>
          <cell r="DZ143">
            <v>0</v>
          </cell>
          <cell r="EA143">
            <v>470114.125</v>
          </cell>
          <cell r="EB143">
            <v>470114.125</v>
          </cell>
          <cell r="EC143">
            <v>0</v>
          </cell>
          <cell r="ED143">
            <v>50000</v>
          </cell>
          <cell r="EE143">
            <v>50000</v>
          </cell>
          <cell r="EF143">
            <v>0</v>
          </cell>
          <cell r="EG143">
            <v>0</v>
          </cell>
          <cell r="EH143">
            <v>0</v>
          </cell>
          <cell r="EI143">
            <v>0</v>
          </cell>
          <cell r="EJ143">
            <v>352782</v>
          </cell>
          <cell r="EK143">
            <v>352782</v>
          </cell>
          <cell r="EL143">
            <v>0</v>
          </cell>
          <cell r="EM143">
            <v>500089.75</v>
          </cell>
          <cell r="EN143">
            <v>500089.75</v>
          </cell>
          <cell r="EO143">
            <v>0</v>
          </cell>
          <cell r="EP143">
            <v>78000</v>
          </cell>
          <cell r="EQ143">
            <v>78000</v>
          </cell>
          <cell r="ER143">
            <v>0</v>
          </cell>
        </row>
        <row r="144">
          <cell r="E144" t="str">
            <v>Increased capacity among duty bearers (justice, CSOs) to manage GBV (sexual abuse, IPV and Trafficking) cases [including cybercrimes] and promote women’s empowerment.  </v>
          </cell>
          <cell r="F144" t="str">
            <v>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v>
          </cell>
          <cell r="G144"/>
          <cell r="H144"/>
          <cell r="I144"/>
          <cell r="J144"/>
          <cell r="K144" t="str">
            <v>Training of trainers on sexual offences manual for police</v>
          </cell>
          <cell r="L144" t="str">
            <v>Training of trainers on sexual offences manual for police</v>
          </cell>
          <cell r="M144"/>
          <cell r="N144"/>
          <cell r="O144"/>
          <cell r="P144"/>
          <cell r="Q144"/>
          <cell r="R144"/>
          <cell r="S144"/>
          <cell r="T144"/>
          <cell r="U144" t="str">
            <v>Gender equality/women’s empowerment is the principle objective (3)</v>
          </cell>
          <cell r="V144" t="str">
            <v>Principal Contribution is to the realization of human rights (3)</v>
          </cell>
          <cell r="W144" t="str">
            <v>Contributes to sustaining peace in a limited way  human rights (1)</v>
          </cell>
          <cell r="X144" t="str">
            <v>Capacity Development/Technical Assistance </v>
          </cell>
          <cell r="Y144" t="str">
            <v>Women and Girls</v>
          </cell>
          <cell r="Z144" t="str">
            <v xml:space="preserve">Other </v>
          </cell>
          <cell r="AA144" t="str">
            <v>5.2 Eliminate all forms of violence against all women and girls in the public and private spheres, including trafficking and sexual and other types of exploitation</v>
          </cell>
          <cell r="AB144"/>
          <cell r="AC144"/>
          <cell r="AD144"/>
          <cell r="AE144"/>
          <cell r="AF144" t="str">
            <v>Gender-Based Violence Prevention</v>
          </cell>
          <cell r="AG144" t="str">
            <v>Capacity Building</v>
          </cell>
          <cell r="AH144" t="str">
            <v>Access to Justice</v>
          </cell>
          <cell r="AI144"/>
          <cell r="AJ144" t="str">
            <v>COVID Response  &amp;  Socio-economic Recovery</v>
          </cell>
          <cell r="AK144" t="str">
            <v>United Nations Entity for Gender Equality and the Empowerment of Women (UN Women)</v>
          </cell>
          <cell r="AL144" t="str">
            <v>ACCP</v>
          </cell>
          <cell r="AM144"/>
          <cell r="AN144" t="str">
            <v>Government</v>
          </cell>
          <cell r="AO144" t="str">
            <v>CARICOM Implementing Agency for Crime and Security (CARICOM- IMPACS)</v>
          </cell>
          <cell r="AP144"/>
          <cell r="AQ144" t="str">
            <v>Number of partners that have increased capacities to advance gender equality and women’s empowerment through national and/or local (multi)sectoral strategies, policies and/or action plan</v>
          </cell>
          <cell r="AR144" t="str">
            <v>5.2.2 Proportion of women and girls aged 15 years and older subjected to sexual violence by persons other than an intimate partner in the previous 12 months, by age and place of occurrence</v>
          </cell>
          <cell r="AS144"/>
          <cell r="AT144"/>
          <cell r="AU144"/>
          <cell r="AV144"/>
          <cell r="AW144"/>
          <cell r="AX144"/>
          <cell r="AY144"/>
          <cell r="AZ144">
            <v>0</v>
          </cell>
          <cell r="BA144"/>
          <cell r="BB144"/>
          <cell r="BC144">
            <v>0</v>
          </cell>
          <cell r="BD144"/>
          <cell r="BE144"/>
          <cell r="BF144">
            <v>0</v>
          </cell>
          <cell r="BG144"/>
          <cell r="BH144"/>
          <cell r="BI144">
            <v>0</v>
          </cell>
          <cell r="BJ144"/>
          <cell r="BK144"/>
          <cell r="BL144">
            <v>0</v>
          </cell>
          <cell r="BM144"/>
          <cell r="BN144"/>
          <cell r="BO144">
            <v>0</v>
          </cell>
          <cell r="BP144"/>
          <cell r="BQ144"/>
          <cell r="BR144">
            <v>0</v>
          </cell>
          <cell r="BS144"/>
          <cell r="BT144"/>
          <cell r="BU144">
            <v>0</v>
          </cell>
          <cell r="BV144"/>
          <cell r="BW144"/>
          <cell r="BX144">
            <v>0</v>
          </cell>
          <cell r="BY144"/>
          <cell r="BZ144"/>
          <cell r="CA144">
            <v>0</v>
          </cell>
          <cell r="CB144">
            <v>0</v>
          </cell>
          <cell r="CC144">
            <v>0</v>
          </cell>
          <cell r="CD144">
            <v>0</v>
          </cell>
          <cell r="CE144"/>
          <cell r="CF144"/>
          <cell r="CG144">
            <v>0</v>
          </cell>
          <cell r="CH144">
            <v>10000</v>
          </cell>
          <cell r="CI144"/>
          <cell r="CJ144">
            <v>10000</v>
          </cell>
          <cell r="CK144">
            <v>10000</v>
          </cell>
          <cell r="CL144"/>
          <cell r="CM144">
            <v>10000</v>
          </cell>
          <cell r="CN144"/>
          <cell r="CO144"/>
          <cell r="CP144">
            <v>0</v>
          </cell>
          <cell r="CQ144"/>
          <cell r="CR144"/>
          <cell r="CS144">
            <v>0</v>
          </cell>
          <cell r="CT144"/>
          <cell r="CU144"/>
          <cell r="CV144">
            <v>0</v>
          </cell>
          <cell r="CW144"/>
          <cell r="CX144"/>
          <cell r="CY144">
            <v>0</v>
          </cell>
          <cell r="CZ144"/>
          <cell r="DA144"/>
          <cell r="DB144">
            <v>0</v>
          </cell>
          <cell r="DC144"/>
          <cell r="DD144"/>
          <cell r="DE144">
            <v>0</v>
          </cell>
          <cell r="DF144"/>
          <cell r="DG144"/>
          <cell r="DH144">
            <v>0</v>
          </cell>
          <cell r="DI144"/>
          <cell r="DJ144"/>
          <cell r="DK144">
            <v>0</v>
          </cell>
          <cell r="DL144">
            <v>20000</v>
          </cell>
          <cell r="DM144">
            <v>0</v>
          </cell>
          <cell r="DN144">
            <v>20000</v>
          </cell>
          <cell r="DO144">
            <v>0</v>
          </cell>
          <cell r="DP144">
            <v>0</v>
          </cell>
          <cell r="DQ144">
            <v>0</v>
          </cell>
          <cell r="DR144">
            <v>10000</v>
          </cell>
          <cell r="DS144">
            <v>0</v>
          </cell>
          <cell r="DT144">
            <v>10000</v>
          </cell>
          <cell r="DU144">
            <v>10000</v>
          </cell>
          <cell r="DV144">
            <v>0</v>
          </cell>
          <cell r="DW144">
            <v>10000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cell r="EP144">
            <v>0</v>
          </cell>
          <cell r="EQ144">
            <v>0</v>
          </cell>
          <cell r="ER144">
            <v>0</v>
          </cell>
        </row>
        <row r="145">
          <cell r="E145" t="str">
            <v xml:space="preserve">Strengthened skills among policymakers to develop GBV legislation and policy in line with international standards. </v>
          </cell>
          <cell r="F145"/>
          <cell r="G145"/>
          <cell r="H145"/>
          <cell r="I145"/>
          <cell r="J145"/>
          <cell r="K145" t="str">
            <v>Quality, disaggregated and globally comparable data on different forms of violence against women and girls and harmful practices, collected, analysed and used in line with international standards to inform laws, policies and programmes</v>
          </cell>
          <cell r="L145" t="str">
            <v>Quality disaggregated and globally comparable data on different forms of violence against women and girls and harmful practices collected, analysed and used in line with international standards to inform laws, policies and programmes</v>
          </cell>
          <cell r="M145"/>
          <cell r="N145"/>
          <cell r="O145"/>
          <cell r="P145"/>
          <cell r="Q145"/>
          <cell r="R145" t="str">
            <v>Quality, disaggregated and globally comparable data on different forms of violence against women and girls and harmful practices, collected, analysed and used in line with international standards to inform laws, policies and programmes</v>
          </cell>
          <cell r="S145" t="str">
            <v>Quality, disaggregated and globally comparable data on different forms of violence against women and girls and harmful practices, collected, analysed and used in line with international standards to inform laws, policies and programmes</v>
          </cell>
          <cell r="T145"/>
          <cell r="U145" t="str">
            <v>Gender equality/women’s empowerment is the principle objective (3)</v>
          </cell>
          <cell r="V145" t="str">
            <v>Principal Contribution is to the realization of human rights (3)</v>
          </cell>
          <cell r="W145" t="str">
            <v>Contributes to sustaining peace in a limited way  human rights (1)</v>
          </cell>
          <cell r="X145" t="str">
            <v>Data Collection and Analysis </v>
          </cell>
          <cell r="Y145" t="str">
            <v>Women and Girls</v>
          </cell>
          <cell r="Z145" t="str">
            <v xml:space="preserve">Joint Programming </v>
          </cell>
          <cell r="AA145" t="str">
            <v>5.2 Eliminate all forms of violence against all women and girls in the public and private spheres, including trafficking and sexual and other types of exploitation</v>
          </cell>
          <cell r="AB145" t="str">
            <v>5.c Adopt and strengthen sound policies and enforceable legislation for the promotion of gender equality and the empowerment of all women and girls at all levels</v>
          </cell>
          <cell r="AC145"/>
          <cell r="AD145"/>
          <cell r="AE145"/>
          <cell r="AF145" t="str">
            <v>Gender-Based Violence Prevention</v>
          </cell>
          <cell r="AG145" t="str">
            <v>Access to Justice</v>
          </cell>
          <cell r="AH145" t="str">
            <v>Support to Institutions</v>
          </cell>
          <cell r="AI145"/>
          <cell r="AJ145" t="str">
            <v>Tailored Policy Support &amp; Technical Assistance</v>
          </cell>
          <cell r="AK145" t="str">
            <v>United Nations Entity for Gender Equality and the Empowerment of Women (UN Women)</v>
          </cell>
          <cell r="AL145"/>
          <cell r="AM145"/>
          <cell r="AN145"/>
          <cell r="AO145"/>
          <cell r="AP145"/>
          <cell r="AQ145" t="str">
            <v>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v>
          </cell>
          <cell r="AR145" t="str">
            <v>5.2.1 Proportion of ever-partnered women and girls aged 15 years and older subjected to physical, sexual or psychological violence by a current or former intimate partner in the previous 12 months, by form of violence and by age</v>
          </cell>
          <cell r="AS145"/>
          <cell r="AT145"/>
          <cell r="AU145"/>
          <cell r="AV145"/>
          <cell r="AW145"/>
          <cell r="AX145">
            <v>50000</v>
          </cell>
          <cell r="AY145"/>
          <cell r="AZ145">
            <v>50000</v>
          </cell>
          <cell r="BA145"/>
          <cell r="BB145"/>
          <cell r="BC145">
            <v>0</v>
          </cell>
          <cell r="BD145"/>
          <cell r="BE145"/>
          <cell r="BF145">
            <v>0</v>
          </cell>
          <cell r="BG145"/>
          <cell r="BH145"/>
          <cell r="BI145">
            <v>0</v>
          </cell>
          <cell r="BJ145"/>
          <cell r="BK145"/>
          <cell r="BL145">
            <v>0</v>
          </cell>
          <cell r="BM145"/>
          <cell r="BN145"/>
          <cell r="BO145">
            <v>0</v>
          </cell>
          <cell r="BP145"/>
          <cell r="BQ145"/>
          <cell r="BR145">
            <v>0</v>
          </cell>
          <cell r="BS145"/>
          <cell r="BT145"/>
          <cell r="BU145">
            <v>0</v>
          </cell>
          <cell r="BV145"/>
          <cell r="BW145"/>
          <cell r="BX145">
            <v>0</v>
          </cell>
          <cell r="BY145"/>
          <cell r="BZ145"/>
          <cell r="CA145">
            <v>0</v>
          </cell>
          <cell r="CB145">
            <v>50000</v>
          </cell>
          <cell r="CC145">
            <v>0</v>
          </cell>
          <cell r="CD145">
            <v>50000</v>
          </cell>
          <cell r="CE145"/>
          <cell r="CF145"/>
          <cell r="CG145">
            <v>0</v>
          </cell>
          <cell r="CH145"/>
          <cell r="CI145"/>
          <cell r="CJ145">
            <v>0</v>
          </cell>
          <cell r="CK145"/>
          <cell r="CL145"/>
          <cell r="CM145">
            <v>0</v>
          </cell>
          <cell r="CN145"/>
          <cell r="CO145"/>
          <cell r="CP145">
            <v>0</v>
          </cell>
          <cell r="CQ145"/>
          <cell r="CR145"/>
          <cell r="CS145">
            <v>0</v>
          </cell>
          <cell r="CT145"/>
          <cell r="CU145"/>
          <cell r="CV145">
            <v>0</v>
          </cell>
          <cell r="CW145"/>
          <cell r="CX145"/>
          <cell r="CY145">
            <v>0</v>
          </cell>
          <cell r="CZ145"/>
          <cell r="DA145"/>
          <cell r="DB145">
            <v>0</v>
          </cell>
          <cell r="DC145">
            <v>50000</v>
          </cell>
          <cell r="DD145"/>
          <cell r="DE145">
            <v>50000</v>
          </cell>
          <cell r="DF145">
            <v>50000</v>
          </cell>
          <cell r="DG145"/>
          <cell r="DH145">
            <v>50000</v>
          </cell>
          <cell r="DI145"/>
          <cell r="DJ145"/>
          <cell r="DK145">
            <v>0</v>
          </cell>
          <cell r="DL145">
            <v>100000</v>
          </cell>
          <cell r="DM145">
            <v>0</v>
          </cell>
          <cell r="DN145">
            <v>100000</v>
          </cell>
          <cell r="DO145">
            <v>0</v>
          </cell>
          <cell r="DP145">
            <v>0</v>
          </cell>
          <cell r="DQ145">
            <v>0</v>
          </cell>
          <cell r="DR145">
            <v>50000</v>
          </cell>
          <cell r="DS145">
            <v>0</v>
          </cell>
          <cell r="DT145">
            <v>50000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50000</v>
          </cell>
          <cell r="EN145">
            <v>0</v>
          </cell>
          <cell r="EO145">
            <v>50000</v>
          </cell>
          <cell r="EP145">
            <v>50000</v>
          </cell>
          <cell r="EQ145">
            <v>0</v>
          </cell>
          <cell r="ER145">
            <v>50000</v>
          </cell>
        </row>
        <row r="146">
          <cell r="E146" t="str">
            <v>Increased efficiency of the VAW referral pathways in CARICOM countries</v>
          </cell>
          <cell r="F146"/>
          <cell r="G146"/>
          <cell r="H146"/>
          <cell r="I146"/>
          <cell r="J146"/>
          <cell r="K146" t="str">
            <v>Increased efficiency of the VAW referral pathways in CARICOM countries</v>
          </cell>
          <cell r="L146" t="str">
            <v>Increased efficiency of the VAW refferal pathways in CARICOM countries</v>
          </cell>
          <cell r="M146"/>
          <cell r="N146"/>
          <cell r="O146" t="str">
            <v>Increased efficiency of the VAW refferal pathways in CARICOM countries</v>
          </cell>
          <cell r="P146"/>
          <cell r="Q146"/>
          <cell r="R146" t="str">
            <v>Increased efficiency of the VAW referral pathways in CARICOM countries</v>
          </cell>
          <cell r="S146"/>
          <cell r="T146"/>
          <cell r="U146" t="str">
            <v>Gender equality/women’s empowerment is the principle objective (3)</v>
          </cell>
          <cell r="V146" t="str">
            <v>Significant contribution to realization of human rights (2)</v>
          </cell>
          <cell r="W146" t="str">
            <v>Contributes to sustaining peace in a limited way  human rights (1)</v>
          </cell>
          <cell r="X146" t="str">
            <v>Capacity Development/Technical Assistance </v>
          </cell>
          <cell r="Y146" t="str">
            <v>Women and Girls</v>
          </cell>
          <cell r="Z146" t="str">
            <v xml:space="preserve">Other </v>
          </cell>
          <cell r="AA146" t="str">
            <v>5.2 Eliminate all forms of violence against all women and girls in the public and private spheres, including trafficking and sexual and other types of exploitation</v>
          </cell>
          <cell r="AB146"/>
          <cell r="AC146"/>
          <cell r="AD146"/>
          <cell r="AE146"/>
          <cell r="AF146" t="str">
            <v>Gender-Based Violence Prevention</v>
          </cell>
          <cell r="AG146" t="str">
            <v>Access to Justice</v>
          </cell>
          <cell r="AH146" t="str">
            <v>Capacity Building</v>
          </cell>
          <cell r="AI146"/>
          <cell r="AJ146" t="str">
            <v>Tailored Policy Support &amp; Technical Assistance</v>
          </cell>
          <cell r="AK146" t="str">
            <v>United Nations Entity for Gender Equality and the Empowerment of Women (UN Women)</v>
          </cell>
          <cell r="AL146"/>
          <cell r="AM146"/>
          <cell r="AN146" t="str">
            <v>CSO/NGO</v>
          </cell>
          <cell r="AO146"/>
          <cell r="AP146"/>
          <cell r="AQ146" t="str">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ell>
          <cell r="AR146" t="str">
            <v>5.2.1 Proportion of ever-partnered women and girls aged 15 years and older subjected to physical, sexual or psychological violence by a current or former intimate partner in the previous 12 months, by form of violence and by age</v>
          </cell>
          <cell r="AS146"/>
          <cell r="AT146"/>
          <cell r="AU146"/>
          <cell r="AV146"/>
          <cell r="AW146"/>
          <cell r="AX146"/>
          <cell r="AY146"/>
          <cell r="AZ146">
            <v>0</v>
          </cell>
          <cell r="BA146"/>
          <cell r="BB146"/>
          <cell r="BC146">
            <v>0</v>
          </cell>
          <cell r="BD146"/>
          <cell r="BE146"/>
          <cell r="BF146">
            <v>0</v>
          </cell>
          <cell r="BG146"/>
          <cell r="BH146"/>
          <cell r="BI146">
            <v>0</v>
          </cell>
          <cell r="BJ146"/>
          <cell r="BK146"/>
          <cell r="BL146">
            <v>0</v>
          </cell>
          <cell r="BM146"/>
          <cell r="BN146"/>
          <cell r="BO146">
            <v>0</v>
          </cell>
          <cell r="BP146"/>
          <cell r="BQ146"/>
          <cell r="BR146">
            <v>0</v>
          </cell>
          <cell r="BS146">
            <v>25000</v>
          </cell>
          <cell r="BT146">
            <v>25000</v>
          </cell>
          <cell r="BU146">
            <v>0</v>
          </cell>
          <cell r="BV146"/>
          <cell r="BW146"/>
          <cell r="BX146">
            <v>0</v>
          </cell>
          <cell r="BY146"/>
          <cell r="BZ146"/>
          <cell r="CA146">
            <v>0</v>
          </cell>
          <cell r="CB146">
            <v>25000</v>
          </cell>
          <cell r="CC146">
            <v>25000</v>
          </cell>
          <cell r="CD146">
            <v>0</v>
          </cell>
          <cell r="CE146"/>
          <cell r="CF146"/>
          <cell r="CG146">
            <v>0</v>
          </cell>
          <cell r="CH146">
            <v>45000</v>
          </cell>
          <cell r="CI146"/>
          <cell r="CJ146">
            <v>45000</v>
          </cell>
          <cell r="CK146">
            <v>20000</v>
          </cell>
          <cell r="CL146"/>
          <cell r="CM146">
            <v>20000</v>
          </cell>
          <cell r="CN146"/>
          <cell r="CO146"/>
          <cell r="CP146">
            <v>0</v>
          </cell>
          <cell r="CQ146"/>
          <cell r="CR146"/>
          <cell r="CS146">
            <v>0</v>
          </cell>
          <cell r="CT146">
            <v>45000</v>
          </cell>
          <cell r="CU146"/>
          <cell r="CV146">
            <v>45000</v>
          </cell>
          <cell r="CW146"/>
          <cell r="CX146"/>
          <cell r="CY146">
            <v>0</v>
          </cell>
          <cell r="CZ146"/>
          <cell r="DA146"/>
          <cell r="DB146">
            <v>0</v>
          </cell>
          <cell r="DC146">
            <v>45000</v>
          </cell>
          <cell r="DD146"/>
          <cell r="DE146">
            <v>45000</v>
          </cell>
          <cell r="DF146"/>
          <cell r="DG146"/>
          <cell r="DH146">
            <v>0</v>
          </cell>
          <cell r="DI146"/>
          <cell r="DJ146"/>
          <cell r="DK146">
            <v>0</v>
          </cell>
          <cell r="DL146">
            <v>155000</v>
          </cell>
          <cell r="DM146">
            <v>0</v>
          </cell>
          <cell r="DN146">
            <v>155000</v>
          </cell>
          <cell r="DO146">
            <v>0</v>
          </cell>
          <cell r="DP146">
            <v>0</v>
          </cell>
          <cell r="DQ146">
            <v>0</v>
          </cell>
          <cell r="DR146">
            <v>45000</v>
          </cell>
          <cell r="DS146">
            <v>0</v>
          </cell>
          <cell r="DT146">
            <v>45000</v>
          </cell>
          <cell r="DU146">
            <v>20000</v>
          </cell>
          <cell r="DV146">
            <v>0</v>
          </cell>
          <cell r="DW146">
            <v>20000</v>
          </cell>
          <cell r="DX146">
            <v>0</v>
          </cell>
          <cell r="DY146">
            <v>0</v>
          </cell>
          <cell r="DZ146">
            <v>0</v>
          </cell>
          <cell r="EA146">
            <v>0</v>
          </cell>
          <cell r="EB146">
            <v>0</v>
          </cell>
          <cell r="EC146">
            <v>0</v>
          </cell>
          <cell r="ED146">
            <v>45000</v>
          </cell>
          <cell r="EE146">
            <v>0</v>
          </cell>
          <cell r="EF146">
            <v>45000</v>
          </cell>
          <cell r="EG146">
            <v>0</v>
          </cell>
          <cell r="EH146">
            <v>0</v>
          </cell>
          <cell r="EI146">
            <v>0</v>
          </cell>
          <cell r="EJ146">
            <v>0</v>
          </cell>
          <cell r="EK146">
            <v>0</v>
          </cell>
          <cell r="EL146">
            <v>0</v>
          </cell>
          <cell r="EM146">
            <v>70000</v>
          </cell>
          <cell r="EN146">
            <v>25000</v>
          </cell>
          <cell r="EO146">
            <v>45000</v>
          </cell>
          <cell r="EP146">
            <v>0</v>
          </cell>
          <cell r="EQ146">
            <v>0</v>
          </cell>
          <cell r="ER146">
            <v>0</v>
          </cell>
        </row>
        <row r="147">
          <cell r="E147" t="str">
            <v>Improved accessibility and safety of public spaces for women and girls</v>
          </cell>
          <cell r="F147" t="str">
            <v>Resilient, Inclusive, Smart and Safe SIDS -programme approach</v>
          </cell>
          <cell r="G147"/>
          <cell r="H147"/>
          <cell r="I147"/>
          <cell r="J147"/>
          <cell r="K147"/>
          <cell r="L147" t="str">
            <v>reserach sexual harrassment in public spaces</v>
          </cell>
          <cell r="M147"/>
          <cell r="N147"/>
          <cell r="O147"/>
          <cell r="P147"/>
          <cell r="Q147"/>
          <cell r="R147"/>
          <cell r="S147"/>
          <cell r="T147"/>
          <cell r="U147" t="str">
            <v>Gender equality/women’s empowerment is the principle objective (3)</v>
          </cell>
          <cell r="V147" t="str">
            <v>Significant contribution to realization of human rights (2)</v>
          </cell>
          <cell r="W147" t="str">
            <v>Contributes to sustaining peace in a limited way  human rights (1)</v>
          </cell>
          <cell r="X147" t="str">
            <v>Capacity Development/Technical Assistance </v>
          </cell>
          <cell r="Y147" t="str">
            <v>Women and Girls</v>
          </cell>
          <cell r="Z147" t="str">
            <v xml:space="preserve">Joint Programming </v>
          </cell>
          <cell r="AA147" t="str">
            <v>5.1 End all forms of discrimination against all women and girls everywhere</v>
          </cell>
          <cell r="AB147" t="str">
            <v>5.5 Ensure women’s full and effective participation and equal opportunities for leadership at all levels of decision-making in political, economic and public life</v>
          </cell>
          <cell r="AC147" t="str">
            <v>13.1 Strengthen resilience and adaptive capacity to climate-related hazards and natural disasters in all countries</v>
          </cell>
          <cell r="AD147"/>
          <cell r="AE147"/>
          <cell r="AF147" t="str">
            <v>Gender-Based Violence Prevention</v>
          </cell>
          <cell r="AG147" t="str">
            <v>Climate Change Adaptation and Resilience</v>
          </cell>
          <cell r="AH147" t="str">
            <v xml:space="preserve">Inclusive rural Transformation </v>
          </cell>
          <cell r="AI147"/>
          <cell r="AJ147" t="str">
            <v>Climate Change and Disaster Risk Reduction</v>
          </cell>
          <cell r="AK147" t="str">
            <v>United Nations Entity for Gender Equality and the Empowerment of Women (UN Women)</v>
          </cell>
          <cell r="AL147"/>
          <cell r="AM147"/>
          <cell r="AN147"/>
          <cell r="AO147"/>
          <cell r="AP147"/>
          <cell r="AQ147" t="str">
            <v>Increased lighting in at least 2 SIDS communities; % of community reporting improved environment and reduced incidence of sexual harassment</v>
          </cell>
          <cell r="AR147" t="str">
            <v>5.2.2 Proportion of women and girls aged 15 years and older subjected to sexual violence by persons other than an intimate partner in the previous 12 months, by age and place of occurrence</v>
          </cell>
          <cell r="AS147"/>
          <cell r="AT147"/>
          <cell r="AU147"/>
          <cell r="AV147"/>
          <cell r="AW147"/>
          <cell r="AX147"/>
          <cell r="AY147"/>
          <cell r="AZ147">
            <v>0</v>
          </cell>
          <cell r="BA147">
            <v>20000</v>
          </cell>
          <cell r="BB147"/>
          <cell r="BC147">
            <v>20000</v>
          </cell>
          <cell r="BD147"/>
          <cell r="BE147"/>
          <cell r="BF147">
            <v>0</v>
          </cell>
          <cell r="BG147"/>
          <cell r="BH147"/>
          <cell r="BI147">
            <v>0</v>
          </cell>
          <cell r="BJ147"/>
          <cell r="BK147"/>
          <cell r="BL147">
            <v>0</v>
          </cell>
          <cell r="BM147"/>
          <cell r="BN147"/>
          <cell r="BO147">
            <v>0</v>
          </cell>
          <cell r="BP147"/>
          <cell r="BQ147"/>
          <cell r="BR147">
            <v>0</v>
          </cell>
          <cell r="BS147"/>
          <cell r="BT147"/>
          <cell r="BU147">
            <v>0</v>
          </cell>
          <cell r="BV147"/>
          <cell r="BW147"/>
          <cell r="BX147">
            <v>0</v>
          </cell>
          <cell r="BY147"/>
          <cell r="BZ147"/>
          <cell r="CA147">
            <v>0</v>
          </cell>
          <cell r="CB147">
            <v>20000</v>
          </cell>
          <cell r="CC147">
            <v>0</v>
          </cell>
          <cell r="CD147">
            <v>20000</v>
          </cell>
          <cell r="CE147"/>
          <cell r="CF147"/>
          <cell r="CG147">
            <v>0</v>
          </cell>
          <cell r="CH147"/>
          <cell r="CI147"/>
          <cell r="CJ147">
            <v>0</v>
          </cell>
          <cell r="CK147"/>
          <cell r="CL147"/>
          <cell r="CM147">
            <v>0</v>
          </cell>
          <cell r="CN147"/>
          <cell r="CO147"/>
          <cell r="CP147">
            <v>0</v>
          </cell>
          <cell r="CQ147"/>
          <cell r="CR147"/>
          <cell r="CS147">
            <v>0</v>
          </cell>
          <cell r="CT147"/>
          <cell r="CU147"/>
          <cell r="CV147">
            <v>0</v>
          </cell>
          <cell r="CW147"/>
          <cell r="CX147"/>
          <cell r="CY147">
            <v>0</v>
          </cell>
          <cell r="CZ147"/>
          <cell r="DA147"/>
          <cell r="DB147">
            <v>0</v>
          </cell>
          <cell r="DC147"/>
          <cell r="DD147"/>
          <cell r="DE147">
            <v>0</v>
          </cell>
          <cell r="DF147"/>
          <cell r="DG147"/>
          <cell r="DH147">
            <v>0</v>
          </cell>
          <cell r="DI147"/>
          <cell r="DJ147"/>
          <cell r="DK147">
            <v>0</v>
          </cell>
          <cell r="DL147">
            <v>0</v>
          </cell>
          <cell r="DM147">
            <v>0</v>
          </cell>
          <cell r="DN147">
            <v>0</v>
          </cell>
          <cell r="DO147">
            <v>0</v>
          </cell>
          <cell r="DP147">
            <v>0</v>
          </cell>
          <cell r="DQ147">
            <v>0</v>
          </cell>
          <cell r="DR147">
            <v>0</v>
          </cell>
          <cell r="DS147">
            <v>0</v>
          </cell>
          <cell r="DT147">
            <v>0</v>
          </cell>
          <cell r="DU147">
            <v>20000</v>
          </cell>
          <cell r="DV147">
            <v>0</v>
          </cell>
          <cell r="DW147">
            <v>20000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cell r="EP147">
            <v>0</v>
          </cell>
          <cell r="EQ147">
            <v>0</v>
          </cell>
          <cell r="ER147">
            <v>0</v>
          </cell>
        </row>
        <row r="148">
          <cell r="E148" t="str">
            <v>Reduced  violence faced by women and girls  especially the most vulnerable across the region.</v>
          </cell>
          <cell r="F148"/>
          <cell r="G148"/>
          <cell r="H148"/>
          <cell r="I148"/>
          <cell r="J148"/>
          <cell r="K148"/>
          <cell r="L148"/>
          <cell r="M148"/>
          <cell r="N148"/>
          <cell r="O148"/>
          <cell r="P148"/>
          <cell r="Q148"/>
          <cell r="R148"/>
          <cell r="S148"/>
          <cell r="T148"/>
          <cell r="U148"/>
          <cell r="V148"/>
          <cell r="W148"/>
          <cell r="X148"/>
          <cell r="Y148"/>
          <cell r="Z148"/>
          <cell r="AA148"/>
          <cell r="AB148"/>
          <cell r="AC148"/>
          <cell r="AD148"/>
          <cell r="AE148"/>
          <cell r="AF148" t="str">
            <v>Gender-Based Violence Prevention</v>
          </cell>
          <cell r="AG148" t="str">
            <v>Access to Justice</v>
          </cell>
          <cell r="AH148" t="str">
            <v>Support to Institutions</v>
          </cell>
          <cell r="AI148"/>
          <cell r="AJ148" t="str">
            <v>Tailored Policy Support &amp; Technical Assistance</v>
          </cell>
          <cell r="AK148" t="str">
            <v>United Nations Entity for Gender Equality and the Empowerment of Women (UN Women)</v>
          </cell>
          <cell r="AL148"/>
          <cell r="AM148"/>
          <cell r="AN148"/>
          <cell r="AO148" t="str">
            <v>Caribbean Community Secretariat (CARICOM)</v>
          </cell>
          <cell r="AP148" t="str">
            <v>Organisation of Eastern Caribbean States (OECS)</v>
          </cell>
          <cell r="AQ148"/>
          <cell r="AR148"/>
          <cell r="AS148"/>
          <cell r="AT148"/>
          <cell r="AU148"/>
          <cell r="AV148"/>
          <cell r="AW148"/>
          <cell r="AX148"/>
          <cell r="AY148"/>
          <cell r="AZ148">
            <v>0</v>
          </cell>
          <cell r="BA148"/>
          <cell r="BB148"/>
          <cell r="BC148">
            <v>0</v>
          </cell>
          <cell r="BD148"/>
          <cell r="BE148"/>
          <cell r="BF148">
            <v>0</v>
          </cell>
          <cell r="BG148"/>
          <cell r="BH148"/>
          <cell r="BI148">
            <v>0</v>
          </cell>
          <cell r="BJ148"/>
          <cell r="BK148"/>
          <cell r="BL148">
            <v>0</v>
          </cell>
          <cell r="BM148"/>
          <cell r="BN148"/>
          <cell r="BO148">
            <v>0</v>
          </cell>
          <cell r="BP148"/>
          <cell r="BQ148"/>
          <cell r="BR148">
            <v>0</v>
          </cell>
          <cell r="BS148"/>
          <cell r="BT148"/>
          <cell r="BU148">
            <v>0</v>
          </cell>
          <cell r="BV148"/>
          <cell r="BW148"/>
          <cell r="BX148">
            <v>0</v>
          </cell>
          <cell r="BY148"/>
          <cell r="BZ148"/>
          <cell r="CA148">
            <v>0</v>
          </cell>
          <cell r="CB148">
            <v>0</v>
          </cell>
          <cell r="CC148">
            <v>0</v>
          </cell>
          <cell r="CD148">
            <v>0</v>
          </cell>
          <cell r="CE148"/>
          <cell r="CF148"/>
          <cell r="CG148">
            <v>0</v>
          </cell>
          <cell r="CH148"/>
          <cell r="CI148"/>
          <cell r="CJ148">
            <v>0</v>
          </cell>
          <cell r="CK148"/>
          <cell r="CL148"/>
          <cell r="CM148">
            <v>0</v>
          </cell>
          <cell r="CN148"/>
          <cell r="CO148"/>
          <cell r="CP148">
            <v>0</v>
          </cell>
          <cell r="CQ148"/>
          <cell r="CR148"/>
          <cell r="CS148">
            <v>0</v>
          </cell>
          <cell r="CT148"/>
          <cell r="CU148"/>
          <cell r="CV148">
            <v>0</v>
          </cell>
          <cell r="CW148"/>
          <cell r="CX148"/>
          <cell r="CY148">
            <v>0</v>
          </cell>
          <cell r="CZ148"/>
          <cell r="DA148"/>
          <cell r="DB148">
            <v>0</v>
          </cell>
          <cell r="DC148"/>
          <cell r="DD148"/>
          <cell r="DE148">
            <v>0</v>
          </cell>
          <cell r="DF148"/>
          <cell r="DG148"/>
          <cell r="DH148">
            <v>0</v>
          </cell>
          <cell r="DI148"/>
          <cell r="DJ148"/>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cell r="EP148">
            <v>0</v>
          </cell>
          <cell r="EQ148">
            <v>0</v>
          </cell>
          <cell r="ER148">
            <v>0</v>
          </cell>
        </row>
        <row r="149">
          <cell r="E149" t="str">
            <v xml:space="preserve">Health facilities and service providers are better able to provide quality maternal health services </v>
          </cell>
          <cell r="F149" t="str">
            <v xml:space="preserve">Strengthening Maternal Death Surveillance and response systems and midwifery workforce profile to better address sexual and reproductive health needs and plans.                                                 
</v>
          </cell>
          <cell r="G149"/>
          <cell r="H149"/>
          <cell r="I149" t="str">
            <v>Denise Blackstock, Liason Officer, blackstock@unfpa.org</v>
          </cell>
          <cell r="J149"/>
          <cell r="K149"/>
          <cell r="L149"/>
          <cell r="M149"/>
          <cell r="N149"/>
          <cell r="O149"/>
          <cell r="P149"/>
          <cell r="Q149"/>
          <cell r="R149"/>
          <cell r="S149"/>
          <cell r="T149" t="str">
            <v>Technical review of the NHSEP/Disaster Plans and integration of th Minimum Initial Service Package (MISP) for Reproductive Health in Emergencies (DOM, GRE, STL, SVG)</v>
          </cell>
          <cell r="U149"/>
          <cell r="V149"/>
          <cell r="W149"/>
          <cell r="X149"/>
          <cell r="Y149"/>
          <cell r="Z149"/>
          <cell r="AA149"/>
          <cell r="AB149"/>
          <cell r="AC149"/>
          <cell r="AD149"/>
          <cell r="AE149"/>
          <cell r="AF149" t="str">
            <v>Sexual and Reproductive Health (SRH)</v>
          </cell>
          <cell r="AG149" t="str">
            <v>Health Surveillance</v>
          </cell>
          <cell r="AH149" t="str">
            <v>Access to Health Services</v>
          </cell>
          <cell r="AI149"/>
          <cell r="AJ149" t="str">
            <v>Tailored Policy Support &amp; Technical Assistance</v>
          </cell>
          <cell r="AK149" t="str">
            <v>United Nations Population Fund (UNFPA)</v>
          </cell>
          <cell r="AL149"/>
          <cell r="AM149"/>
          <cell r="AN149"/>
          <cell r="AO149" t="str">
            <v>Organisation of Eastern Caribbean States (OECS)</v>
          </cell>
          <cell r="AP149" t="str">
            <v>Caribbean Midwives Association</v>
          </cell>
          <cell r="AQ149"/>
          <cell r="AR149"/>
          <cell r="AS149"/>
          <cell r="AT149"/>
          <cell r="AU149"/>
          <cell r="AV149"/>
          <cell r="AW149"/>
          <cell r="AX149"/>
          <cell r="AY149"/>
          <cell r="AZ149">
            <v>0</v>
          </cell>
          <cell r="BA149"/>
          <cell r="BB149"/>
          <cell r="BC149">
            <v>0</v>
          </cell>
          <cell r="BD149"/>
          <cell r="BE149"/>
          <cell r="BF149">
            <v>0</v>
          </cell>
          <cell r="BG149"/>
          <cell r="BH149"/>
          <cell r="BI149">
            <v>0</v>
          </cell>
          <cell r="BJ149">
            <v>20000</v>
          </cell>
          <cell r="BK149">
            <v>20000</v>
          </cell>
          <cell r="BL149">
            <v>0</v>
          </cell>
          <cell r="BM149"/>
          <cell r="BN149"/>
          <cell r="BO149">
            <v>0</v>
          </cell>
          <cell r="BP149"/>
          <cell r="BQ149"/>
          <cell r="BR149">
            <v>0</v>
          </cell>
          <cell r="BS149"/>
          <cell r="BT149"/>
          <cell r="BU149">
            <v>0</v>
          </cell>
          <cell r="BV149"/>
          <cell r="BW149"/>
          <cell r="BX149">
            <v>0</v>
          </cell>
          <cell r="BY149">
            <v>30000</v>
          </cell>
          <cell r="BZ149">
            <v>30000</v>
          </cell>
          <cell r="CA149">
            <v>0</v>
          </cell>
          <cell r="CB149">
            <v>50000</v>
          </cell>
          <cell r="CC149">
            <v>50000</v>
          </cell>
          <cell r="CD149">
            <v>0</v>
          </cell>
          <cell r="CE149"/>
          <cell r="CF149"/>
          <cell r="CG149">
            <v>0</v>
          </cell>
          <cell r="CH149"/>
          <cell r="CI149"/>
          <cell r="CJ149">
            <v>0</v>
          </cell>
          <cell r="CK149"/>
          <cell r="CL149"/>
          <cell r="CM149">
            <v>0</v>
          </cell>
          <cell r="CN149"/>
          <cell r="CO149"/>
          <cell r="CP149">
            <v>0</v>
          </cell>
          <cell r="CQ149"/>
          <cell r="CR149"/>
          <cell r="CS149">
            <v>0</v>
          </cell>
          <cell r="CT149"/>
          <cell r="CU149"/>
          <cell r="CV149">
            <v>0</v>
          </cell>
          <cell r="CW149"/>
          <cell r="CX149"/>
          <cell r="CY149">
            <v>0</v>
          </cell>
          <cell r="CZ149"/>
          <cell r="DA149"/>
          <cell r="DB149">
            <v>0</v>
          </cell>
          <cell r="DC149"/>
          <cell r="DD149"/>
          <cell r="DE149">
            <v>0</v>
          </cell>
          <cell r="DF149"/>
          <cell r="DG149"/>
          <cell r="DH149">
            <v>0</v>
          </cell>
          <cell r="DI149"/>
          <cell r="DJ149"/>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20000</v>
          </cell>
          <cell r="EE149">
            <v>20000</v>
          </cell>
          <cell r="EF149">
            <v>0</v>
          </cell>
          <cell r="EG149">
            <v>0</v>
          </cell>
          <cell r="EH149">
            <v>0</v>
          </cell>
          <cell r="EI149">
            <v>0</v>
          </cell>
          <cell r="EJ149">
            <v>0</v>
          </cell>
          <cell r="EK149">
            <v>0</v>
          </cell>
          <cell r="EL149">
            <v>0</v>
          </cell>
          <cell r="EM149">
            <v>0</v>
          </cell>
          <cell r="EN149">
            <v>0</v>
          </cell>
          <cell r="EO149">
            <v>0</v>
          </cell>
          <cell r="EP149">
            <v>0</v>
          </cell>
          <cell r="EQ149">
            <v>0</v>
          </cell>
          <cell r="ER149">
            <v>0</v>
          </cell>
        </row>
        <row r="150">
          <cell r="E150"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0" t="str">
            <v xml:space="preserve">Roll out of Caribbean Model for Cultural and Behaviour Change for transformation of negative social gender norms  and stereotypes;  advocacy and communications for legislative and/or policy reform through the Caribbean Observatory on Sexual Reproductive Health and Rights; improved delivery of comprehensive sexuality education for in and out of school youth.  </v>
          </cell>
          <cell r="G150"/>
          <cell r="H150"/>
          <cell r="I150" t="str">
            <v>Denise Blackstock, Liason Officer, blackstock@unfpa.org</v>
          </cell>
          <cell r="J150"/>
          <cell r="K150"/>
          <cell r="L150"/>
          <cell r="M150"/>
          <cell r="N150"/>
          <cell r="O150" t="str">
            <v>Alignment and adaptation of the CSE component of the HFLE curriculum to international Standards (GRN)</v>
          </cell>
          <cell r="P150"/>
          <cell r="Q150"/>
          <cell r="R150"/>
          <cell r="S150"/>
          <cell r="T150" t="str">
            <v>Rapid assessment of the Maternal Death Surveillance and Response systems to inform country specific support (BAR, ANG, BVI, ANU, DOM, GRE, STL, SVG, SKB)</v>
          </cell>
          <cell r="U150"/>
          <cell r="V150"/>
          <cell r="W150"/>
          <cell r="X150"/>
          <cell r="Y150" t="str">
            <v>women and girls</v>
          </cell>
          <cell r="Z150"/>
          <cell r="AA150"/>
          <cell r="AB150"/>
          <cell r="AC150"/>
          <cell r="AD150"/>
          <cell r="AE150"/>
          <cell r="AF150" t="str">
            <v>Gender-Based Violence Prevention</v>
          </cell>
          <cell r="AG150" t="str">
            <v>Sexual and Reproductive Health (SRH)</v>
          </cell>
          <cell r="AH150" t="str">
            <v>Gender Equality</v>
          </cell>
          <cell r="AI150" t="str">
            <v>Human and Social Development</v>
          </cell>
          <cell r="AJ150" t="str">
            <v>Tailored Policy Support &amp; Technical Assistance</v>
          </cell>
          <cell r="AK150" t="str">
            <v>United Nations Population Fund (UNFPA)</v>
          </cell>
          <cell r="AL150"/>
          <cell r="AM150" t="str">
            <v>Gender Affairs Division; Family Planning Unit</v>
          </cell>
          <cell r="AN150"/>
          <cell r="AO150" t="str">
            <v>Organisation of Eastern Caribbean States (OECS)</v>
          </cell>
          <cell r="AP150" t="str">
            <v>Caribbean Family Planning Association, CAFRA, CARIMAN</v>
          </cell>
          <cell r="AQ150"/>
          <cell r="AR150"/>
          <cell r="AS150"/>
          <cell r="AT150"/>
          <cell r="AU150"/>
          <cell r="AV150"/>
          <cell r="AW150"/>
          <cell r="AX150"/>
          <cell r="AY150"/>
          <cell r="AZ150">
            <v>0</v>
          </cell>
          <cell r="BA150"/>
          <cell r="BB150"/>
          <cell r="BC150">
            <v>0</v>
          </cell>
          <cell r="BD150"/>
          <cell r="BE150"/>
          <cell r="BF150">
            <v>0</v>
          </cell>
          <cell r="BG150"/>
          <cell r="BH150"/>
          <cell r="BI150">
            <v>0</v>
          </cell>
          <cell r="BJ150">
            <v>5000</v>
          </cell>
          <cell r="BK150">
            <v>5000</v>
          </cell>
          <cell r="BL150">
            <v>0</v>
          </cell>
          <cell r="BM150"/>
          <cell r="BN150"/>
          <cell r="BO150">
            <v>0</v>
          </cell>
          <cell r="BP150"/>
          <cell r="BQ150"/>
          <cell r="BR150">
            <v>0</v>
          </cell>
          <cell r="BS150"/>
          <cell r="BT150"/>
          <cell r="BU150">
            <v>0</v>
          </cell>
          <cell r="BV150"/>
          <cell r="BW150"/>
          <cell r="BX150">
            <v>0</v>
          </cell>
          <cell r="BY150">
            <v>25000</v>
          </cell>
          <cell r="BZ150">
            <v>25000</v>
          </cell>
          <cell r="CA150">
            <v>0</v>
          </cell>
          <cell r="CB150">
            <v>30000</v>
          </cell>
          <cell r="CC150">
            <v>30000</v>
          </cell>
          <cell r="CD150">
            <v>0</v>
          </cell>
          <cell r="CE150"/>
          <cell r="CF150"/>
          <cell r="CG150">
            <v>0</v>
          </cell>
          <cell r="CH150"/>
          <cell r="CI150"/>
          <cell r="CJ150">
            <v>0</v>
          </cell>
          <cell r="CK150"/>
          <cell r="CL150"/>
          <cell r="CM150">
            <v>0</v>
          </cell>
          <cell r="CN150"/>
          <cell r="CO150"/>
          <cell r="CP150">
            <v>0</v>
          </cell>
          <cell r="CQ150"/>
          <cell r="CR150"/>
          <cell r="CS150">
            <v>0</v>
          </cell>
          <cell r="CT150"/>
          <cell r="CU150"/>
          <cell r="CV150">
            <v>0</v>
          </cell>
          <cell r="CW150"/>
          <cell r="CX150"/>
          <cell r="CY150">
            <v>0</v>
          </cell>
          <cell r="CZ150"/>
          <cell r="DA150"/>
          <cell r="DB150">
            <v>0</v>
          </cell>
          <cell r="DC150"/>
          <cell r="DD150"/>
          <cell r="DE150">
            <v>0</v>
          </cell>
          <cell r="DF150"/>
          <cell r="DG150"/>
          <cell r="DH150">
            <v>0</v>
          </cell>
          <cell r="DI150"/>
          <cell r="DJ150"/>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5000</v>
          </cell>
          <cell r="EE150">
            <v>5000</v>
          </cell>
          <cell r="EF150">
            <v>0</v>
          </cell>
          <cell r="EG150">
            <v>0</v>
          </cell>
          <cell r="EH150">
            <v>0</v>
          </cell>
          <cell r="EI150">
            <v>0</v>
          </cell>
          <cell r="EJ150">
            <v>0</v>
          </cell>
          <cell r="EK150">
            <v>0</v>
          </cell>
          <cell r="EL150">
            <v>0</v>
          </cell>
          <cell r="EM150">
            <v>0</v>
          </cell>
          <cell r="EN150">
            <v>0</v>
          </cell>
          <cell r="EO150">
            <v>0</v>
          </cell>
          <cell r="EP150">
            <v>0</v>
          </cell>
          <cell r="EQ150">
            <v>0</v>
          </cell>
          <cell r="ER150">
            <v>0</v>
          </cell>
        </row>
        <row r="151">
          <cell r="E151" t="str">
            <v>Regional entities, national governments and civil society organizations have improved capacities to deliver comprehensive and integrated gender-based violence response services</v>
          </cell>
          <cell r="F151" t="str">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ell>
          <cell r="G151"/>
          <cell r="H151"/>
          <cell r="I151" t="str">
            <v>Denise Blackstock, Liason Officer, blackstock@unfpa.org</v>
          </cell>
          <cell r="J151"/>
          <cell r="K151" t="str">
            <v>GBV Essential Services Package (ESP) readiness assssment and capacity building</v>
          </cell>
          <cell r="L151"/>
          <cell r="M151"/>
          <cell r="N151" t="str">
            <v>GBV Essential Services Package (ESP) readiness assssment and capacity building</v>
          </cell>
          <cell r="O151"/>
          <cell r="P151"/>
          <cell r="Q151"/>
          <cell r="R151"/>
          <cell r="S151"/>
          <cell r="T151" t="str">
            <v>Roll out of CSE toolkit for out-of-school youth, with particular focus on the most vulnerable persons (including adolescent girls, LGBTQ+, sex workers, hard to reach population etc.) and in person provision, outreach, remote counselling, IEC production and dissemination etc; through CSOs (Antigua and Barbuda, Barbados, Dominica, Grenada, St Lucia and SVG)</v>
          </cell>
          <cell r="U151"/>
          <cell r="V151"/>
          <cell r="W151"/>
          <cell r="X151"/>
          <cell r="Y151"/>
          <cell r="Z151"/>
          <cell r="AA151"/>
          <cell r="AB151"/>
          <cell r="AC151"/>
          <cell r="AD151"/>
          <cell r="AE151"/>
          <cell r="AF151" t="str">
            <v>Gender-Based Violence Prevention</v>
          </cell>
          <cell r="AG151" t="str">
            <v>Sexual and Reproductive Health (SRH)</v>
          </cell>
          <cell r="AH151" t="str">
            <v>Gender Equality</v>
          </cell>
          <cell r="AI151"/>
          <cell r="AJ151" t="str">
            <v>Tailored Policy Support &amp; Technical Assistance</v>
          </cell>
          <cell r="AK151" t="str">
            <v>United Nations Population Fund (UNFPA)</v>
          </cell>
          <cell r="AL151"/>
          <cell r="AM151"/>
          <cell r="AN151"/>
          <cell r="AO151" t="str">
            <v>Organisation of Eastern Caribbean States (OECS)</v>
          </cell>
          <cell r="AP151" t="str">
            <v>Caribbean Family Planning Association</v>
          </cell>
          <cell r="AQ151"/>
          <cell r="AR151"/>
          <cell r="AS151"/>
          <cell r="AT151"/>
          <cell r="AU151">
            <v>20000</v>
          </cell>
          <cell r="AV151">
            <v>20000</v>
          </cell>
          <cell r="AW151">
            <v>0</v>
          </cell>
          <cell r="AX151"/>
          <cell r="AY151"/>
          <cell r="AZ151">
            <v>0</v>
          </cell>
          <cell r="BA151"/>
          <cell r="BB151"/>
          <cell r="BC151">
            <v>0</v>
          </cell>
          <cell r="BD151"/>
          <cell r="BE151"/>
          <cell r="BF151">
            <v>0</v>
          </cell>
          <cell r="BG151">
            <v>20000</v>
          </cell>
          <cell r="BH151">
            <v>0</v>
          </cell>
          <cell r="BI151">
            <v>20000</v>
          </cell>
          <cell r="BJ151"/>
          <cell r="BK151"/>
          <cell r="BL151">
            <v>0</v>
          </cell>
          <cell r="BM151"/>
          <cell r="BN151"/>
          <cell r="BO151">
            <v>0</v>
          </cell>
          <cell r="BP151"/>
          <cell r="BQ151"/>
          <cell r="BR151">
            <v>0</v>
          </cell>
          <cell r="BS151"/>
          <cell r="BT151"/>
          <cell r="BU151">
            <v>0</v>
          </cell>
          <cell r="BV151"/>
          <cell r="BW151"/>
          <cell r="BX151">
            <v>0</v>
          </cell>
          <cell r="BY151">
            <v>90000</v>
          </cell>
          <cell r="BZ151">
            <v>90000</v>
          </cell>
          <cell r="CA151">
            <v>0</v>
          </cell>
          <cell r="CB151">
            <v>130000</v>
          </cell>
          <cell r="CC151">
            <v>110000</v>
          </cell>
          <cell r="CD151">
            <v>20000</v>
          </cell>
          <cell r="CE151"/>
          <cell r="CF151"/>
          <cell r="CG151">
            <v>0</v>
          </cell>
          <cell r="CH151"/>
          <cell r="CI151"/>
          <cell r="CJ151">
            <v>0</v>
          </cell>
          <cell r="CK151"/>
          <cell r="CL151"/>
          <cell r="CM151">
            <v>0</v>
          </cell>
          <cell r="CN151"/>
          <cell r="CO151"/>
          <cell r="CP151">
            <v>0</v>
          </cell>
          <cell r="CQ151"/>
          <cell r="CR151"/>
          <cell r="CS151">
            <v>0</v>
          </cell>
          <cell r="CT151"/>
          <cell r="CU151"/>
          <cell r="CV151">
            <v>0</v>
          </cell>
          <cell r="CW151"/>
          <cell r="CX151"/>
          <cell r="CY151">
            <v>0</v>
          </cell>
          <cell r="CZ151"/>
          <cell r="DA151"/>
          <cell r="DB151">
            <v>0</v>
          </cell>
          <cell r="DC151"/>
          <cell r="DD151"/>
          <cell r="DE151">
            <v>0</v>
          </cell>
          <cell r="DF151"/>
          <cell r="DG151"/>
          <cell r="DH151">
            <v>0</v>
          </cell>
          <cell r="DI151"/>
          <cell r="DJ151"/>
          <cell r="DK151">
            <v>0</v>
          </cell>
          <cell r="DL151">
            <v>0</v>
          </cell>
          <cell r="DM151">
            <v>0</v>
          </cell>
          <cell r="DN151">
            <v>0</v>
          </cell>
          <cell r="DO151">
            <v>20000</v>
          </cell>
          <cell r="DP151">
            <v>20000</v>
          </cell>
          <cell r="DQ151">
            <v>0</v>
          </cell>
          <cell r="DR151">
            <v>0</v>
          </cell>
          <cell r="DS151">
            <v>0</v>
          </cell>
          <cell r="DT151">
            <v>0</v>
          </cell>
          <cell r="DU151">
            <v>0</v>
          </cell>
          <cell r="DV151">
            <v>0</v>
          </cell>
          <cell r="DW151">
            <v>0</v>
          </cell>
          <cell r="DX151">
            <v>0</v>
          </cell>
          <cell r="DY151">
            <v>0</v>
          </cell>
          <cell r="DZ151">
            <v>0</v>
          </cell>
          <cell r="EA151">
            <v>20000</v>
          </cell>
          <cell r="EB151">
            <v>0</v>
          </cell>
          <cell r="EC151">
            <v>20000</v>
          </cell>
          <cell r="ED151">
            <v>0</v>
          </cell>
          <cell r="EE151">
            <v>0</v>
          </cell>
          <cell r="EF151">
            <v>0</v>
          </cell>
          <cell r="EG151">
            <v>0</v>
          </cell>
          <cell r="EH151">
            <v>0</v>
          </cell>
          <cell r="EI151">
            <v>0</v>
          </cell>
          <cell r="EJ151">
            <v>0</v>
          </cell>
          <cell r="EK151">
            <v>0</v>
          </cell>
          <cell r="EL151">
            <v>0</v>
          </cell>
          <cell r="EM151">
            <v>0</v>
          </cell>
          <cell r="EN151">
            <v>0</v>
          </cell>
          <cell r="EO151">
            <v>0</v>
          </cell>
          <cell r="EP151">
            <v>0</v>
          </cell>
          <cell r="EQ151">
            <v>0</v>
          </cell>
          <cell r="ER151">
            <v>0</v>
          </cell>
        </row>
        <row r="152">
          <cell r="E152"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2" t="str">
            <v>Positive parenting to address harmful social norms and practices using C4D approaches. 
Support the Health and Family Life Education.
Develop regulatory framework on digital literacy and online safety</v>
          </cell>
          <cell r="G152"/>
          <cell r="H152"/>
          <cell r="I152" t="str">
            <v>Heather Stewart, Child Protection Specialist</v>
          </cell>
          <cell r="J152" t="str">
            <v>Support evidence generation on Child Exploitation and Abuse                                                                                                                                                                                          
 Support CPiE preparedness                                                                                                                                                                  
Support real time monitoring of childen's experience of violence                                                                                                                                                                                           
Support the development and implementation of National Action Plans for the prevention of VAC</v>
          </cell>
          <cell r="K152"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2"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2"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2"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2"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2"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T152"/>
          <cell r="U152"/>
          <cell r="V152"/>
          <cell r="W152"/>
          <cell r="X152"/>
          <cell r="Y152" t="str">
            <v>children</v>
          </cell>
          <cell r="Z152"/>
          <cell r="AA152"/>
          <cell r="AB152"/>
          <cell r="AC152"/>
          <cell r="AD152"/>
          <cell r="AE152"/>
          <cell r="AF152" t="str">
            <v>Gender-Based Violence Prevention</v>
          </cell>
          <cell r="AG152" t="str">
            <v>Sexual and Reproductive Health (SRH)</v>
          </cell>
          <cell r="AH152" t="str">
            <v>Gender Equality</v>
          </cell>
          <cell r="AI152" t="str">
            <v>Human and Social Development</v>
          </cell>
          <cell r="AJ152" t="str">
            <v>Tailored Policy Support &amp; Technical Assistance</v>
          </cell>
          <cell r="AK152" t="str">
            <v>United Nations Children’s Fund (UNICEF)</v>
          </cell>
          <cell r="AL152"/>
          <cell r="AM152" t="str">
            <v>Ministry of National Mobilisation</v>
          </cell>
          <cell r="AN152" t="str">
            <v>Ministry of National Mobilisation</v>
          </cell>
          <cell r="AO152"/>
          <cell r="AP152" t="str">
            <v>Caribbean Family Planning Association, CAFRA, CARIMAN</v>
          </cell>
          <cell r="AQ152" t="str">
            <v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v>
          </cell>
          <cell r="AR152"/>
          <cell r="AS152"/>
          <cell r="AT152"/>
          <cell r="AU152"/>
          <cell r="AV152"/>
          <cell r="AW152"/>
          <cell r="AX152"/>
          <cell r="AY152"/>
          <cell r="AZ152">
            <v>0</v>
          </cell>
          <cell r="BA152"/>
          <cell r="BB152"/>
          <cell r="BC152">
            <v>0</v>
          </cell>
          <cell r="BD152"/>
          <cell r="BE152"/>
          <cell r="BF152">
            <v>0</v>
          </cell>
          <cell r="BG152"/>
          <cell r="BH152"/>
          <cell r="BI152">
            <v>0</v>
          </cell>
          <cell r="BJ152"/>
          <cell r="BK152"/>
          <cell r="BL152">
            <v>0</v>
          </cell>
          <cell r="BM152"/>
          <cell r="BN152"/>
          <cell r="BO152">
            <v>0</v>
          </cell>
          <cell r="BP152"/>
          <cell r="BQ152"/>
          <cell r="BR152">
            <v>0</v>
          </cell>
          <cell r="BS152"/>
          <cell r="BT152"/>
          <cell r="BU152">
            <v>0</v>
          </cell>
          <cell r="BV152"/>
          <cell r="BW152"/>
          <cell r="BX152">
            <v>0</v>
          </cell>
          <cell r="BY152"/>
          <cell r="BZ152"/>
          <cell r="CA152">
            <v>0</v>
          </cell>
          <cell r="CB152">
            <v>0</v>
          </cell>
          <cell r="CC152">
            <v>0</v>
          </cell>
          <cell r="CD152">
            <v>0</v>
          </cell>
          <cell r="CE152"/>
          <cell r="CF152"/>
          <cell r="CG152">
            <v>0</v>
          </cell>
          <cell r="CH152"/>
          <cell r="CI152"/>
          <cell r="CJ152">
            <v>0</v>
          </cell>
          <cell r="CK152"/>
          <cell r="CL152"/>
          <cell r="CM152">
            <v>0</v>
          </cell>
          <cell r="CN152"/>
          <cell r="CO152"/>
          <cell r="CP152">
            <v>0</v>
          </cell>
          <cell r="CQ152"/>
          <cell r="CR152"/>
          <cell r="CS152">
            <v>0</v>
          </cell>
          <cell r="CT152"/>
          <cell r="CU152"/>
          <cell r="CV152">
            <v>0</v>
          </cell>
          <cell r="CW152"/>
          <cell r="CX152"/>
          <cell r="CY152">
            <v>0</v>
          </cell>
          <cell r="CZ152"/>
          <cell r="DA152"/>
          <cell r="DB152">
            <v>0</v>
          </cell>
          <cell r="DC152"/>
          <cell r="DD152"/>
          <cell r="DE152">
            <v>0</v>
          </cell>
          <cell r="DF152"/>
          <cell r="DG152"/>
          <cell r="DH152">
            <v>0</v>
          </cell>
          <cell r="DI152"/>
          <cell r="DJ152"/>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cell r="EP152">
            <v>0</v>
          </cell>
          <cell r="EQ152">
            <v>0</v>
          </cell>
          <cell r="ER152">
            <v>0</v>
          </cell>
        </row>
        <row r="153">
          <cell r="E153" t="str">
            <v>Regional entities, national governments and civil society organizations have improved capacities to deliver comprehensive and integrated gender-based violence response services</v>
          </cell>
          <cell r="F153" t="str">
            <v>Support the  development of policies, laws and plans. 
Support the building of resilient child and institutions. 
Generate evidences on VAC and VAWGs. </v>
          </cell>
          <cell r="G153">
            <v>44564</v>
          </cell>
          <cell r="H153" t="str">
            <v>31/12/2026</v>
          </cell>
          <cell r="I153"/>
          <cell r="J153" t="str">
            <v xml:space="preserve">
Strenghten countries capacities on community engagement for prevention of harmful social and gender norms, family violence                                           Support integration of MHPSS in primary health care
</v>
          </cell>
          <cell r="K153" t="str">
            <v xml:space="preserve">Harness private sector partnerships for PSEA compliance                                                                                                                                                                                </v>
          </cell>
          <cell r="L153" t="str">
            <v xml:space="preserve">Harness private sector partnerships for PSEA compliance  </v>
          </cell>
          <cell r="M153" t="str">
            <v xml:space="preserve">
Strenghten countries capacities on community engagement for prevention of harmful social and gender norms, family violence                                           Support integration of MHPSS in primary health care</v>
          </cell>
          <cell r="N153" t="str">
            <v xml:space="preserve">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         </v>
          </cell>
          <cell r="O153" t="str">
            <v xml:space="preserve">Harness private sector partnerships for PSEA compliance                                                                                                                                                                   Support  community participation on the prevention of VAC                                                                                                                                                            Support community-based MHPSS services     </v>
          </cell>
          <cell r="P153" t="str">
            <v xml:space="preserve">
Strenghten countries capacities on community engagement for prevention of harmful social and gender norms, family violence                                            Support integration of MHPSS in primary health care</v>
          </cell>
          <cell r="Q153" t="str">
            <v>Harness private sector partnerships for PSEA compliance  
Strenghten countries capacities on community engagement for prevention of harmful social and gender norms, family violence                                            Support integration of MHPSS in primary health care</v>
          </cell>
          <cell r="R153" t="str">
            <v>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v>
          </cell>
          <cell r="S153" t="str">
            <v xml:space="preserve">Harness private sector partnerships for PSEA compliance                                                                                                                                                                        Support  community participation on the prevention of VAC                                                                                                                                                             Support community-based MHPSS services                                                                                                                                                                                            </v>
          </cell>
          <cell r="T153"/>
          <cell r="U153"/>
          <cell r="V153"/>
          <cell r="W153"/>
          <cell r="X153"/>
          <cell r="Y153"/>
          <cell r="Z153"/>
          <cell r="AA153"/>
          <cell r="AB153"/>
          <cell r="AC153"/>
          <cell r="AD153"/>
          <cell r="AE153"/>
          <cell r="AF153" t="str">
            <v>Gender-Based Violence Prevention</v>
          </cell>
          <cell r="AG153" t="str">
            <v>Sexual and Reproductive Health (SRH)</v>
          </cell>
          <cell r="AH153" t="str">
            <v>Gender Equality</v>
          </cell>
          <cell r="AI153"/>
          <cell r="AJ153" t="str">
            <v>Tailored Policy Support &amp; Technical Assistance</v>
          </cell>
          <cell r="AK153" t="str">
            <v>United Nations Children’s Fund (UNICEF)</v>
          </cell>
          <cell r="AL153"/>
          <cell r="AM153"/>
          <cell r="AN153"/>
          <cell r="AO153" t="str">
            <v>Organisation of Eastern Caribbean States (OECS)</v>
          </cell>
          <cell r="AP153" t="str">
            <v>Caribbean Family Planning Association</v>
          </cell>
          <cell r="AQ153" t="str">
            <v>Number of targeted countries, adolescents, parents and caregivers provided with community-based mental health and psychosocial support services (B0; T:4)
Number of countries integrating mental health services in primary health care, including through school and digital platforms (B:5 ; T:7)
Number of countries in which businesses have integrated child rights approaches into their activities where UNICEF interventions contributed (B:0 ; T:8)
Number of people engaged through community platforms in reflective dialogue towards eliminating discriminatory social and gender norms and harmful practices that affect girls and women through supported programmes (B;0 ; T:45,582)</v>
          </cell>
          <cell r="AR153"/>
          <cell r="AS153"/>
          <cell r="AT153"/>
          <cell r="AU153"/>
          <cell r="AV153"/>
          <cell r="AW153"/>
          <cell r="AX153"/>
          <cell r="AY153"/>
          <cell r="AZ153">
            <v>0</v>
          </cell>
          <cell r="BA153"/>
          <cell r="BB153"/>
          <cell r="BC153">
            <v>0</v>
          </cell>
          <cell r="BD153"/>
          <cell r="BE153"/>
          <cell r="BF153">
            <v>0</v>
          </cell>
          <cell r="BG153"/>
          <cell r="BH153"/>
          <cell r="BI153">
            <v>0</v>
          </cell>
          <cell r="BJ153"/>
          <cell r="BK153"/>
          <cell r="BL153">
            <v>0</v>
          </cell>
          <cell r="BM153"/>
          <cell r="BN153"/>
          <cell r="BO153">
            <v>0</v>
          </cell>
          <cell r="BP153"/>
          <cell r="BQ153"/>
          <cell r="BR153">
            <v>0</v>
          </cell>
          <cell r="BS153"/>
          <cell r="BT153"/>
          <cell r="BU153">
            <v>0</v>
          </cell>
          <cell r="BV153"/>
          <cell r="BW153"/>
          <cell r="BX153">
            <v>0</v>
          </cell>
          <cell r="BY153"/>
          <cell r="BZ153"/>
          <cell r="CA153">
            <v>0</v>
          </cell>
          <cell r="CB153">
            <v>0</v>
          </cell>
          <cell r="CC153">
            <v>0</v>
          </cell>
          <cell r="CD153">
            <v>0</v>
          </cell>
          <cell r="CE153"/>
          <cell r="CF153"/>
          <cell r="CG153">
            <v>0</v>
          </cell>
          <cell r="CH153"/>
          <cell r="CI153"/>
          <cell r="CJ153">
            <v>0</v>
          </cell>
          <cell r="CK153"/>
          <cell r="CL153"/>
          <cell r="CM153">
            <v>0</v>
          </cell>
          <cell r="CN153"/>
          <cell r="CO153"/>
          <cell r="CP153">
            <v>0</v>
          </cell>
          <cell r="CQ153"/>
          <cell r="CR153"/>
          <cell r="CS153">
            <v>0</v>
          </cell>
          <cell r="CT153"/>
          <cell r="CU153"/>
          <cell r="CV153">
            <v>0</v>
          </cell>
          <cell r="CW153"/>
          <cell r="CX153"/>
          <cell r="CY153">
            <v>0</v>
          </cell>
          <cell r="CZ153"/>
          <cell r="DA153"/>
          <cell r="DB153">
            <v>0</v>
          </cell>
          <cell r="DC153"/>
          <cell r="DD153"/>
          <cell r="DE153">
            <v>0</v>
          </cell>
          <cell r="DF153"/>
          <cell r="DG153"/>
          <cell r="DH153">
            <v>0</v>
          </cell>
          <cell r="DI153"/>
          <cell r="DJ153"/>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cell r="EP153">
            <v>0</v>
          </cell>
          <cell r="EQ153">
            <v>0</v>
          </cell>
          <cell r="ER153">
            <v>0</v>
          </cell>
        </row>
        <row r="154">
          <cell r="E154" t="str">
            <v xml:space="preserve">Duty bearer capacities are strengthened to support positive attitudes, behaviours and practices including in humanitarian settings.   </v>
          </cell>
          <cell r="F154"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4">
            <v>44564</v>
          </cell>
          <cell r="H154" t="str">
            <v>31/12/2026</v>
          </cell>
          <cell r="I154" t="str">
            <v>Lisa McClean-Trotman Social and Behaviour Change Specialist</v>
          </cell>
          <cell r="J154" t="str">
            <v>Support evidence generation on Child Exploitation and Abuse                                                                                                                                                                                          
 Support CPiE preparedness                                                                                                                                                                  
Support real time monitoring of childen's experience of violence                                                                                                                                                                                           
Support the development and implementation of National Action Plans for the prevention of VAC</v>
          </cell>
          <cell r="K154"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4"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4"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4"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4"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4"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T154"/>
          <cell r="U154"/>
          <cell r="V154"/>
          <cell r="W154"/>
          <cell r="X154"/>
          <cell r="Y154" t="str">
            <v>children</v>
          </cell>
          <cell r="Z154"/>
          <cell r="AA154"/>
          <cell r="AB154"/>
          <cell r="AC154"/>
          <cell r="AD154"/>
          <cell r="AE154"/>
          <cell r="AF154" t="str">
            <v>Prevention and response services for violence against children</v>
          </cell>
          <cell r="AG154" t="str">
            <v>Gender-Based Violence Prevention</v>
          </cell>
          <cell r="AH154" t="str">
            <v>Non-Communicable Diseases</v>
          </cell>
          <cell r="AI154" t="str">
            <v>Human and Social Development</v>
          </cell>
          <cell r="AJ154" t="str">
            <v>Tailored Policy Support &amp; Technical Assistance</v>
          </cell>
          <cell r="AK154" t="str">
            <v>United Nations Children’s Fund (UNICEF)</v>
          </cell>
          <cell r="AL154"/>
          <cell r="AM154" t="str">
            <v>Ministry of National Mobilisation</v>
          </cell>
          <cell r="AN154" t="str">
            <v>Ministry of National Mobilisation</v>
          </cell>
          <cell r="AO154"/>
          <cell r="AP154"/>
          <cell r="AQ154" t="str">
            <v>Number of mothers, fathers and caregivers reached through parenting programmes through supported  (B:0 ; T:12,251)
Percentage of female and male adolescents aged 13–19 years who know some place they can go for help in cases of physical or sexual violence, by sex and age (B:0 ; T:83,047)</v>
          </cell>
          <cell r="AR154"/>
          <cell r="AS154"/>
          <cell r="AT154"/>
          <cell r="AU154"/>
          <cell r="AV154"/>
          <cell r="AW154"/>
          <cell r="AX154"/>
          <cell r="AY154"/>
          <cell r="AZ154">
            <v>0</v>
          </cell>
          <cell r="BA154"/>
          <cell r="BB154"/>
          <cell r="BC154">
            <v>0</v>
          </cell>
          <cell r="BD154"/>
          <cell r="BE154"/>
          <cell r="BF154">
            <v>0</v>
          </cell>
          <cell r="BG154"/>
          <cell r="BH154"/>
          <cell r="BI154">
            <v>0</v>
          </cell>
          <cell r="BJ154"/>
          <cell r="BK154"/>
          <cell r="BL154">
            <v>0</v>
          </cell>
          <cell r="BM154"/>
          <cell r="BN154"/>
          <cell r="BO154">
            <v>0</v>
          </cell>
          <cell r="BP154"/>
          <cell r="BQ154"/>
          <cell r="BR154">
            <v>0</v>
          </cell>
          <cell r="BS154"/>
          <cell r="BT154"/>
          <cell r="BU154">
            <v>0</v>
          </cell>
          <cell r="BV154"/>
          <cell r="BW154"/>
          <cell r="BX154">
            <v>0</v>
          </cell>
          <cell r="BY154"/>
          <cell r="BZ154"/>
          <cell r="CA154">
            <v>0</v>
          </cell>
          <cell r="CB154">
            <v>0</v>
          </cell>
          <cell r="CC154">
            <v>0</v>
          </cell>
          <cell r="CD154">
            <v>0</v>
          </cell>
          <cell r="CE154"/>
          <cell r="CF154"/>
          <cell r="CG154">
            <v>0</v>
          </cell>
          <cell r="CH154"/>
          <cell r="CI154"/>
          <cell r="CJ154">
            <v>0</v>
          </cell>
          <cell r="CK154"/>
          <cell r="CL154"/>
          <cell r="CM154">
            <v>0</v>
          </cell>
          <cell r="CN154"/>
          <cell r="CO154"/>
          <cell r="CP154">
            <v>0</v>
          </cell>
          <cell r="CQ154"/>
          <cell r="CR154"/>
          <cell r="CS154">
            <v>0</v>
          </cell>
          <cell r="CT154"/>
          <cell r="CU154"/>
          <cell r="CV154">
            <v>0</v>
          </cell>
          <cell r="CW154"/>
          <cell r="CX154"/>
          <cell r="CY154">
            <v>0</v>
          </cell>
          <cell r="CZ154"/>
          <cell r="DA154"/>
          <cell r="DB154">
            <v>0</v>
          </cell>
          <cell r="DC154"/>
          <cell r="DD154"/>
          <cell r="DE154">
            <v>0</v>
          </cell>
          <cell r="DF154"/>
          <cell r="DG154"/>
          <cell r="DH154">
            <v>0</v>
          </cell>
          <cell r="DI154"/>
          <cell r="DJ154"/>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cell r="EP154">
            <v>0</v>
          </cell>
          <cell r="EQ154">
            <v>0</v>
          </cell>
          <cell r="ER154">
            <v>0</v>
          </cell>
        </row>
        <row r="155">
          <cell r="E155" t="str">
            <v xml:space="preserve">Institutions in the health, education and child protection sectors are strengthened to protect children and effectively respond to VAC, including in humanitarian settings.  </v>
          </cell>
          <cell r="F155" t="str">
            <v>Support the  development of policies, laws and plans. 
Support the building of resilient child and institutions. 
Generate evidences on VAC and VAWGs. </v>
          </cell>
          <cell r="G155"/>
          <cell r="H155"/>
          <cell r="I155"/>
          <cell r="J155"/>
          <cell r="K155" t="str">
            <v>Support development of strategies to increase adolescent awareness on physical and sexual violence</v>
          </cell>
          <cell r="L155"/>
          <cell r="M155"/>
          <cell r="N155"/>
          <cell r="O155"/>
          <cell r="P155"/>
          <cell r="Q155"/>
          <cell r="R155"/>
          <cell r="S155"/>
          <cell r="T155"/>
          <cell r="U155"/>
          <cell r="V155"/>
          <cell r="W155"/>
          <cell r="X155"/>
          <cell r="Y155" t="str">
            <v>children</v>
          </cell>
          <cell r="Z155"/>
          <cell r="AA155"/>
          <cell r="AB155"/>
          <cell r="AC155"/>
          <cell r="AD155"/>
          <cell r="AE155"/>
          <cell r="AF155" t="str">
            <v>Prevention and response services for violence against children</v>
          </cell>
          <cell r="AG155" t="str">
            <v>Access to Justice</v>
          </cell>
          <cell r="AH155" t="str">
            <v>Gender discriminatory roles and practices</v>
          </cell>
          <cell r="AI155" t="str">
            <v>Human and Social Development</v>
          </cell>
          <cell r="AJ155" t="str">
            <v>Tailored Policy Support &amp; Technical Assistance</v>
          </cell>
          <cell r="AK155" t="str">
            <v>United Nations Children’s Fund (UNICEF)</v>
          </cell>
          <cell r="AL155"/>
          <cell r="AM155" t="str">
            <v>Ministry of National Mobilisation</v>
          </cell>
          <cell r="AN155"/>
          <cell r="AO155"/>
          <cell r="AP155"/>
          <cell r="AQ155"/>
          <cell r="AR155"/>
          <cell r="AS155"/>
          <cell r="AT155"/>
          <cell r="AU155"/>
          <cell r="AV155"/>
          <cell r="AW155"/>
          <cell r="AX155"/>
          <cell r="AY155"/>
          <cell r="AZ155">
            <v>0</v>
          </cell>
          <cell r="BA155"/>
          <cell r="BB155"/>
          <cell r="BC155">
            <v>0</v>
          </cell>
          <cell r="BD155"/>
          <cell r="BE155"/>
          <cell r="BF155">
            <v>0</v>
          </cell>
          <cell r="BG155"/>
          <cell r="BH155"/>
          <cell r="BI155">
            <v>0</v>
          </cell>
          <cell r="BJ155"/>
          <cell r="BK155"/>
          <cell r="BL155">
            <v>0</v>
          </cell>
          <cell r="BM155"/>
          <cell r="BN155"/>
          <cell r="BO155">
            <v>0</v>
          </cell>
          <cell r="BP155"/>
          <cell r="BQ155"/>
          <cell r="BR155">
            <v>0</v>
          </cell>
          <cell r="BS155"/>
          <cell r="BT155"/>
          <cell r="BU155">
            <v>0</v>
          </cell>
          <cell r="BV155"/>
          <cell r="BW155"/>
          <cell r="BX155">
            <v>0</v>
          </cell>
          <cell r="BY155"/>
          <cell r="BZ155"/>
          <cell r="CA155">
            <v>0</v>
          </cell>
          <cell r="CB155">
            <v>0</v>
          </cell>
          <cell r="CC155">
            <v>0</v>
          </cell>
          <cell r="CD155">
            <v>0</v>
          </cell>
          <cell r="CE155"/>
          <cell r="CF155"/>
          <cell r="CG155">
            <v>0</v>
          </cell>
          <cell r="CH155"/>
          <cell r="CI155"/>
          <cell r="CJ155">
            <v>0</v>
          </cell>
          <cell r="CK155"/>
          <cell r="CL155"/>
          <cell r="CM155">
            <v>0</v>
          </cell>
          <cell r="CN155"/>
          <cell r="CO155"/>
          <cell r="CP155">
            <v>0</v>
          </cell>
          <cell r="CQ155"/>
          <cell r="CR155"/>
          <cell r="CS155">
            <v>0</v>
          </cell>
          <cell r="CT155"/>
          <cell r="CU155"/>
          <cell r="CV155">
            <v>0</v>
          </cell>
          <cell r="CW155"/>
          <cell r="CX155"/>
          <cell r="CY155">
            <v>0</v>
          </cell>
          <cell r="CZ155"/>
          <cell r="DA155"/>
          <cell r="DB155">
            <v>0</v>
          </cell>
          <cell r="DC155"/>
          <cell r="DD155"/>
          <cell r="DE155">
            <v>0</v>
          </cell>
          <cell r="DF155"/>
          <cell r="DG155"/>
          <cell r="DH155">
            <v>0</v>
          </cell>
          <cell r="DI155"/>
          <cell r="DJ155"/>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cell r="EP155">
            <v>0</v>
          </cell>
          <cell r="EQ155">
            <v>0</v>
          </cell>
          <cell r="ER155">
            <v>0</v>
          </cell>
        </row>
        <row r="156">
          <cell r="E156" t="str">
            <v>Community-based mechanisms and care services are strengthened to ensure protection, including in humanitarian settings.</v>
          </cell>
          <cell r="F156"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6"/>
          <cell r="H156"/>
          <cell r="I156"/>
          <cell r="J156"/>
          <cell r="K156" t="str">
            <v>Support evidence generation on adolescent knowledge on support for sexual and physical violence</v>
          </cell>
          <cell r="L156"/>
          <cell r="M156"/>
          <cell r="N156"/>
          <cell r="O156"/>
          <cell r="P156"/>
          <cell r="Q156"/>
          <cell r="R156"/>
          <cell r="S156"/>
          <cell r="T156"/>
          <cell r="U156"/>
          <cell r="V156"/>
          <cell r="W156"/>
          <cell r="X156"/>
          <cell r="Y156" t="str">
            <v>children</v>
          </cell>
          <cell r="Z156"/>
          <cell r="AA156"/>
          <cell r="AB156"/>
          <cell r="AC156"/>
          <cell r="AD156"/>
          <cell r="AE156"/>
          <cell r="AF156" t="str">
            <v>Prevention and response services for violence against children</v>
          </cell>
          <cell r="AG156" t="str">
            <v>Mental Health</v>
          </cell>
          <cell r="AH156" t="str">
            <v xml:space="preserve">Business Innovation </v>
          </cell>
          <cell r="AI156" t="str">
            <v>Human and Social Development</v>
          </cell>
          <cell r="AJ156" t="str">
            <v>Tailored Policy Support &amp; Technical Assistance</v>
          </cell>
          <cell r="AK156" t="str">
            <v>United Nations Children’s Fund (UNICEF)</v>
          </cell>
          <cell r="AL156"/>
          <cell r="AM156" t="str">
            <v>Ministry of National Mobilisation</v>
          </cell>
          <cell r="AN156"/>
          <cell r="AO156"/>
          <cell r="AP156"/>
          <cell r="AQ156"/>
          <cell r="AR156"/>
          <cell r="AS156"/>
          <cell r="AT156"/>
          <cell r="AU156"/>
          <cell r="AV156"/>
          <cell r="AW156"/>
          <cell r="AX156"/>
          <cell r="AY156"/>
          <cell r="AZ156">
            <v>0</v>
          </cell>
          <cell r="BA156"/>
          <cell r="BB156"/>
          <cell r="BC156">
            <v>0</v>
          </cell>
          <cell r="BD156"/>
          <cell r="BE156"/>
          <cell r="BF156">
            <v>0</v>
          </cell>
          <cell r="BG156"/>
          <cell r="BH156"/>
          <cell r="BI156">
            <v>0</v>
          </cell>
          <cell r="BJ156"/>
          <cell r="BK156"/>
          <cell r="BL156">
            <v>0</v>
          </cell>
          <cell r="BM156"/>
          <cell r="BN156"/>
          <cell r="BO156">
            <v>0</v>
          </cell>
          <cell r="BP156"/>
          <cell r="BQ156"/>
          <cell r="BR156">
            <v>0</v>
          </cell>
          <cell r="BS156"/>
          <cell r="BT156"/>
          <cell r="BU156">
            <v>0</v>
          </cell>
          <cell r="BV156"/>
          <cell r="BW156"/>
          <cell r="BX156">
            <v>0</v>
          </cell>
          <cell r="BY156"/>
          <cell r="BZ156"/>
          <cell r="CA156">
            <v>0</v>
          </cell>
          <cell r="CB156">
            <v>0</v>
          </cell>
          <cell r="CC156">
            <v>0</v>
          </cell>
          <cell r="CD156">
            <v>0</v>
          </cell>
          <cell r="CE156"/>
          <cell r="CF156"/>
          <cell r="CG156">
            <v>0</v>
          </cell>
          <cell r="CH156"/>
          <cell r="CI156"/>
          <cell r="CJ156">
            <v>0</v>
          </cell>
          <cell r="CK156"/>
          <cell r="CL156"/>
          <cell r="CM156">
            <v>0</v>
          </cell>
          <cell r="CN156"/>
          <cell r="CO156"/>
          <cell r="CP156">
            <v>0</v>
          </cell>
          <cell r="CQ156"/>
          <cell r="CR156"/>
          <cell r="CS156">
            <v>0</v>
          </cell>
          <cell r="CT156"/>
          <cell r="CU156"/>
          <cell r="CV156">
            <v>0</v>
          </cell>
          <cell r="CW156"/>
          <cell r="CX156"/>
          <cell r="CY156">
            <v>0</v>
          </cell>
          <cell r="CZ156"/>
          <cell r="DA156"/>
          <cell r="DB156">
            <v>0</v>
          </cell>
          <cell r="DC156"/>
          <cell r="DD156"/>
          <cell r="DE156">
            <v>0</v>
          </cell>
          <cell r="DF156"/>
          <cell r="DG156"/>
          <cell r="DH156">
            <v>0</v>
          </cell>
          <cell r="DI156"/>
          <cell r="DJ156"/>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cell r="EP156">
            <v>0</v>
          </cell>
          <cell r="EQ156">
            <v>0</v>
          </cell>
          <cell r="ER156">
            <v>0</v>
          </cell>
        </row>
        <row r="157">
          <cell r="E157" t="str">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ell>
          <cell r="F157" t="str">
            <v>Support updated draft legislation on Sexual Abuse (Rape), Trafficking in Persons, sexual harassment and IPV.</v>
          </cell>
          <cell r="G157"/>
          <cell r="H157"/>
          <cell r="I157"/>
          <cell r="J157"/>
          <cell r="K157"/>
          <cell r="L157"/>
          <cell r="M157"/>
          <cell r="N157"/>
          <cell r="O157"/>
          <cell r="P157"/>
          <cell r="Q157"/>
          <cell r="R157"/>
          <cell r="S157"/>
          <cell r="T157"/>
          <cell r="U157"/>
          <cell r="V157"/>
          <cell r="W157"/>
          <cell r="X157"/>
          <cell r="Y157"/>
          <cell r="Z157"/>
          <cell r="AA157"/>
          <cell r="AB157"/>
          <cell r="AC157"/>
          <cell r="AD157"/>
          <cell r="AE157"/>
          <cell r="AF157" t="str">
            <v>Gender-Based Violence Prevention</v>
          </cell>
          <cell r="AG157" t="str">
            <v>Access to Justice</v>
          </cell>
          <cell r="AH157" t="str">
            <v>Support to Institutions</v>
          </cell>
          <cell r="AI157"/>
          <cell r="AJ157" t="str">
            <v>Tailored Policy Support &amp; Technical Assistance</v>
          </cell>
          <cell r="AK157" t="str">
            <v>International Labour Organization (ILO)</v>
          </cell>
          <cell r="AL157"/>
          <cell r="AM157"/>
          <cell r="AN157"/>
          <cell r="AO157"/>
          <cell r="AP157"/>
          <cell r="AQ157"/>
          <cell r="AR157"/>
          <cell r="AS157"/>
          <cell r="AT157"/>
          <cell r="AU157"/>
          <cell r="AV157"/>
          <cell r="AW157"/>
          <cell r="AX157"/>
          <cell r="AY157"/>
          <cell r="AZ157">
            <v>0</v>
          </cell>
          <cell r="BA157"/>
          <cell r="BB157"/>
          <cell r="BC157">
            <v>0</v>
          </cell>
          <cell r="BD157"/>
          <cell r="BE157"/>
          <cell r="BF157">
            <v>0</v>
          </cell>
          <cell r="BG157"/>
          <cell r="BH157"/>
          <cell r="BI157">
            <v>0</v>
          </cell>
          <cell r="BJ157"/>
          <cell r="BK157"/>
          <cell r="BL157">
            <v>0</v>
          </cell>
          <cell r="BM157"/>
          <cell r="BN157"/>
          <cell r="BO157">
            <v>0</v>
          </cell>
          <cell r="BP157"/>
          <cell r="BQ157"/>
          <cell r="BR157">
            <v>0</v>
          </cell>
          <cell r="BS157"/>
          <cell r="BT157"/>
          <cell r="BU157">
            <v>0</v>
          </cell>
          <cell r="BV157"/>
          <cell r="BW157"/>
          <cell r="BX157">
            <v>0</v>
          </cell>
          <cell r="BY157"/>
          <cell r="BZ157"/>
          <cell r="CA157">
            <v>0</v>
          </cell>
          <cell r="CB157">
            <v>0</v>
          </cell>
          <cell r="CC157">
            <v>0</v>
          </cell>
          <cell r="CD157">
            <v>0</v>
          </cell>
          <cell r="CE157"/>
          <cell r="CF157"/>
          <cell r="CG157">
            <v>0</v>
          </cell>
          <cell r="CH157"/>
          <cell r="CI157"/>
          <cell r="CJ157">
            <v>0</v>
          </cell>
          <cell r="CK157"/>
          <cell r="CL157"/>
          <cell r="CM157">
            <v>0</v>
          </cell>
          <cell r="CN157"/>
          <cell r="CO157"/>
          <cell r="CP157">
            <v>0</v>
          </cell>
          <cell r="CQ157"/>
          <cell r="CR157"/>
          <cell r="CS157">
            <v>0</v>
          </cell>
          <cell r="CT157"/>
          <cell r="CU157"/>
          <cell r="CV157">
            <v>0</v>
          </cell>
          <cell r="CW157"/>
          <cell r="CX157"/>
          <cell r="CY157">
            <v>0</v>
          </cell>
          <cell r="CZ157"/>
          <cell r="DA157"/>
          <cell r="DB157">
            <v>0</v>
          </cell>
          <cell r="DC157"/>
          <cell r="DD157"/>
          <cell r="DE157">
            <v>0</v>
          </cell>
          <cell r="DF157"/>
          <cell r="DG157"/>
          <cell r="DH157">
            <v>0</v>
          </cell>
          <cell r="DI157"/>
          <cell r="DJ157"/>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cell r="EP157">
            <v>0</v>
          </cell>
          <cell r="EQ157">
            <v>0</v>
          </cell>
          <cell r="ER157">
            <v>0</v>
          </cell>
        </row>
        <row r="158">
          <cell r="E158" t="str">
            <v xml:space="preserve">Develop capacities of relevant stakeholders to detect, investigate and prosecute trafficking of firearms cases in line with international human rights standards. </v>
          </cell>
          <cell r="F158" t="str">
            <v>Initiatives will be implemented by UNODC Global Programmes already under implementation in the Eastern Caribbean region (AIRCOP, Global Maritime Crime Programme, Global Firearms Programme, Anti-Corruption).</v>
          </cell>
          <cell r="G158">
            <v>2021</v>
          </cell>
          <cell r="H158">
            <v>2022</v>
          </cell>
          <cell r="I158" t="str">
            <v xml:space="preserve">Ms. Silvia de Pedro                silvia.depedro@un.org </v>
          </cell>
          <cell r="J158"/>
          <cell r="K158"/>
          <cell r="L158"/>
          <cell r="M158"/>
          <cell r="N158"/>
          <cell r="O158"/>
          <cell r="P158"/>
          <cell r="Q158"/>
          <cell r="R158"/>
          <cell r="S158"/>
          <cell r="T158"/>
          <cell r="U158" t="str">
            <v>Gender equality/women’s empowerment is a significant objective (2)</v>
          </cell>
          <cell r="V158" t="str">
            <v>Significant contribution to realization of human rights (2)</v>
          </cell>
          <cell r="W158" t="str">
            <v>Sustaining Peace is the Principal objective   (3)</v>
          </cell>
          <cell r="X158" t="str">
            <v>Capacity Development/Technical Assistance </v>
          </cell>
          <cell r="Y158"/>
          <cell r="Z158" t="str">
            <v xml:space="preserve">Other </v>
          </cell>
          <cell r="AA158" t="str">
            <v>16.4 By 2030, significantly reduce illicit financial and arms flows, strengthen the recovery and return of stolen assets and combat all forms of organized crime</v>
          </cell>
          <cell r="AB158"/>
          <cell r="AC158"/>
          <cell r="AD158"/>
          <cell r="AE158"/>
          <cell r="AF158" t="str">
            <v>Crime and Security</v>
          </cell>
          <cell r="AG158" t="str">
            <v>Access to Justice</v>
          </cell>
          <cell r="AH158" t="str">
            <v>Regional Cooperation</v>
          </cell>
          <cell r="AI158" t="str">
            <v>Good Governance</v>
          </cell>
          <cell r="AJ158" t="str">
            <v>Tailored Policy Support &amp; Technical Assistance</v>
          </cell>
          <cell r="AK158" t="str">
            <v>United Nations Office on Drugs and Crime (UNODC)</v>
          </cell>
          <cell r="AL158" t="str">
            <v>Government of Germany</v>
          </cell>
          <cell r="AM158" t="str">
            <v>Ministry of National Security</v>
          </cell>
          <cell r="AN158" t="str">
            <v>IGO/RGO (International or Regional Organization)</v>
          </cell>
          <cell r="AO158" t="str">
            <v>Caricom Implementing Agency for Crime and Security (Caricom- IMPACS)</v>
          </cell>
          <cell r="AP158"/>
          <cell r="AQ158" t="str">
            <v>At least two (2) CARICOM Member States in the Eastern Caribbean are supported in the implementation of the Caribbean Firearms Roadmap, through the provision of technical assistance to strengthen the capacity for detection, investigation and prosecution.</v>
          </cell>
          <cell r="AR158" t="str">
            <v>16.4.2 Proportion of seized, found or surrendered arms whose illicit origin or context has been traced or established by a competent authority in line with international instruments</v>
          </cell>
          <cell r="AS158"/>
          <cell r="AT158"/>
          <cell r="AU158"/>
          <cell r="AV158"/>
          <cell r="AW158"/>
          <cell r="AX158"/>
          <cell r="AY158"/>
          <cell r="AZ158">
            <v>0</v>
          </cell>
          <cell r="BA158"/>
          <cell r="BB158"/>
          <cell r="BC158">
            <v>0</v>
          </cell>
          <cell r="BD158"/>
          <cell r="BE158"/>
          <cell r="BF158">
            <v>0</v>
          </cell>
          <cell r="BG158"/>
          <cell r="BH158"/>
          <cell r="BI158">
            <v>0</v>
          </cell>
          <cell r="BJ158"/>
          <cell r="BK158"/>
          <cell r="BL158">
            <v>0</v>
          </cell>
          <cell r="BM158"/>
          <cell r="BN158"/>
          <cell r="BO158">
            <v>0</v>
          </cell>
          <cell r="BP158"/>
          <cell r="BQ158"/>
          <cell r="BR158">
            <v>0</v>
          </cell>
          <cell r="BS158"/>
          <cell r="BT158"/>
          <cell r="BU158">
            <v>0</v>
          </cell>
          <cell r="BV158"/>
          <cell r="BW158"/>
          <cell r="BX158">
            <v>0</v>
          </cell>
          <cell r="BY158">
            <v>260000</v>
          </cell>
          <cell r="BZ158">
            <v>130000</v>
          </cell>
          <cell r="CA158">
            <v>130000</v>
          </cell>
          <cell r="CB158">
            <v>260000</v>
          </cell>
          <cell r="CC158">
            <v>130000</v>
          </cell>
          <cell r="CD158">
            <v>130000</v>
          </cell>
          <cell r="CE158"/>
          <cell r="CF158"/>
          <cell r="CG158">
            <v>0</v>
          </cell>
          <cell r="CH158"/>
          <cell r="CI158"/>
          <cell r="CJ158">
            <v>0</v>
          </cell>
          <cell r="CK158"/>
          <cell r="CL158"/>
          <cell r="CM158">
            <v>0</v>
          </cell>
          <cell r="CN158"/>
          <cell r="CO158"/>
          <cell r="CP158">
            <v>0</v>
          </cell>
          <cell r="CQ158"/>
          <cell r="CR158"/>
          <cell r="CS158">
            <v>0</v>
          </cell>
          <cell r="CT158"/>
          <cell r="CU158"/>
          <cell r="CV158">
            <v>0</v>
          </cell>
          <cell r="CW158"/>
          <cell r="CX158"/>
          <cell r="CY158">
            <v>0</v>
          </cell>
          <cell r="CZ158"/>
          <cell r="DA158"/>
          <cell r="DB158">
            <v>0</v>
          </cell>
          <cell r="DC158"/>
          <cell r="DD158"/>
          <cell r="DE158">
            <v>0</v>
          </cell>
          <cell r="DF158"/>
          <cell r="DG158"/>
          <cell r="DH158">
            <v>0</v>
          </cell>
          <cell r="DI158"/>
          <cell r="DJ158"/>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cell r="EP158">
            <v>0</v>
          </cell>
          <cell r="EQ158">
            <v>0</v>
          </cell>
          <cell r="ER158">
            <v>0</v>
          </cell>
        </row>
        <row r="159">
          <cell r="E159" t="str">
            <v xml:space="preserve">Partner with relevant counterparts in CARICOM Member States, as well as CARICOM IMPACS, to strengthen the national legislative framework consistent with the international legal regime on firearms for a safe, secure and just society. </v>
          </cell>
          <cell r="F159"/>
          <cell r="G159">
            <v>2021</v>
          </cell>
          <cell r="H159">
            <v>2022</v>
          </cell>
          <cell r="I159" t="str">
            <v xml:space="preserve">Ms. Silvia de Pedro                silvia.depedro@un.org </v>
          </cell>
          <cell r="J159"/>
          <cell r="K159"/>
          <cell r="L159"/>
          <cell r="M159"/>
          <cell r="N159"/>
          <cell r="O159"/>
          <cell r="P159"/>
          <cell r="Q159"/>
          <cell r="R159"/>
          <cell r="S159"/>
          <cell r="T159" t="str">
            <v>Develop and implement a Caribbean-specific approach   on   prevention   of   trafficking   of   firearms in   cooperation   with   the   Caribbean   Community   Implementation   Agency   for   Crime   and   Security   (CARICOM IMPACS). Work on this area in the rest of the region will continue</v>
          </cell>
          <cell r="U159" t="str">
            <v>Gender equality/women’s empowerment is a significant objective (2)</v>
          </cell>
          <cell r="V159" t="str">
            <v>Significant contribution to realization of human rights (2)</v>
          </cell>
          <cell r="W159" t="str">
            <v>Sustaining Peace is the Principal objective   (3)</v>
          </cell>
          <cell r="X159" t="str">
            <v>Capacity Development/Technical Assistance </v>
          </cell>
          <cell r="Y159"/>
          <cell r="Z159" t="str">
            <v xml:space="preserve">Other </v>
          </cell>
          <cell r="AA159" t="str">
            <v>16.4 By 2030, significantly reduce illicit financial and arms flows, strengthen the recovery and return of stolen assets and combat all forms of organized crime</v>
          </cell>
          <cell r="AB159"/>
          <cell r="AC159"/>
          <cell r="AD159"/>
          <cell r="AE159"/>
          <cell r="AF159" t="str">
            <v>Crime and Security</v>
          </cell>
          <cell r="AG159" t="str">
            <v>Access to Justice</v>
          </cell>
          <cell r="AH159" t="str">
            <v>Regional Cooperation</v>
          </cell>
          <cell r="AI159" t="str">
            <v>Good Governance</v>
          </cell>
          <cell r="AJ159" t="str">
            <v>Tailored Policy Support &amp; Technical Assistance</v>
          </cell>
          <cell r="AK159" t="str">
            <v>United Nations Office on Drugs and Crime (UNODC)</v>
          </cell>
          <cell r="AL159" t="str">
            <v>Government of Germany</v>
          </cell>
          <cell r="AM159" t="str">
            <v>Ministry of National Security</v>
          </cell>
          <cell r="AN159" t="str">
            <v>IGO/RGO (International or Regional Organization)</v>
          </cell>
          <cell r="AO159" t="str">
            <v>Caricom Implementing Agency for Crime and Security (Caricom- IMPACS)</v>
          </cell>
          <cell r="AP159"/>
          <cell r="AQ159" t="str">
            <v>One (1) legislative review conducted in St. Lucia and recommendations and technical assistance provided for the stregnthening of the legal firearms framework.</v>
          </cell>
          <cell r="AR159" t="str">
            <v>16.4.2 Proportion of seized, found or surrendered arms whose illicit origin or context has been traced or established by a competent authority in line with international instruments</v>
          </cell>
          <cell r="AS159"/>
          <cell r="AT159"/>
          <cell r="AU159"/>
          <cell r="AV159"/>
          <cell r="AW159"/>
          <cell r="AX159"/>
          <cell r="AY159"/>
          <cell r="AZ159">
            <v>0</v>
          </cell>
          <cell r="BA159"/>
          <cell r="BB159"/>
          <cell r="BC159">
            <v>0</v>
          </cell>
          <cell r="BD159"/>
          <cell r="BE159"/>
          <cell r="BF159">
            <v>0</v>
          </cell>
          <cell r="BG159"/>
          <cell r="BH159"/>
          <cell r="BI159">
            <v>0</v>
          </cell>
          <cell r="BJ159"/>
          <cell r="BK159"/>
          <cell r="BL159">
            <v>0</v>
          </cell>
          <cell r="BM159"/>
          <cell r="BN159"/>
          <cell r="BO159">
            <v>0</v>
          </cell>
          <cell r="BP159"/>
          <cell r="BQ159"/>
          <cell r="BR159">
            <v>0</v>
          </cell>
          <cell r="BS159"/>
          <cell r="BT159"/>
          <cell r="BU159">
            <v>0</v>
          </cell>
          <cell r="BV159"/>
          <cell r="BW159"/>
          <cell r="BX159">
            <v>0</v>
          </cell>
          <cell r="BY159">
            <v>260000</v>
          </cell>
          <cell r="BZ159">
            <v>130000</v>
          </cell>
          <cell r="CA159">
            <v>130000</v>
          </cell>
          <cell r="CB159">
            <v>260000</v>
          </cell>
          <cell r="CC159">
            <v>130000</v>
          </cell>
          <cell r="CD159">
            <v>130000</v>
          </cell>
          <cell r="CE159"/>
          <cell r="CF159"/>
          <cell r="CG159">
            <v>0</v>
          </cell>
          <cell r="CH159"/>
          <cell r="CI159"/>
          <cell r="CJ159">
            <v>0</v>
          </cell>
          <cell r="CK159"/>
          <cell r="CL159"/>
          <cell r="CM159">
            <v>0</v>
          </cell>
          <cell r="CN159"/>
          <cell r="CO159"/>
          <cell r="CP159">
            <v>0</v>
          </cell>
          <cell r="CQ159"/>
          <cell r="CR159"/>
          <cell r="CS159">
            <v>0</v>
          </cell>
          <cell r="CT159"/>
          <cell r="CU159"/>
          <cell r="CV159">
            <v>0</v>
          </cell>
          <cell r="CW159"/>
          <cell r="CX159"/>
          <cell r="CY159">
            <v>0</v>
          </cell>
          <cell r="CZ159"/>
          <cell r="DA159"/>
          <cell r="DB159">
            <v>0</v>
          </cell>
          <cell r="DC159"/>
          <cell r="DD159"/>
          <cell r="DE159">
            <v>0</v>
          </cell>
          <cell r="DF159"/>
          <cell r="DG159"/>
          <cell r="DH159">
            <v>0</v>
          </cell>
          <cell r="DI159"/>
          <cell r="DJ159"/>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cell r="EP159">
            <v>0</v>
          </cell>
          <cell r="EQ159">
            <v>0</v>
          </cell>
          <cell r="ER159">
            <v>0</v>
          </cell>
        </row>
        <row r="160">
          <cell r="E160" t="str">
            <v>Capacities of relevant authorities in country X are developed to promulgate national strategies and/or action plans incorporating prevention and awareness raising components in preventing and countering trafficking in persons and smuggling of migrants.</v>
          </cell>
          <cell r="F160"/>
          <cell r="G160">
            <v>2021</v>
          </cell>
          <cell r="H160">
            <v>2022</v>
          </cell>
          <cell r="I160" t="str">
            <v>Ms. Bo Shakira Harris            boshakira.harris@un.org</v>
          </cell>
          <cell r="J160"/>
          <cell r="K160"/>
          <cell r="L160" t="str">
            <v xml:space="preserve">In 2021, UNODC began work with UNDP through the CariSECURE Project to provide capacity building support to the Barbados Police Service for increased investigation and identification of cases of victims and perpetratos of trafficking in persons in Barbados. This work will continue througout 2022, expanding as well to the support for improved referral mechanisms, strategies, investigation and prosecution of cases of trafficking in persons. </v>
          </cell>
          <cell r="M160"/>
          <cell r="N160"/>
          <cell r="O160"/>
          <cell r="P160"/>
          <cell r="Q160"/>
          <cell r="R160" t="str">
            <v>UNODC will support the realization of a legislative review in St. Lucia.</v>
          </cell>
          <cell r="S160"/>
          <cell r="T160"/>
          <cell r="U160" t="str">
            <v>Gender equality/women’s empowerment is a significant objective (2)</v>
          </cell>
          <cell r="V160" t="str">
            <v>Principal Contribution is to the realization of human rights (3)</v>
          </cell>
          <cell r="W160" t="str">
            <v>Sustaining Peace is the Principal objective   (3)</v>
          </cell>
          <cell r="X160" t="str">
            <v>Capacity Development/Technical Assistance </v>
          </cell>
          <cell r="Y160"/>
          <cell r="Z160" t="str">
            <v xml:space="preserve">Other </v>
          </cell>
          <cell r="AA160" t="str">
            <v>16.2 End abuse, exploitation, trafficking and all forms of violence against and torture of children</v>
          </cell>
          <cell r="AB160"/>
          <cell r="AC160"/>
          <cell r="AD160"/>
          <cell r="AE160"/>
          <cell r="AF160" t="str">
            <v>Crime and Security</v>
          </cell>
          <cell r="AG160" t="str">
            <v>Access to Justice</v>
          </cell>
          <cell r="AH160" t="str">
            <v>Regional Cooperation</v>
          </cell>
          <cell r="AI160" t="str">
            <v>Good Governance</v>
          </cell>
          <cell r="AJ160" t="str">
            <v>Tailored Policy Support &amp; Technical Assistance</v>
          </cell>
          <cell r="AK160" t="str">
            <v>United Nations Office on Drugs and Crime (UNODC)</v>
          </cell>
          <cell r="AL160" t="str">
            <v>UNODC, UNDP  (USAID funding)</v>
          </cell>
          <cell r="AM160" t="str">
            <v>Ministry of National Security</v>
          </cell>
          <cell r="AN160" t="str">
            <v>IGO/RGO (International or Regional Organization)</v>
          </cell>
          <cell r="AO160" t="str">
            <v>Caricom Implementing Agency for Crime and Security (Caricom- IMPACS)</v>
          </cell>
          <cell r="AP160"/>
          <cell r="AQ160" t="str">
            <v>Barbados is supported in the implementation of the National Action Plan against Trafficking in Persons and has improved capacity for detection, investigation and prosecution of trafficking in persons.</v>
          </cell>
          <cell r="AR160" t="str">
            <v>16.2.2 Number of victims of human trafficking per 100,000 population, by sex, age and form of exploitation</v>
          </cell>
          <cell r="AS160"/>
          <cell r="AT160"/>
          <cell r="AU160"/>
          <cell r="AV160"/>
          <cell r="AW160"/>
          <cell r="AX160"/>
          <cell r="AY160"/>
          <cell r="AZ160">
            <v>0</v>
          </cell>
          <cell r="BA160">
            <v>150000</v>
          </cell>
          <cell r="BB160">
            <v>20000</v>
          </cell>
          <cell r="BC160">
            <v>130000</v>
          </cell>
          <cell r="BD160"/>
          <cell r="BE160"/>
          <cell r="BF160">
            <v>0</v>
          </cell>
          <cell r="BG160"/>
          <cell r="BH160"/>
          <cell r="BI160">
            <v>0</v>
          </cell>
          <cell r="BJ160"/>
          <cell r="BK160"/>
          <cell r="BL160">
            <v>0</v>
          </cell>
          <cell r="BM160"/>
          <cell r="BN160"/>
          <cell r="BO160">
            <v>0</v>
          </cell>
          <cell r="BP160"/>
          <cell r="BQ160"/>
          <cell r="BR160">
            <v>0</v>
          </cell>
          <cell r="BS160"/>
          <cell r="BT160"/>
          <cell r="BU160">
            <v>0</v>
          </cell>
          <cell r="BV160"/>
          <cell r="BW160"/>
          <cell r="BX160">
            <v>0</v>
          </cell>
          <cell r="BY160"/>
          <cell r="BZ160"/>
          <cell r="CA160">
            <v>0</v>
          </cell>
          <cell r="CB160">
            <v>150000</v>
          </cell>
          <cell r="CC160">
            <v>20000</v>
          </cell>
          <cell r="CD160">
            <v>130000</v>
          </cell>
          <cell r="CE160"/>
          <cell r="CF160"/>
          <cell r="CG160">
            <v>0</v>
          </cell>
          <cell r="CH160"/>
          <cell r="CI160"/>
          <cell r="CJ160">
            <v>0</v>
          </cell>
          <cell r="CK160"/>
          <cell r="CL160"/>
          <cell r="CM160">
            <v>0</v>
          </cell>
          <cell r="CN160"/>
          <cell r="CO160"/>
          <cell r="CP160">
            <v>0</v>
          </cell>
          <cell r="CQ160"/>
          <cell r="CR160"/>
          <cell r="CS160">
            <v>0</v>
          </cell>
          <cell r="CT160"/>
          <cell r="CU160"/>
          <cell r="CV160">
            <v>0</v>
          </cell>
          <cell r="CW160"/>
          <cell r="CX160"/>
          <cell r="CY160">
            <v>0</v>
          </cell>
          <cell r="CZ160"/>
          <cell r="DA160"/>
          <cell r="DB160">
            <v>0</v>
          </cell>
          <cell r="DC160"/>
          <cell r="DD160"/>
          <cell r="DE160">
            <v>0</v>
          </cell>
          <cell r="DF160"/>
          <cell r="DG160"/>
          <cell r="DH160">
            <v>0</v>
          </cell>
          <cell r="DI160"/>
          <cell r="DJ160"/>
          <cell r="DK160">
            <v>0</v>
          </cell>
          <cell r="DL160">
            <v>0</v>
          </cell>
          <cell r="DM160">
            <v>0</v>
          </cell>
          <cell r="DN160">
            <v>0</v>
          </cell>
          <cell r="DO160">
            <v>0</v>
          </cell>
          <cell r="DP160">
            <v>0</v>
          </cell>
          <cell r="DQ160">
            <v>0</v>
          </cell>
          <cell r="DR160">
            <v>0</v>
          </cell>
          <cell r="DS160">
            <v>0</v>
          </cell>
          <cell r="DT160">
            <v>0</v>
          </cell>
          <cell r="DU160">
            <v>150000</v>
          </cell>
          <cell r="DV160">
            <v>20000</v>
          </cell>
          <cell r="DW160">
            <v>130000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cell r="EP160">
            <v>0</v>
          </cell>
          <cell r="EQ160">
            <v>0</v>
          </cell>
          <cell r="ER160">
            <v>0</v>
          </cell>
        </row>
        <row r="161">
          <cell r="E161" t="str">
            <v>Key institutions and relevant stakeholders are strengthened to create awareness raising campaigns to promote social cohesion, a culture of peace, safety and security, including effective counter-trafficking policies and programmes.</v>
          </cell>
          <cell r="F161"/>
          <cell r="G161">
            <v>2021</v>
          </cell>
          <cell r="H161">
            <v>2022</v>
          </cell>
          <cell r="I161" t="str">
            <v>Ms. Bo Shakira Harris            boshakira.harris@un.org</v>
          </cell>
          <cell r="J161"/>
          <cell r="K161"/>
          <cell r="L161"/>
          <cell r="M161"/>
          <cell r="N161"/>
          <cell r="O161"/>
          <cell r="P161"/>
          <cell r="Q161"/>
          <cell r="R161"/>
          <cell r="S161"/>
          <cell r="T161"/>
          <cell r="U161" t="str">
            <v>Gender equality/women’s empowerment is a significant objective (2)</v>
          </cell>
          <cell r="V161" t="str">
            <v>Principal Contribution is to the realization of human rights (3)</v>
          </cell>
          <cell r="W161" t="str">
            <v>Sustaining Peace is the Principal objective   (3)</v>
          </cell>
          <cell r="X161" t="str">
            <v>Capacity Development/Technical Assistance </v>
          </cell>
          <cell r="Y161"/>
          <cell r="Z161" t="str">
            <v xml:space="preserve">Other </v>
          </cell>
          <cell r="AA161" t="str">
            <v>16.2 End abuse, exploitation, trafficking and all forms of violence against and torture of children</v>
          </cell>
          <cell r="AB161"/>
          <cell r="AC161"/>
          <cell r="AD161"/>
          <cell r="AE161"/>
          <cell r="AF161" t="str">
            <v>Crime and Security</v>
          </cell>
          <cell r="AG161" t="str">
            <v>Access to Justice</v>
          </cell>
          <cell r="AH161" t="str">
            <v>Regional Cooperation</v>
          </cell>
          <cell r="AI161" t="str">
            <v>Good Governance</v>
          </cell>
          <cell r="AJ161" t="str">
            <v>Tailored Policy Support &amp; Technical Assistance</v>
          </cell>
          <cell r="AK161" t="str">
            <v>United Nations Office on Drugs and Crime (UNODC)</v>
          </cell>
          <cell r="AL161" t="str">
            <v>UNODC, UNDP  (USAID funding)</v>
          </cell>
          <cell r="AM161" t="str">
            <v>Ministry of National Security</v>
          </cell>
          <cell r="AN161" t="str">
            <v>IGO/RGO (International or Regional Organization)</v>
          </cell>
          <cell r="AO161" t="str">
            <v>Caricom Implementing Agency for Crime and Security (Caricom- IMPACS)</v>
          </cell>
          <cell r="AP161"/>
          <cell r="AQ161" t="str">
            <v>Barbados is supported in the implementation of the National Action Plan against Trafficking in Persons and has improved capacity for the identification and protection of victims.</v>
          </cell>
          <cell r="AR161" t="str">
            <v>16.2.2 Number of victims of human trafficking per 100,000 population, by sex, age and form of exploitation</v>
          </cell>
          <cell r="AS161"/>
          <cell r="AT161"/>
          <cell r="AU161"/>
          <cell r="AV161"/>
          <cell r="AW161"/>
          <cell r="AX161"/>
          <cell r="AY161"/>
          <cell r="AZ161">
            <v>0</v>
          </cell>
          <cell r="BA161">
            <v>150000</v>
          </cell>
          <cell r="BB161"/>
          <cell r="BC161">
            <v>150000</v>
          </cell>
          <cell r="BD161"/>
          <cell r="BE161"/>
          <cell r="BF161">
            <v>0</v>
          </cell>
          <cell r="BG161"/>
          <cell r="BH161"/>
          <cell r="BI161">
            <v>0</v>
          </cell>
          <cell r="BJ161"/>
          <cell r="BK161"/>
          <cell r="BL161">
            <v>0</v>
          </cell>
          <cell r="BM161"/>
          <cell r="BN161"/>
          <cell r="BO161">
            <v>0</v>
          </cell>
          <cell r="BP161"/>
          <cell r="BQ161"/>
          <cell r="BR161">
            <v>0</v>
          </cell>
          <cell r="BS161"/>
          <cell r="BT161"/>
          <cell r="BU161">
            <v>0</v>
          </cell>
          <cell r="BV161"/>
          <cell r="BW161"/>
          <cell r="BX161">
            <v>0</v>
          </cell>
          <cell r="BY161"/>
          <cell r="BZ161"/>
          <cell r="CA161">
            <v>0</v>
          </cell>
          <cell r="CB161">
            <v>150000</v>
          </cell>
          <cell r="CC161">
            <v>0</v>
          </cell>
          <cell r="CD161">
            <v>150000</v>
          </cell>
          <cell r="CE161"/>
          <cell r="CF161"/>
          <cell r="CG161">
            <v>0</v>
          </cell>
          <cell r="CH161"/>
          <cell r="CI161"/>
          <cell r="CJ161">
            <v>0</v>
          </cell>
          <cell r="CK161"/>
          <cell r="CL161"/>
          <cell r="CM161">
            <v>0</v>
          </cell>
          <cell r="CN161"/>
          <cell r="CO161"/>
          <cell r="CP161">
            <v>0</v>
          </cell>
          <cell r="CQ161"/>
          <cell r="CR161"/>
          <cell r="CS161">
            <v>0</v>
          </cell>
          <cell r="CT161"/>
          <cell r="CU161"/>
          <cell r="CV161">
            <v>0</v>
          </cell>
          <cell r="CW161"/>
          <cell r="CX161"/>
          <cell r="CY161">
            <v>0</v>
          </cell>
          <cell r="CZ161"/>
          <cell r="DA161"/>
          <cell r="DB161">
            <v>0</v>
          </cell>
          <cell r="DC161"/>
          <cell r="DD161"/>
          <cell r="DE161">
            <v>0</v>
          </cell>
          <cell r="DF161"/>
          <cell r="DG161"/>
          <cell r="DH161">
            <v>0</v>
          </cell>
          <cell r="DI161"/>
          <cell r="DJ161"/>
          <cell r="DK161">
            <v>0</v>
          </cell>
          <cell r="DL161">
            <v>0</v>
          </cell>
          <cell r="DM161">
            <v>0</v>
          </cell>
          <cell r="DN161">
            <v>0</v>
          </cell>
          <cell r="DO161">
            <v>0</v>
          </cell>
          <cell r="DP161">
            <v>0</v>
          </cell>
          <cell r="DQ161">
            <v>0</v>
          </cell>
          <cell r="DR161">
            <v>0</v>
          </cell>
          <cell r="DS161">
            <v>0</v>
          </cell>
          <cell r="DT161">
            <v>0</v>
          </cell>
          <cell r="DU161">
            <v>150000</v>
          </cell>
          <cell r="DV161">
            <v>0</v>
          </cell>
          <cell r="DW161">
            <v>150000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cell r="EP161">
            <v>0</v>
          </cell>
          <cell r="EQ161">
            <v>0</v>
          </cell>
          <cell r="ER161">
            <v>0</v>
          </cell>
        </row>
        <row r="162">
          <cell r="E162" t="str">
            <v xml:space="preserve">Ensure capacity development of relevant government officials to deliver coherent responses to combat maritime crime,  in line with international guidelines and regional cooperation. </v>
          </cell>
          <cell r="F162"/>
          <cell r="G162">
            <v>2020</v>
          </cell>
          <cell r="H162">
            <v>2022</v>
          </cell>
          <cell r="I162" t="str">
            <v>Ms. Francesca Caonero francesca.caonero@un.org</v>
          </cell>
          <cell r="J162"/>
          <cell r="K162"/>
          <cell r="L162" t="str">
            <v>Supporting  Member  States  in  the  development  and   implementation   of   regional   and   national   maritime   security   strategies,   based   on   agreed   approaches endorsed by the International Maritime Organization.  In  the  Caribbean,  this  will  be  a  joint  initiative with CARICOM IMPACS.</v>
          </cell>
          <cell r="M162"/>
          <cell r="N162"/>
          <cell r="O162"/>
          <cell r="P162"/>
          <cell r="Q162"/>
          <cell r="R162"/>
          <cell r="S162"/>
          <cell r="T162" t="str">
            <v>Supporting  Member  States  in  the  development  and   implementation   of   regional   and   national   maritime   security   strategies,   based   on   agreed   approaches endorsed by the International Maritime Organization.  In  the  Caribbean,  this  will  be  a  joint  initiative with CARICOM</v>
          </cell>
          <cell r="U162" t="str">
            <v>Contribute to gender equality/women’s empowerment in a limited way (1)</v>
          </cell>
          <cell r="V162" t="str">
            <v>Limited contribution to realization of human rights (1)</v>
          </cell>
          <cell r="W162" t="str">
            <v>Sustaining Peace is the Principal objective   (3)</v>
          </cell>
          <cell r="X162" t="str">
            <v>Capacity Development/Technical Assistance </v>
          </cell>
          <cell r="Y162"/>
          <cell r="Z162" t="str">
            <v xml:space="preserve">Other </v>
          </cell>
          <cell r="AA162" t="str">
            <v>16.4 By 2030, significantly reduce illicit financial and arms flows, strengthen the recovery and return of stolen assets and combat all forms of organized crime</v>
          </cell>
          <cell r="AB162"/>
          <cell r="AC162"/>
          <cell r="AD162"/>
          <cell r="AE162"/>
          <cell r="AF162" t="str">
            <v>Crime and Security</v>
          </cell>
          <cell r="AG162" t="str">
            <v>Access to Justice</v>
          </cell>
          <cell r="AH162" t="str">
            <v>Regional Cooperation</v>
          </cell>
          <cell r="AI162" t="str">
            <v>Good Governance</v>
          </cell>
          <cell r="AJ162" t="str">
            <v>Tailored Policy Support &amp; Technical Assistance</v>
          </cell>
          <cell r="AK162" t="str">
            <v>United Nations Office on Drugs and Crime (UNODC)</v>
          </cell>
          <cell r="AL162" t="str">
            <v>INL (US Government)</v>
          </cell>
          <cell r="AM162" t="str">
            <v>Ministry of National Security</v>
          </cell>
          <cell r="AN162" t="str">
            <v>IGO/RGO (International or Regional Organization)</v>
          </cell>
          <cell r="AO162" t="str">
            <v>Caricom Implementing Agency for Crime and Security (Caricom- IMPACS)</v>
          </cell>
          <cell r="AP162"/>
          <cell r="AQ162" t="str">
            <v>CARICOM Member States are supported in increasing capacity against emerging transnational organized threats on maritime security.</v>
          </cell>
          <cell r="AR162"/>
          <cell r="AS162"/>
          <cell r="AT162"/>
          <cell r="AU162"/>
          <cell r="AV162"/>
          <cell r="AW162"/>
          <cell r="AX162"/>
          <cell r="AY162"/>
          <cell r="AZ162">
            <v>0</v>
          </cell>
          <cell r="BA162"/>
          <cell r="BB162"/>
          <cell r="BC162">
            <v>0</v>
          </cell>
          <cell r="BD162"/>
          <cell r="BE162"/>
          <cell r="BF162">
            <v>0</v>
          </cell>
          <cell r="BG162"/>
          <cell r="BH162"/>
          <cell r="BI162">
            <v>0</v>
          </cell>
          <cell r="BJ162"/>
          <cell r="BK162"/>
          <cell r="BL162">
            <v>0</v>
          </cell>
          <cell r="BM162"/>
          <cell r="BN162"/>
          <cell r="BO162">
            <v>0</v>
          </cell>
          <cell r="BP162"/>
          <cell r="BQ162"/>
          <cell r="BR162">
            <v>0</v>
          </cell>
          <cell r="BS162"/>
          <cell r="BT162"/>
          <cell r="BU162">
            <v>0</v>
          </cell>
          <cell r="BV162"/>
          <cell r="BW162"/>
          <cell r="BX162">
            <v>0</v>
          </cell>
          <cell r="BY162"/>
          <cell r="BZ162"/>
          <cell r="CA162">
            <v>0</v>
          </cell>
          <cell r="CB162">
            <v>0</v>
          </cell>
          <cell r="CC162">
            <v>0</v>
          </cell>
          <cell r="CD162">
            <v>0</v>
          </cell>
          <cell r="CE162"/>
          <cell r="CF162"/>
          <cell r="CG162">
            <v>0</v>
          </cell>
          <cell r="CH162"/>
          <cell r="CI162"/>
          <cell r="CJ162">
            <v>0</v>
          </cell>
          <cell r="CK162"/>
          <cell r="CL162"/>
          <cell r="CM162">
            <v>0</v>
          </cell>
          <cell r="CN162"/>
          <cell r="CO162"/>
          <cell r="CP162">
            <v>0</v>
          </cell>
          <cell r="CQ162"/>
          <cell r="CR162"/>
          <cell r="CS162">
            <v>0</v>
          </cell>
          <cell r="CT162"/>
          <cell r="CU162"/>
          <cell r="CV162">
            <v>0</v>
          </cell>
          <cell r="CW162"/>
          <cell r="CX162"/>
          <cell r="CY162">
            <v>0</v>
          </cell>
          <cell r="CZ162"/>
          <cell r="DA162"/>
          <cell r="DB162">
            <v>0</v>
          </cell>
          <cell r="DC162"/>
          <cell r="DD162"/>
          <cell r="DE162">
            <v>0</v>
          </cell>
          <cell r="DF162"/>
          <cell r="DG162"/>
          <cell r="DH162">
            <v>0</v>
          </cell>
          <cell r="DI162"/>
          <cell r="DJ162"/>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cell r="EP162">
            <v>0</v>
          </cell>
          <cell r="EQ162">
            <v>0</v>
          </cell>
          <cell r="ER162">
            <v>0</v>
          </cell>
        </row>
        <row r="163">
          <cell r="E163"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F163"/>
          <cell r="G163">
            <v>2022</v>
          </cell>
          <cell r="H163">
            <v>2023</v>
          </cell>
          <cell r="I163" t="str">
            <v>Ms. Francesca Caonero francesca.caonero@un.org</v>
          </cell>
          <cell r="J163"/>
          <cell r="K163"/>
          <cell r="L163"/>
          <cell r="M163"/>
          <cell r="N163"/>
          <cell r="O163"/>
          <cell r="P163"/>
          <cell r="Q163"/>
          <cell r="R163"/>
          <cell r="S163"/>
          <cell r="T163"/>
          <cell r="U163" t="str">
            <v>Contribute to gender equality/women’s empowerment in a limited way (1)</v>
          </cell>
          <cell r="V163" t="str">
            <v>Limited contribution to realization of human rights (1)</v>
          </cell>
          <cell r="W163" t="str">
            <v>Sustaining Peace is the Principal objective   (3)</v>
          </cell>
          <cell r="X163" t="str">
            <v>Capacity Development/Technical Assistance </v>
          </cell>
          <cell r="Y163"/>
          <cell r="Z163" t="str">
            <v xml:space="preserve">Other </v>
          </cell>
          <cell r="AA163" t="str">
            <v>16.4 By 2030, significantly reduce illicit financial and arms flows, strengthen the recovery and return of stolen assets and combat all forms of organized crime</v>
          </cell>
          <cell r="AB163"/>
          <cell r="AC163"/>
          <cell r="AD163"/>
          <cell r="AE163"/>
          <cell r="AF163" t="str">
            <v>Crime and Security</v>
          </cell>
          <cell r="AG163" t="str">
            <v>Access to Justice</v>
          </cell>
          <cell r="AH163" t="str">
            <v>Regional Cooperation</v>
          </cell>
          <cell r="AI163" t="str">
            <v>Good Governance</v>
          </cell>
          <cell r="AJ163" t="str">
            <v>Tailored Policy Support &amp; Technical Assistance</v>
          </cell>
          <cell r="AK163" t="str">
            <v>United Nations Office on Drugs and Crime (UNODC)</v>
          </cell>
          <cell r="AL163" t="str">
            <v>INL (US Government)</v>
          </cell>
          <cell r="AM163" t="str">
            <v>Ministry of National Security</v>
          </cell>
          <cell r="AN163" t="str">
            <v>IGO/RGO (International or Regional Organization)</v>
          </cell>
          <cell r="AO163" t="str">
            <v>Caricom Implementing Agency for Crime and Security (Caricom- IMPACS)</v>
          </cell>
          <cell r="AP163" t="str">
            <v>Regional Security System (RSS)</v>
          </cell>
          <cell r="AQ163" t="str">
            <v>Maritime Security Strategy for the Caribbean is developed and validated in coordination with CARICOM IMPACS.</v>
          </cell>
          <cell r="AR163"/>
          <cell r="AS163"/>
          <cell r="AT163"/>
          <cell r="AU163"/>
          <cell r="AV163"/>
          <cell r="AW163"/>
          <cell r="AX163"/>
          <cell r="AY163"/>
          <cell r="AZ163">
            <v>0</v>
          </cell>
          <cell r="BA163"/>
          <cell r="BB163"/>
          <cell r="BC163">
            <v>0</v>
          </cell>
          <cell r="BD163"/>
          <cell r="BE163"/>
          <cell r="BF163">
            <v>0</v>
          </cell>
          <cell r="BG163"/>
          <cell r="BH163"/>
          <cell r="BI163">
            <v>0</v>
          </cell>
          <cell r="BJ163"/>
          <cell r="BK163"/>
          <cell r="BL163">
            <v>0</v>
          </cell>
          <cell r="BM163"/>
          <cell r="BN163"/>
          <cell r="BO163">
            <v>0</v>
          </cell>
          <cell r="BP163"/>
          <cell r="BQ163"/>
          <cell r="BR163">
            <v>0</v>
          </cell>
          <cell r="BS163"/>
          <cell r="BT163"/>
          <cell r="BU163">
            <v>0</v>
          </cell>
          <cell r="BV163"/>
          <cell r="BW163"/>
          <cell r="BX163">
            <v>0</v>
          </cell>
          <cell r="BY163"/>
          <cell r="BZ163"/>
          <cell r="CA163">
            <v>0</v>
          </cell>
          <cell r="CB163">
            <v>0</v>
          </cell>
          <cell r="CC163">
            <v>0</v>
          </cell>
          <cell r="CD163">
            <v>0</v>
          </cell>
          <cell r="CE163"/>
          <cell r="CF163"/>
          <cell r="CG163">
            <v>0</v>
          </cell>
          <cell r="CH163"/>
          <cell r="CI163"/>
          <cell r="CJ163">
            <v>0</v>
          </cell>
          <cell r="CK163"/>
          <cell r="CL163"/>
          <cell r="CM163">
            <v>0</v>
          </cell>
          <cell r="CN163"/>
          <cell r="CO163"/>
          <cell r="CP163">
            <v>0</v>
          </cell>
          <cell r="CQ163"/>
          <cell r="CR163"/>
          <cell r="CS163">
            <v>0</v>
          </cell>
          <cell r="CT163"/>
          <cell r="CU163"/>
          <cell r="CV163">
            <v>0</v>
          </cell>
          <cell r="CW163"/>
          <cell r="CX163"/>
          <cell r="CY163">
            <v>0</v>
          </cell>
          <cell r="CZ163"/>
          <cell r="DA163"/>
          <cell r="DB163">
            <v>0</v>
          </cell>
          <cell r="DC163"/>
          <cell r="DD163"/>
          <cell r="DE163">
            <v>0</v>
          </cell>
          <cell r="DF163"/>
          <cell r="DG163"/>
          <cell r="DH163">
            <v>0</v>
          </cell>
          <cell r="DI163"/>
          <cell r="DJ163"/>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cell r="EP163">
            <v>0</v>
          </cell>
          <cell r="EQ163">
            <v>0</v>
          </cell>
          <cell r="ER163">
            <v>0</v>
          </cell>
        </row>
        <row r="164">
          <cell r="E164" t="str">
            <v>Strengthen capacities of Member States to successfully complete the Implementation Review Mechanism of the UN Convention against Corruption in line with international standards.</v>
          </cell>
          <cell r="F164"/>
          <cell r="G164">
            <v>2021</v>
          </cell>
          <cell r="H164">
            <v>2022</v>
          </cell>
          <cell r="I164" t="str">
            <v>Ms. Bo Shakira Harris            boshakira.harris@un.org</v>
          </cell>
          <cell r="J164"/>
          <cell r="K164"/>
          <cell r="L164"/>
          <cell r="M164"/>
          <cell r="N164"/>
          <cell r="O164"/>
          <cell r="P164"/>
          <cell r="Q164"/>
          <cell r="R164" t="str">
            <v xml:space="preserve">UNODC will provide technical assistance to St. Lucia to ensure capacity for the successful completion of the Self-Assessment Check List of the Implementation Review Mechanism, and for the successful completion of the review. Likewise, UNODC will also support the particpation of St. Lucia in the Review of Guyana for which it has drawn lots. </v>
          </cell>
          <cell r="S164"/>
          <cell r="T164"/>
          <cell r="U164" t="str">
            <v>Contribute to gender equality/women’s empowerment in a limited way (1)</v>
          </cell>
          <cell r="V164" t="str">
            <v>Limited contribution to realization of human rights (1)</v>
          </cell>
          <cell r="W164" t="str">
            <v>Sustaining Peace is the Principal objective   (3)</v>
          </cell>
          <cell r="X164" t="str">
            <v>Capacity Development/Technical Assistance </v>
          </cell>
          <cell r="Y164"/>
          <cell r="Z164" t="str">
            <v xml:space="preserve">Other </v>
          </cell>
          <cell r="AA164" t="str">
            <v>16.6 Develop effective, accountable and transparent institutions at all levels</v>
          </cell>
          <cell r="AB164"/>
          <cell r="AC164"/>
          <cell r="AD164"/>
          <cell r="AE164"/>
          <cell r="AF164" t="str">
            <v>Crime and Security</v>
          </cell>
          <cell r="AG164" t="str">
            <v>Access to Justice</v>
          </cell>
          <cell r="AH164" t="str">
            <v>Regional Cooperation</v>
          </cell>
          <cell r="AI164" t="str">
            <v>Good Governance</v>
          </cell>
          <cell r="AJ164" t="str">
            <v>Tailored Policy Support &amp; Technical Assistance</v>
          </cell>
          <cell r="AK164" t="str">
            <v>United Nations Office on Drugs and Crime (UNODC)</v>
          </cell>
          <cell r="AL164" t="str">
            <v>TBC</v>
          </cell>
          <cell r="AM164" t="str">
            <v>Ministry of National Security</v>
          </cell>
          <cell r="AN164" t="str">
            <v>IGO/RGO (International or Regional Organization)</v>
          </cell>
          <cell r="AO164" t="str">
            <v>Caricom Implementing Agency for Crime and Security (Caricom- IMPACS)</v>
          </cell>
          <cell r="AP164" t="str">
            <v>Regional Security System (RSS)</v>
          </cell>
          <cell r="AQ164" t="str">
            <v>St. Lucia successfully completes and submits the UNCAC Implementation Reiview Mechanism, and supports the IRM process in Guyana.</v>
          </cell>
          <cell r="AR164" t="str">
            <v>16.6.2 Proportion of population satisfied with their last experience of public services</v>
          </cell>
          <cell r="AS164"/>
          <cell r="AT164"/>
          <cell r="AU164"/>
          <cell r="AV164"/>
          <cell r="AW164"/>
          <cell r="AX164"/>
          <cell r="AY164"/>
          <cell r="AZ164">
            <v>0</v>
          </cell>
          <cell r="BA164"/>
          <cell r="BB164"/>
          <cell r="BC164">
            <v>0</v>
          </cell>
          <cell r="BD164"/>
          <cell r="BE164"/>
          <cell r="BF164">
            <v>0</v>
          </cell>
          <cell r="BG164"/>
          <cell r="BH164"/>
          <cell r="BI164">
            <v>0</v>
          </cell>
          <cell r="BJ164"/>
          <cell r="BK164"/>
          <cell r="BL164">
            <v>0</v>
          </cell>
          <cell r="BM164"/>
          <cell r="BN164"/>
          <cell r="BO164">
            <v>0</v>
          </cell>
          <cell r="BP164"/>
          <cell r="BQ164"/>
          <cell r="BR164">
            <v>0</v>
          </cell>
          <cell r="BS164"/>
          <cell r="BT164"/>
          <cell r="BU164">
            <v>0</v>
          </cell>
          <cell r="BV164"/>
          <cell r="BW164"/>
          <cell r="BX164">
            <v>0</v>
          </cell>
          <cell r="BY164"/>
          <cell r="BZ164"/>
          <cell r="CA164">
            <v>0</v>
          </cell>
          <cell r="CB164">
            <v>0</v>
          </cell>
          <cell r="CC164">
            <v>0</v>
          </cell>
          <cell r="CD164">
            <v>0</v>
          </cell>
          <cell r="CE164"/>
          <cell r="CF164"/>
          <cell r="CG164">
            <v>0</v>
          </cell>
          <cell r="CH164"/>
          <cell r="CI164"/>
          <cell r="CJ164">
            <v>0</v>
          </cell>
          <cell r="CK164"/>
          <cell r="CL164"/>
          <cell r="CM164">
            <v>0</v>
          </cell>
          <cell r="CN164"/>
          <cell r="CO164"/>
          <cell r="CP164">
            <v>0</v>
          </cell>
          <cell r="CQ164"/>
          <cell r="CR164"/>
          <cell r="CS164">
            <v>0</v>
          </cell>
          <cell r="CT164"/>
          <cell r="CU164"/>
          <cell r="CV164">
            <v>0</v>
          </cell>
          <cell r="CW164"/>
          <cell r="CX164"/>
          <cell r="CY164">
            <v>0</v>
          </cell>
          <cell r="CZ164"/>
          <cell r="DA164"/>
          <cell r="DB164">
            <v>0</v>
          </cell>
          <cell r="DC164"/>
          <cell r="DD164"/>
          <cell r="DE164">
            <v>0</v>
          </cell>
          <cell r="DF164"/>
          <cell r="DG164"/>
          <cell r="DH164">
            <v>0</v>
          </cell>
          <cell r="DI164"/>
          <cell r="DJ164"/>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cell r="EP164">
            <v>0</v>
          </cell>
          <cell r="EQ164">
            <v>0</v>
          </cell>
          <cell r="ER164">
            <v>0</v>
          </cell>
        </row>
        <row r="165">
          <cell r="E165" t="str">
            <v>Strengthen capacities of national and local agencies to follow-up on the findings and recommendations emerging from the Implementation Review Mechanism of the UN Convention against Corruption in line with international standards.</v>
          </cell>
          <cell r="F165"/>
          <cell r="G165">
            <v>2022</v>
          </cell>
          <cell r="H165">
            <v>2023</v>
          </cell>
          <cell r="I165" t="str">
            <v>Ms. Bo Shakira Harris            boshakira.harris@un.org</v>
          </cell>
          <cell r="U165" t="str">
            <v>Contribute to gender equality/women’s empowerment in a limited way (1)</v>
          </cell>
          <cell r="V165" t="str">
            <v>Limited contribution to realization of human rights (1)</v>
          </cell>
          <cell r="W165" t="str">
            <v>Sustaining Peace is the Principal objective   (3)</v>
          </cell>
          <cell r="X165" t="str">
            <v>Capacity Development/Technical Assistance </v>
          </cell>
          <cell r="Y165"/>
          <cell r="Z165" t="str">
            <v xml:space="preserve">Other </v>
          </cell>
          <cell r="AA165" t="str">
            <v>16.6 Develop effective, accountable and transparent institutions at all levels</v>
          </cell>
          <cell r="AB165"/>
          <cell r="AC165"/>
          <cell r="AD165"/>
          <cell r="AE165"/>
          <cell r="AF165" t="str">
            <v>Crime and Security</v>
          </cell>
          <cell r="AG165" t="str">
            <v>Access to Justice</v>
          </cell>
          <cell r="AH165" t="str">
            <v>Regional Cooperation</v>
          </cell>
          <cell r="AI165" t="str">
            <v>Good Governance</v>
          </cell>
          <cell r="AJ165" t="str">
            <v>Tailored Policy Support &amp; Technical Assistance</v>
          </cell>
          <cell r="AK165" t="str">
            <v>United Nations Office on Drugs and Crime (UNODC)</v>
          </cell>
          <cell r="AL165" t="str">
            <v>TBC</v>
          </cell>
          <cell r="AM165" t="str">
            <v>Ministry of National Security</v>
          </cell>
          <cell r="AN165" t="str">
            <v>IGO/RGO (International or Regional Organization)</v>
          </cell>
          <cell r="AO165" t="str">
            <v>Caricom Implementing Agency for Crime and Security (Caricom- IMPACS)</v>
          </cell>
          <cell r="AP165"/>
          <cell r="AQ165" t="str">
            <v>At least one (1) CARICOM Member State supported in the implementation of recommendations produced through the UNCAC Implementation Review Mechanism</v>
          </cell>
          <cell r="AR165" t="str">
            <v>16.6.2 Proportion of population satisfied with their last experience of public services</v>
          </cell>
          <cell r="AU165"/>
          <cell r="AV165"/>
          <cell r="AW165"/>
          <cell r="AX165"/>
          <cell r="AY165"/>
          <cell r="AZ165">
            <v>0</v>
          </cell>
          <cell r="BA165"/>
          <cell r="BB165"/>
          <cell r="BC165">
            <v>0</v>
          </cell>
          <cell r="BD165"/>
          <cell r="BE165"/>
          <cell r="BF165">
            <v>0</v>
          </cell>
          <cell r="BG165"/>
          <cell r="BH165"/>
          <cell r="BI165">
            <v>0</v>
          </cell>
          <cell r="BJ165"/>
          <cell r="BK165"/>
          <cell r="BL165">
            <v>0</v>
          </cell>
          <cell r="BM165"/>
          <cell r="BN165"/>
          <cell r="BO165">
            <v>0</v>
          </cell>
          <cell r="BP165"/>
          <cell r="BQ165"/>
          <cell r="BR165">
            <v>0</v>
          </cell>
          <cell r="BS165"/>
          <cell r="BT165"/>
          <cell r="BU165">
            <v>0</v>
          </cell>
          <cell r="BV165"/>
          <cell r="BW165"/>
          <cell r="BX165">
            <v>0</v>
          </cell>
          <cell r="BY165"/>
          <cell r="BZ165"/>
          <cell r="CA165">
            <v>0</v>
          </cell>
          <cell r="CB165">
            <v>0</v>
          </cell>
          <cell r="CC165">
            <v>0</v>
          </cell>
          <cell r="CD165">
            <v>0</v>
          </cell>
          <cell r="CE165"/>
          <cell r="CF165"/>
          <cell r="CG165">
            <v>0</v>
          </cell>
          <cell r="CH165"/>
          <cell r="CI165"/>
          <cell r="CJ165">
            <v>0</v>
          </cell>
          <cell r="CK165"/>
          <cell r="CL165"/>
          <cell r="CM165">
            <v>0</v>
          </cell>
          <cell r="CN165"/>
          <cell r="CO165"/>
          <cell r="CP165">
            <v>0</v>
          </cell>
          <cell r="CQ165"/>
          <cell r="CR165"/>
          <cell r="CS165">
            <v>0</v>
          </cell>
          <cell r="CT165"/>
          <cell r="CU165"/>
          <cell r="CV165">
            <v>0</v>
          </cell>
          <cell r="CW165"/>
          <cell r="CX165"/>
          <cell r="CY165">
            <v>0</v>
          </cell>
          <cell r="CZ165"/>
          <cell r="DA165"/>
          <cell r="DB165">
            <v>0</v>
          </cell>
          <cell r="DC165"/>
          <cell r="DD165"/>
          <cell r="DE165">
            <v>0</v>
          </cell>
          <cell r="DF165"/>
          <cell r="DG165"/>
          <cell r="DH165">
            <v>0</v>
          </cell>
          <cell r="DI165"/>
          <cell r="DJ165"/>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cell r="EP165">
            <v>0</v>
          </cell>
          <cell r="EQ165">
            <v>0</v>
          </cell>
          <cell r="ER165">
            <v>0</v>
          </cell>
        </row>
        <row r="166">
          <cell r="E166" t="str">
            <v xml:space="preserve">Support a harmonized approach  to  continue  supporting  Member  States  on  the  implementation  of  specialized  cross-border   approaches   that   have   demonstrated   positive  results  on  detection  and  interdiction  of  illegal  trafficking  </v>
          </cell>
          <cell r="F166"/>
          <cell r="G166">
            <v>2016</v>
          </cell>
          <cell r="H166">
            <v>2024</v>
          </cell>
          <cell r="I166" t="str">
            <v>Ms. Bo Shakira Harris            boshakira.harris@un.org</v>
          </cell>
          <cell r="J166"/>
          <cell r="K166"/>
          <cell r="L166" t="str">
            <v xml:space="preserve">UNODC will continue to support Barbados in the implementation of the UNODC-WCO-INTERPOL Airport Communication Project through to 2024 in accordance with funding. </v>
          </cell>
          <cell r="M166"/>
          <cell r="N166"/>
          <cell r="O166"/>
          <cell r="Q166"/>
          <cell r="S166"/>
          <cell r="U166" t="str">
            <v>Gender equality/women’s empowerment is a significant objective (2)</v>
          </cell>
          <cell r="V166" t="str">
            <v>Significant contribution to realization of human rights (2)</v>
          </cell>
          <cell r="W166" t="str">
            <v>Sustaining Peace is the Principal objective   (3)</v>
          </cell>
          <cell r="X166" t="str">
            <v>Capacity Development/Technical Assistance </v>
          </cell>
          <cell r="Y166"/>
          <cell r="Z166" t="str">
            <v xml:space="preserve">Other </v>
          </cell>
          <cell r="AA166" t="str">
            <v>16.4 By 2030, significantly reduce illicit financial and arms flows, strengthen the recovery and return of stolen assets and combat all forms of organized crime</v>
          </cell>
          <cell r="AF166" t="str">
            <v>Crime and Security</v>
          </cell>
          <cell r="AG166" t="str">
            <v>Access to Justice</v>
          </cell>
          <cell r="AH166" t="str">
            <v>Regional Cooperation</v>
          </cell>
          <cell r="AI166" t="str">
            <v>Good Governance</v>
          </cell>
          <cell r="AJ166" t="str">
            <v>Tailored Policy Support &amp; Technical Assistance</v>
          </cell>
          <cell r="AK166" t="str">
            <v>United Nations Office on Drugs and Crime (UNODC)</v>
          </cell>
          <cell r="AL166" t="str">
            <v>European Union</v>
          </cell>
          <cell r="AM166" t="str">
            <v>Ministry of National Security</v>
          </cell>
          <cell r="AN166" t="str">
            <v>IGO/RGO (International or Regional Organization)</v>
          </cell>
          <cell r="AO166" t="str">
            <v>Caricom Implementing Agency for Crime and Security (Caricom- IMPACS) CARICOM IMPACS, WCO, INTERPOL</v>
          </cell>
          <cell r="AQ166" t="str">
            <v>Barbados has increased capacity for national, regional and international coorindation for the detection, investigation and interception of suspcious passengers, cargo and mail at the international airport.</v>
          </cell>
          <cell r="AR166"/>
          <cell r="AU166"/>
          <cell r="AV166"/>
          <cell r="AW166"/>
          <cell r="AX166"/>
          <cell r="AY166"/>
          <cell r="AZ166">
            <v>0</v>
          </cell>
          <cell r="BA166">
            <v>125000</v>
          </cell>
          <cell r="BB166">
            <v>25000</v>
          </cell>
          <cell r="BC166">
            <v>100000</v>
          </cell>
          <cell r="BD166"/>
          <cell r="BE166"/>
          <cell r="BF166">
            <v>0</v>
          </cell>
          <cell r="BG166"/>
          <cell r="BH166"/>
          <cell r="BI166">
            <v>0</v>
          </cell>
          <cell r="BJ166"/>
          <cell r="BK166"/>
          <cell r="BL166">
            <v>0</v>
          </cell>
          <cell r="BM166"/>
          <cell r="BN166"/>
          <cell r="BO166">
            <v>0</v>
          </cell>
          <cell r="BP166"/>
          <cell r="BQ166"/>
          <cell r="BR166">
            <v>0</v>
          </cell>
          <cell r="BS166"/>
          <cell r="BT166"/>
          <cell r="BU166">
            <v>0</v>
          </cell>
          <cell r="BV166"/>
          <cell r="BW166"/>
          <cell r="BX166">
            <v>0</v>
          </cell>
          <cell r="BY166"/>
          <cell r="BZ166"/>
          <cell r="CA166">
            <v>0</v>
          </cell>
          <cell r="CB166">
            <v>125000</v>
          </cell>
          <cell r="CC166">
            <v>25000</v>
          </cell>
          <cell r="CD166">
            <v>100000</v>
          </cell>
          <cell r="CE166"/>
          <cell r="CF166"/>
          <cell r="CG166">
            <v>0</v>
          </cell>
          <cell r="CH166"/>
          <cell r="CI166"/>
          <cell r="CJ166">
            <v>0</v>
          </cell>
          <cell r="CK166">
            <v>125000</v>
          </cell>
          <cell r="CL166">
            <v>0</v>
          </cell>
          <cell r="CM166">
            <v>125000</v>
          </cell>
          <cell r="CN166"/>
          <cell r="CO166"/>
          <cell r="CP166">
            <v>0</v>
          </cell>
          <cell r="CQ166"/>
          <cell r="CR166"/>
          <cell r="CS166">
            <v>0</v>
          </cell>
          <cell r="CT166"/>
          <cell r="CU166"/>
          <cell r="CV166">
            <v>0</v>
          </cell>
          <cell r="CW166"/>
          <cell r="CX166"/>
          <cell r="CY166">
            <v>0</v>
          </cell>
          <cell r="CZ166"/>
          <cell r="DA166"/>
          <cell r="DB166">
            <v>0</v>
          </cell>
          <cell r="DC166"/>
          <cell r="DD166"/>
          <cell r="DE166">
            <v>0</v>
          </cell>
          <cell r="DF166"/>
          <cell r="DG166"/>
          <cell r="DH166">
            <v>0</v>
          </cell>
          <cell r="DI166"/>
          <cell r="DJ166"/>
          <cell r="DK166">
            <v>0</v>
          </cell>
          <cell r="DL166">
            <v>125000</v>
          </cell>
          <cell r="DM166">
            <v>0</v>
          </cell>
          <cell r="DN166">
            <v>125000</v>
          </cell>
          <cell r="DO166">
            <v>0</v>
          </cell>
          <cell r="DP166">
            <v>0</v>
          </cell>
          <cell r="DQ166">
            <v>0</v>
          </cell>
          <cell r="DR166">
            <v>0</v>
          </cell>
          <cell r="DS166">
            <v>0</v>
          </cell>
          <cell r="DT166">
            <v>0</v>
          </cell>
          <cell r="DU166">
            <v>250000</v>
          </cell>
          <cell r="DV166">
            <v>25000</v>
          </cell>
          <cell r="DW166">
            <v>225000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cell r="EP166">
            <v>0</v>
          </cell>
          <cell r="EQ166">
            <v>0</v>
          </cell>
          <cell r="ER166">
            <v>0</v>
          </cell>
        </row>
        <row r="167">
          <cell r="E167" t="str">
            <v xml:space="preserve">Capacities enhanced and meaningful youth engagement supported to promote inclusive and peaceful ​Caribbean SIDS. </v>
          </cell>
          <cell r="F167"/>
          <cell r="G167"/>
          <cell r="H167"/>
          <cell r="I167"/>
          <cell r="J167"/>
          <cell r="K167"/>
          <cell r="L167"/>
          <cell r="M167"/>
          <cell r="N167"/>
          <cell r="O167"/>
          <cell r="P167"/>
          <cell r="Q167"/>
          <cell r="R167"/>
          <cell r="S167"/>
          <cell r="T167"/>
          <cell r="U167"/>
          <cell r="V167"/>
          <cell r="W167"/>
          <cell r="X167"/>
          <cell r="Y167"/>
          <cell r="Z167"/>
          <cell r="AA167"/>
          <cell r="AB167"/>
          <cell r="AC167"/>
          <cell r="AD167"/>
          <cell r="AE167"/>
          <cell r="AF167" t="str">
            <v>Gender-Based Violence Prevention</v>
          </cell>
          <cell r="AG167" t="str">
            <v>Access to Justice</v>
          </cell>
          <cell r="AH167" t="str">
            <v>Capacity Building</v>
          </cell>
          <cell r="AI167"/>
          <cell r="AJ167" t="str">
            <v>Tailored Policy Support &amp; Technical Assistance</v>
          </cell>
          <cell r="AK167" t="str">
            <v>United Nations Educational, Scientific and Cultural Organization (UNESCO)</v>
          </cell>
          <cell r="AL167"/>
          <cell r="AM167"/>
          <cell r="AN167"/>
          <cell r="AO167"/>
          <cell r="AP167"/>
          <cell r="AQ167"/>
          <cell r="AR167"/>
          <cell r="AS167"/>
          <cell r="AT167"/>
          <cell r="AU167"/>
          <cell r="AV167"/>
          <cell r="AW167"/>
          <cell r="AX167"/>
          <cell r="AY167"/>
          <cell r="AZ167">
            <v>0</v>
          </cell>
          <cell r="BA167"/>
          <cell r="BB167"/>
          <cell r="BC167">
            <v>0</v>
          </cell>
          <cell r="BD167"/>
          <cell r="BE167"/>
          <cell r="BF167">
            <v>0</v>
          </cell>
          <cell r="BG167"/>
          <cell r="BH167"/>
          <cell r="BI167">
            <v>0</v>
          </cell>
          <cell r="BJ167"/>
          <cell r="BK167"/>
          <cell r="BL167">
            <v>0</v>
          </cell>
          <cell r="BM167"/>
          <cell r="BN167"/>
          <cell r="BO167">
            <v>0</v>
          </cell>
          <cell r="BP167"/>
          <cell r="BQ167"/>
          <cell r="BR167">
            <v>0</v>
          </cell>
          <cell r="BS167"/>
          <cell r="BT167"/>
          <cell r="BU167">
            <v>0</v>
          </cell>
          <cell r="BV167"/>
          <cell r="BW167"/>
          <cell r="BX167">
            <v>0</v>
          </cell>
          <cell r="BY167"/>
          <cell r="BZ167"/>
          <cell r="CA167">
            <v>0</v>
          </cell>
          <cell r="CB167">
            <v>0</v>
          </cell>
          <cell r="CC167">
            <v>0</v>
          </cell>
          <cell r="CD167">
            <v>0</v>
          </cell>
          <cell r="CE167"/>
          <cell r="CF167"/>
          <cell r="CG167">
            <v>0</v>
          </cell>
          <cell r="CH167"/>
          <cell r="CI167"/>
          <cell r="CJ167">
            <v>0</v>
          </cell>
          <cell r="CK167"/>
          <cell r="CL167"/>
          <cell r="CM167">
            <v>0</v>
          </cell>
          <cell r="CN167"/>
          <cell r="CO167"/>
          <cell r="CP167">
            <v>0</v>
          </cell>
          <cell r="CQ167"/>
          <cell r="CR167"/>
          <cell r="CS167">
            <v>0</v>
          </cell>
          <cell r="CT167"/>
          <cell r="CU167"/>
          <cell r="CV167">
            <v>0</v>
          </cell>
          <cell r="CW167"/>
          <cell r="CX167"/>
          <cell r="CY167">
            <v>0</v>
          </cell>
          <cell r="CZ167"/>
          <cell r="DA167"/>
          <cell r="DB167">
            <v>0</v>
          </cell>
          <cell r="DC167"/>
          <cell r="DD167"/>
          <cell r="DE167">
            <v>0</v>
          </cell>
          <cell r="DF167"/>
          <cell r="DG167"/>
          <cell r="DH167">
            <v>0</v>
          </cell>
          <cell r="DI167"/>
          <cell r="DJ167"/>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cell r="EP167">
            <v>0</v>
          </cell>
          <cell r="EQ167">
            <v>0</v>
          </cell>
          <cell r="ER167">
            <v>0</v>
          </cell>
        </row>
        <row r="168">
          <cell r="E168" t="str">
            <v>Strengthening and Protecting Barbados’ Cultural
Property: The Digitization and Conservation of Slavery
Records</v>
          </cell>
          <cell r="F168" t="str">
            <v>Reduced risk of loss of valuable national archival records
2. Facilitation of digital access to the archives department’s collections and services
3. Creation of national opportunities for new income revenue streams
4. Enhance Barbados’ Heritage Tourism product through facilitating digital family history, genealogy and academic research
5. Creation of an emergency contingency plan for historic records"</v>
          </cell>
          <cell r="G168"/>
          <cell r="H168"/>
          <cell r="I168"/>
          <cell r="J168"/>
          <cell r="K168"/>
          <cell r="L168"/>
          <cell r="M168"/>
          <cell r="N168"/>
          <cell r="O168"/>
          <cell r="P168"/>
          <cell r="Q168"/>
          <cell r="R168"/>
          <cell r="S168"/>
          <cell r="T168"/>
          <cell r="U168"/>
          <cell r="V168"/>
          <cell r="W168"/>
          <cell r="X168"/>
          <cell r="Y168"/>
          <cell r="Z168"/>
          <cell r="AA168"/>
          <cell r="AB168"/>
          <cell r="AC168"/>
          <cell r="AD168"/>
          <cell r="AE168"/>
          <cell r="AF168" t="str">
            <v>Support to Institutions</v>
          </cell>
          <cell r="AG168"/>
          <cell r="AH168"/>
          <cell r="AI168"/>
          <cell r="AJ168"/>
          <cell r="AK168" t="str">
            <v>United Nations Educational, Scientific and Cultural Organization (UNESCO)</v>
          </cell>
          <cell r="AL168"/>
          <cell r="AM168"/>
          <cell r="AN168"/>
          <cell r="AO168"/>
          <cell r="AP168"/>
          <cell r="AQ168"/>
          <cell r="AR168"/>
          <cell r="AS168"/>
          <cell r="AT168"/>
          <cell r="AU168"/>
          <cell r="AV168"/>
          <cell r="AW168"/>
          <cell r="AX168"/>
          <cell r="AY168"/>
          <cell r="AZ168">
            <v>0</v>
          </cell>
          <cell r="BA168"/>
          <cell r="BB168"/>
          <cell r="BC168">
            <v>0</v>
          </cell>
          <cell r="BD168"/>
          <cell r="BE168"/>
          <cell r="BF168">
            <v>0</v>
          </cell>
          <cell r="BG168"/>
          <cell r="BH168"/>
          <cell r="BI168">
            <v>0</v>
          </cell>
          <cell r="BJ168"/>
          <cell r="BK168"/>
          <cell r="BL168">
            <v>0</v>
          </cell>
          <cell r="BM168"/>
          <cell r="BN168"/>
          <cell r="BO168">
            <v>0</v>
          </cell>
          <cell r="BP168"/>
          <cell r="BQ168"/>
          <cell r="BR168">
            <v>0</v>
          </cell>
          <cell r="BS168"/>
          <cell r="BT168"/>
          <cell r="BU168">
            <v>0</v>
          </cell>
          <cell r="BV168"/>
          <cell r="BW168"/>
          <cell r="BX168">
            <v>0</v>
          </cell>
          <cell r="BY168"/>
          <cell r="BZ168"/>
          <cell r="CA168">
            <v>0</v>
          </cell>
          <cell r="CB168">
            <v>0</v>
          </cell>
          <cell r="CC168">
            <v>0</v>
          </cell>
          <cell r="CD168">
            <v>0</v>
          </cell>
          <cell r="CE168"/>
          <cell r="CF168"/>
          <cell r="CG168">
            <v>0</v>
          </cell>
          <cell r="CH168"/>
          <cell r="CI168"/>
          <cell r="CJ168">
            <v>0</v>
          </cell>
          <cell r="CK168"/>
          <cell r="CL168"/>
          <cell r="CM168">
            <v>0</v>
          </cell>
          <cell r="CN168"/>
          <cell r="CO168"/>
          <cell r="CP168">
            <v>0</v>
          </cell>
          <cell r="CQ168"/>
          <cell r="CR168"/>
          <cell r="CS168">
            <v>0</v>
          </cell>
          <cell r="CT168"/>
          <cell r="CU168"/>
          <cell r="CV168">
            <v>0</v>
          </cell>
          <cell r="CW168"/>
          <cell r="CX168"/>
          <cell r="CY168">
            <v>0</v>
          </cell>
          <cell r="CZ168"/>
          <cell r="DA168"/>
          <cell r="DB168">
            <v>0</v>
          </cell>
          <cell r="DC168"/>
          <cell r="DD168"/>
          <cell r="DE168">
            <v>0</v>
          </cell>
          <cell r="DF168"/>
          <cell r="DG168"/>
          <cell r="DH168">
            <v>0</v>
          </cell>
          <cell r="DI168"/>
          <cell r="DJ168"/>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cell r="EP168">
            <v>0</v>
          </cell>
          <cell r="EQ168">
            <v>0</v>
          </cell>
          <cell r="ER168">
            <v>0</v>
          </cell>
        </row>
        <row r="169">
          <cell r="E169" t="str">
            <v xml:space="preserve">Enhanced capacities among the media, sports and members of the creative and cultural industries and the women’s movement in CARICOM to report and promote positive social norms that promote gender equality and women’s empowerment. </v>
          </cell>
          <cell r="F169" t="str">
            <v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v>
          </cell>
          <cell r="G169"/>
          <cell r="H169"/>
          <cell r="I169"/>
          <cell r="J169"/>
          <cell r="K169"/>
          <cell r="L169"/>
          <cell r="M169"/>
          <cell r="N169"/>
          <cell r="O169"/>
          <cell r="P169"/>
          <cell r="Q169"/>
          <cell r="R169"/>
          <cell r="S169"/>
          <cell r="T169"/>
          <cell r="U169"/>
          <cell r="V169"/>
          <cell r="W169"/>
          <cell r="X169"/>
          <cell r="Y169"/>
          <cell r="Z169"/>
          <cell r="AA169"/>
          <cell r="AB169"/>
          <cell r="AC169"/>
          <cell r="AD169"/>
          <cell r="AE169"/>
          <cell r="AF169" t="str">
            <v>Gender discriminatory roles and practices</v>
          </cell>
          <cell r="AG169" t="str">
            <v>Support to Institutions</v>
          </cell>
          <cell r="AH169" t="str">
            <v>Capacity Building</v>
          </cell>
          <cell r="AI169"/>
          <cell r="AJ169" t="str">
            <v>Tailored Policy Support &amp; Technical Assistance</v>
          </cell>
          <cell r="AK169" t="str">
            <v>United Nations Entity for Gender Equality and the Empowerment of Women (UN Women)</v>
          </cell>
          <cell r="AL169"/>
          <cell r="AM169"/>
          <cell r="AN169"/>
          <cell r="AO169" t="str">
            <v>OECS, regional media houses</v>
          </cell>
          <cell r="AP169"/>
          <cell r="AQ169"/>
          <cell r="AR169"/>
          <cell r="AS169"/>
          <cell r="AT169"/>
          <cell r="AU169"/>
          <cell r="AV169"/>
          <cell r="AW169"/>
          <cell r="AX169"/>
          <cell r="AY169"/>
          <cell r="AZ169">
            <v>0</v>
          </cell>
          <cell r="BA169"/>
          <cell r="BB169"/>
          <cell r="BC169">
            <v>0</v>
          </cell>
          <cell r="BD169"/>
          <cell r="BE169"/>
          <cell r="BF169">
            <v>0</v>
          </cell>
          <cell r="BG169"/>
          <cell r="BH169"/>
          <cell r="BI169">
            <v>0</v>
          </cell>
          <cell r="BJ169"/>
          <cell r="BK169"/>
          <cell r="BL169">
            <v>0</v>
          </cell>
          <cell r="BM169"/>
          <cell r="BN169"/>
          <cell r="BO169">
            <v>0</v>
          </cell>
          <cell r="BP169"/>
          <cell r="BQ169"/>
          <cell r="BR169">
            <v>0</v>
          </cell>
          <cell r="BS169"/>
          <cell r="BT169"/>
          <cell r="BU169">
            <v>0</v>
          </cell>
          <cell r="BV169"/>
          <cell r="BW169"/>
          <cell r="BX169">
            <v>0</v>
          </cell>
          <cell r="BY169"/>
          <cell r="BZ169"/>
          <cell r="CA169">
            <v>0</v>
          </cell>
          <cell r="CB169">
            <v>0</v>
          </cell>
          <cell r="CC169">
            <v>0</v>
          </cell>
          <cell r="CD169">
            <v>0</v>
          </cell>
          <cell r="CE169"/>
          <cell r="CF169"/>
          <cell r="CG169">
            <v>0</v>
          </cell>
          <cell r="CH169"/>
          <cell r="CI169"/>
          <cell r="CJ169">
            <v>0</v>
          </cell>
          <cell r="CK169"/>
          <cell r="CL169"/>
          <cell r="CM169">
            <v>0</v>
          </cell>
          <cell r="CN169"/>
          <cell r="CO169"/>
          <cell r="CP169">
            <v>0</v>
          </cell>
          <cell r="CQ169"/>
          <cell r="CR169"/>
          <cell r="CS169">
            <v>0</v>
          </cell>
          <cell r="CT169"/>
          <cell r="CU169"/>
          <cell r="CV169">
            <v>0</v>
          </cell>
          <cell r="CW169"/>
          <cell r="CX169"/>
          <cell r="CY169">
            <v>0</v>
          </cell>
          <cell r="CZ169"/>
          <cell r="DA169"/>
          <cell r="DB169">
            <v>0</v>
          </cell>
          <cell r="DC169"/>
          <cell r="DD169"/>
          <cell r="DE169">
            <v>0</v>
          </cell>
          <cell r="DF169"/>
          <cell r="DG169"/>
          <cell r="DH169">
            <v>0</v>
          </cell>
          <cell r="DI169"/>
          <cell r="DJ169"/>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cell r="EP169">
            <v>0</v>
          </cell>
          <cell r="EQ169">
            <v>0</v>
          </cell>
          <cell r="ER169">
            <v>0</v>
          </cell>
        </row>
        <row r="170">
          <cell r="E170" t="str">
            <v>Strengthened capacity of and collaboration between NGMs and CSOs (including FBOs) to mainstream gender throughout regional and national policies and programmes. </v>
          </cell>
          <cell r="F170"/>
          <cell r="G170"/>
          <cell r="H170"/>
          <cell r="I170"/>
          <cell r="J170"/>
          <cell r="K170"/>
          <cell r="L170"/>
          <cell r="M170"/>
          <cell r="N170"/>
          <cell r="O170"/>
          <cell r="P170"/>
          <cell r="Q170"/>
          <cell r="R170"/>
          <cell r="S170"/>
          <cell r="T170"/>
          <cell r="U170"/>
          <cell r="V170"/>
          <cell r="W170"/>
          <cell r="X170"/>
          <cell r="Y170"/>
          <cell r="Z170"/>
          <cell r="AA170"/>
          <cell r="AB170"/>
          <cell r="AC170"/>
          <cell r="AD170"/>
          <cell r="AE170"/>
          <cell r="AF170" t="str">
            <v>Gender discriminatory roles and practices</v>
          </cell>
          <cell r="AG170" t="str">
            <v>Support to Institutions</v>
          </cell>
          <cell r="AH170" t="str">
            <v>Capacity Building</v>
          </cell>
          <cell r="AI170"/>
          <cell r="AJ170" t="str">
            <v>Tailored Policy Support &amp; Technical Assistance</v>
          </cell>
          <cell r="AK170" t="str">
            <v>United Nations Entity for Gender Equality and the Empowerment of Women (UN Women)</v>
          </cell>
          <cell r="AL170"/>
          <cell r="AM170"/>
          <cell r="AN170"/>
          <cell r="AO170" t="str">
            <v>Caribbean Community Secretariat (CARICOM)</v>
          </cell>
          <cell r="AP170" t="str">
            <v xml:space="preserve">OECS </v>
          </cell>
          <cell r="AQ170"/>
          <cell r="AR170"/>
          <cell r="AS170"/>
          <cell r="AT170"/>
          <cell r="AU170"/>
          <cell r="AV170"/>
          <cell r="AW170"/>
          <cell r="AX170"/>
          <cell r="AY170"/>
          <cell r="AZ170">
            <v>0</v>
          </cell>
          <cell r="BA170"/>
          <cell r="BB170"/>
          <cell r="BC170">
            <v>0</v>
          </cell>
          <cell r="BD170"/>
          <cell r="BE170"/>
          <cell r="BF170">
            <v>0</v>
          </cell>
          <cell r="BG170"/>
          <cell r="BH170"/>
          <cell r="BI170">
            <v>0</v>
          </cell>
          <cell r="BJ170"/>
          <cell r="BK170"/>
          <cell r="BL170">
            <v>0</v>
          </cell>
          <cell r="BM170"/>
          <cell r="BN170"/>
          <cell r="BO170">
            <v>0</v>
          </cell>
          <cell r="BP170"/>
          <cell r="BQ170"/>
          <cell r="BR170">
            <v>0</v>
          </cell>
          <cell r="BS170"/>
          <cell r="BT170"/>
          <cell r="BU170">
            <v>0</v>
          </cell>
          <cell r="BV170"/>
          <cell r="BW170"/>
          <cell r="BX170">
            <v>0</v>
          </cell>
          <cell r="BY170"/>
          <cell r="BZ170"/>
          <cell r="CA170">
            <v>0</v>
          </cell>
          <cell r="CB170">
            <v>0</v>
          </cell>
          <cell r="CC170">
            <v>0</v>
          </cell>
          <cell r="CD170">
            <v>0</v>
          </cell>
          <cell r="CE170"/>
          <cell r="CF170"/>
          <cell r="CG170">
            <v>0</v>
          </cell>
          <cell r="CH170"/>
          <cell r="CI170"/>
          <cell r="CJ170">
            <v>0</v>
          </cell>
          <cell r="CK170"/>
          <cell r="CL170"/>
          <cell r="CM170">
            <v>0</v>
          </cell>
          <cell r="CN170"/>
          <cell r="CO170"/>
          <cell r="CP170">
            <v>0</v>
          </cell>
          <cell r="CQ170"/>
          <cell r="CR170"/>
          <cell r="CS170">
            <v>0</v>
          </cell>
          <cell r="CT170"/>
          <cell r="CU170"/>
          <cell r="CV170">
            <v>0</v>
          </cell>
          <cell r="CW170"/>
          <cell r="CX170"/>
          <cell r="CY170">
            <v>0</v>
          </cell>
          <cell r="CZ170"/>
          <cell r="DA170"/>
          <cell r="DB170">
            <v>0</v>
          </cell>
          <cell r="DC170"/>
          <cell r="DD170"/>
          <cell r="DE170">
            <v>0</v>
          </cell>
          <cell r="DF170"/>
          <cell r="DG170"/>
          <cell r="DH170">
            <v>0</v>
          </cell>
          <cell r="DI170"/>
          <cell r="DJ170"/>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cell r="EP170">
            <v>0</v>
          </cell>
          <cell r="EQ170">
            <v>0</v>
          </cell>
          <cell r="ER170">
            <v>0</v>
          </cell>
        </row>
        <row r="171">
          <cell r="E171" t="str">
            <v>Improved capacity of the UN, regional and national systems to produce and analyse gender statistics to measure progress on the SDGs.</v>
          </cell>
          <cell r="F171"/>
          <cell r="G171"/>
          <cell r="H171"/>
          <cell r="I171"/>
          <cell r="J171"/>
          <cell r="K171"/>
          <cell r="L171"/>
          <cell r="M171"/>
          <cell r="N171"/>
          <cell r="O171"/>
          <cell r="P171"/>
          <cell r="Q171"/>
          <cell r="R171"/>
          <cell r="S171"/>
          <cell r="T171"/>
          <cell r="U171"/>
          <cell r="V171"/>
          <cell r="W171"/>
          <cell r="X171"/>
          <cell r="Y171"/>
          <cell r="Z171"/>
          <cell r="AA171"/>
          <cell r="AB171"/>
          <cell r="AC171"/>
          <cell r="AD171"/>
          <cell r="AE171"/>
          <cell r="AF171" t="str">
            <v>Gender-Based Violence Prevention</v>
          </cell>
          <cell r="AG171" t="str">
            <v>Climate Change Adaptation and Resilience</v>
          </cell>
          <cell r="AH171" t="str">
            <v xml:space="preserve">Inclusive rural Transformation </v>
          </cell>
          <cell r="AI171"/>
          <cell r="AJ171" t="str">
            <v>Climate Change and Disaster Risk Reduction</v>
          </cell>
          <cell r="AK171" t="str">
            <v>United Nations Entity for Gender Equality and the Empowerment of Women (UN Women)</v>
          </cell>
          <cell r="AL171"/>
          <cell r="AM171"/>
          <cell r="AN171"/>
          <cell r="AO171"/>
          <cell r="AP171"/>
          <cell r="AQ171"/>
          <cell r="AR171"/>
          <cell r="AS171"/>
          <cell r="AT171"/>
          <cell r="AU171"/>
          <cell r="AV171"/>
          <cell r="AW171"/>
          <cell r="AX171"/>
          <cell r="AY171"/>
          <cell r="AZ171">
            <v>0</v>
          </cell>
          <cell r="BA171"/>
          <cell r="BB171"/>
          <cell r="BC171">
            <v>0</v>
          </cell>
          <cell r="BD171"/>
          <cell r="BE171"/>
          <cell r="BF171">
            <v>0</v>
          </cell>
          <cell r="BG171"/>
          <cell r="BH171"/>
          <cell r="BI171">
            <v>0</v>
          </cell>
          <cell r="BJ171"/>
          <cell r="BK171"/>
          <cell r="BL171">
            <v>0</v>
          </cell>
          <cell r="BM171"/>
          <cell r="BN171"/>
          <cell r="BO171">
            <v>0</v>
          </cell>
          <cell r="BP171"/>
          <cell r="BQ171"/>
          <cell r="BR171">
            <v>0</v>
          </cell>
          <cell r="BS171"/>
          <cell r="BT171"/>
          <cell r="BU171">
            <v>0</v>
          </cell>
          <cell r="BV171"/>
          <cell r="BW171"/>
          <cell r="BX171">
            <v>0</v>
          </cell>
          <cell r="BY171"/>
          <cell r="BZ171"/>
          <cell r="CA171">
            <v>0</v>
          </cell>
          <cell r="CB171">
            <v>0</v>
          </cell>
          <cell r="CC171">
            <v>0</v>
          </cell>
          <cell r="CD171">
            <v>0</v>
          </cell>
          <cell r="CE171"/>
          <cell r="CF171"/>
          <cell r="CG171">
            <v>0</v>
          </cell>
          <cell r="CH171"/>
          <cell r="CI171"/>
          <cell r="CJ171">
            <v>0</v>
          </cell>
          <cell r="CK171"/>
          <cell r="CL171"/>
          <cell r="CM171">
            <v>0</v>
          </cell>
          <cell r="CN171"/>
          <cell r="CO171"/>
          <cell r="CP171">
            <v>0</v>
          </cell>
          <cell r="CQ171"/>
          <cell r="CR171"/>
          <cell r="CS171">
            <v>0</v>
          </cell>
          <cell r="CT171"/>
          <cell r="CU171"/>
          <cell r="CV171">
            <v>0</v>
          </cell>
          <cell r="CW171"/>
          <cell r="CX171"/>
          <cell r="CY171">
            <v>0</v>
          </cell>
          <cell r="CZ171"/>
          <cell r="DA171"/>
          <cell r="DB171">
            <v>0</v>
          </cell>
          <cell r="DC171"/>
          <cell r="DD171"/>
          <cell r="DE171">
            <v>0</v>
          </cell>
          <cell r="DF171"/>
          <cell r="DG171"/>
          <cell r="DH171">
            <v>0</v>
          </cell>
          <cell r="DI171"/>
          <cell r="DJ171"/>
          <cell r="DK171">
            <v>0</v>
          </cell>
          <cell r="DL171">
            <v>0</v>
          </cell>
          <cell r="DM171">
            <v>0</v>
          </cell>
          <cell r="DN171">
            <v>0</v>
          </cell>
          <cell r="DO171">
            <v>0</v>
          </cell>
          <cell r="DP171">
            <v>0</v>
          </cell>
          <cell r="DQ171">
            <v>0</v>
          </cell>
          <cell r="DR171">
            <v>0</v>
          </cell>
          <cell r="DS171">
            <v>0</v>
          </cell>
          <cell r="DT171">
            <v>0</v>
          </cell>
          <cell r="DU171">
            <v>0</v>
          </cell>
          <cell r="DV171">
            <v>0</v>
          </cell>
          <cell r="DW171">
            <v>0</v>
          </cell>
          <cell r="DX171">
            <v>0</v>
          </cell>
          <cell r="DY171">
            <v>0</v>
          </cell>
          <cell r="DZ171">
            <v>0</v>
          </cell>
          <cell r="EA171">
            <v>0</v>
          </cell>
          <cell r="EB171">
            <v>0</v>
          </cell>
          <cell r="EC171">
            <v>0</v>
          </cell>
          <cell r="ED171">
            <v>0</v>
          </cell>
          <cell r="EE171">
            <v>0</v>
          </cell>
          <cell r="EF171">
            <v>0</v>
          </cell>
          <cell r="EG171">
            <v>0</v>
          </cell>
          <cell r="EH171">
            <v>0</v>
          </cell>
          <cell r="EI171">
            <v>0</v>
          </cell>
          <cell r="EJ171">
            <v>0</v>
          </cell>
          <cell r="EK171">
            <v>0</v>
          </cell>
          <cell r="EL171">
            <v>0</v>
          </cell>
          <cell r="EM171">
            <v>0</v>
          </cell>
          <cell r="EN171">
            <v>0</v>
          </cell>
          <cell r="EO171">
            <v>0</v>
          </cell>
          <cell r="EP171">
            <v>0</v>
          </cell>
          <cell r="EQ171">
            <v>0</v>
          </cell>
          <cell r="ER171">
            <v>0</v>
          </cell>
        </row>
        <row r="172">
          <cell r="E172" t="str">
            <v xml:space="preserve">Strengthened skills among policymakers to develop GBV legislation and policy in line with international standards. </v>
          </cell>
          <cell r="F172" t="str">
            <v>CARICOM Implementing Agency for Crime and Security (CARICOM- IMPACS)</v>
          </cell>
          <cell r="G172"/>
          <cell r="H172"/>
          <cell r="I172"/>
          <cell r="J172"/>
          <cell r="K172"/>
          <cell r="L172"/>
          <cell r="M172"/>
          <cell r="N172"/>
          <cell r="O172"/>
          <cell r="P172"/>
          <cell r="Q172"/>
          <cell r="R172"/>
          <cell r="S172"/>
          <cell r="T172"/>
          <cell r="U172"/>
          <cell r="V172"/>
          <cell r="W172"/>
          <cell r="X172"/>
          <cell r="Y172"/>
          <cell r="Z172"/>
          <cell r="AA172"/>
          <cell r="AB172"/>
          <cell r="AC172"/>
          <cell r="AD172"/>
          <cell r="AE172"/>
          <cell r="AF172" t="str">
            <v>Gender-Based Violence Prevention</v>
          </cell>
          <cell r="AG172" t="str">
            <v>Capacity Building</v>
          </cell>
          <cell r="AH172" t="str">
            <v>Access to Justice</v>
          </cell>
          <cell r="AI172"/>
          <cell r="AJ172" t="str">
            <v>COVID Response  &amp;  Socio-economic Recovery</v>
          </cell>
          <cell r="AK172" t="str">
            <v>United Nations Entity for Gender Equality and the Empowerment of Women (UN Women)</v>
          </cell>
          <cell r="AL172"/>
          <cell r="AM172"/>
          <cell r="AN172"/>
          <cell r="AO172"/>
          <cell r="AP172"/>
          <cell r="AQ172"/>
          <cell r="AR172"/>
          <cell r="AS172"/>
          <cell r="AT172"/>
          <cell r="AU172"/>
          <cell r="AV172"/>
          <cell r="AW172"/>
          <cell r="AX172"/>
          <cell r="AY172"/>
          <cell r="AZ172">
            <v>0</v>
          </cell>
          <cell r="BA172"/>
          <cell r="BB172"/>
          <cell r="BC172">
            <v>0</v>
          </cell>
          <cell r="BD172"/>
          <cell r="BE172"/>
          <cell r="BF172">
            <v>0</v>
          </cell>
          <cell r="BG172"/>
          <cell r="BH172"/>
          <cell r="BI172">
            <v>0</v>
          </cell>
          <cell r="BJ172"/>
          <cell r="BK172"/>
          <cell r="BL172">
            <v>0</v>
          </cell>
          <cell r="BM172"/>
          <cell r="BN172"/>
          <cell r="BO172">
            <v>0</v>
          </cell>
          <cell r="BP172"/>
          <cell r="BQ172"/>
          <cell r="BR172">
            <v>0</v>
          </cell>
          <cell r="BS172"/>
          <cell r="BT172"/>
          <cell r="BU172">
            <v>0</v>
          </cell>
          <cell r="BV172"/>
          <cell r="BW172"/>
          <cell r="BX172">
            <v>0</v>
          </cell>
          <cell r="BY172"/>
          <cell r="BZ172"/>
          <cell r="CA172">
            <v>0</v>
          </cell>
          <cell r="CB172">
            <v>0</v>
          </cell>
          <cell r="CC172">
            <v>0</v>
          </cell>
          <cell r="CD172">
            <v>0</v>
          </cell>
          <cell r="CE172"/>
          <cell r="CF172"/>
          <cell r="CG172">
            <v>0</v>
          </cell>
          <cell r="CH172"/>
          <cell r="CI172"/>
          <cell r="CJ172">
            <v>0</v>
          </cell>
          <cell r="CK172"/>
          <cell r="CL172"/>
          <cell r="CM172">
            <v>0</v>
          </cell>
          <cell r="CN172"/>
          <cell r="CO172"/>
          <cell r="CP172">
            <v>0</v>
          </cell>
          <cell r="CQ172"/>
          <cell r="CR172"/>
          <cell r="CS172">
            <v>0</v>
          </cell>
          <cell r="CT172"/>
          <cell r="CU172"/>
          <cell r="CV172">
            <v>0</v>
          </cell>
          <cell r="CW172"/>
          <cell r="CX172"/>
          <cell r="CY172">
            <v>0</v>
          </cell>
          <cell r="CZ172"/>
          <cell r="DA172"/>
          <cell r="DB172">
            <v>0</v>
          </cell>
          <cell r="DC172"/>
          <cell r="DD172"/>
          <cell r="DE172">
            <v>0</v>
          </cell>
          <cell r="DF172"/>
          <cell r="DG172"/>
          <cell r="DH172">
            <v>0</v>
          </cell>
          <cell r="DI172"/>
          <cell r="DJ172"/>
          <cell r="DK172">
            <v>0</v>
          </cell>
          <cell r="DL172">
            <v>0</v>
          </cell>
          <cell r="DM172">
            <v>0</v>
          </cell>
          <cell r="DN172">
            <v>0</v>
          </cell>
          <cell r="DO172">
            <v>0</v>
          </cell>
          <cell r="DP172">
            <v>0</v>
          </cell>
          <cell r="DQ172">
            <v>0</v>
          </cell>
          <cell r="DR172">
            <v>0</v>
          </cell>
          <cell r="DS172">
            <v>0</v>
          </cell>
          <cell r="DT172">
            <v>0</v>
          </cell>
          <cell r="DU172">
            <v>0</v>
          </cell>
          <cell r="DV172">
            <v>0</v>
          </cell>
          <cell r="DW172">
            <v>0</v>
          </cell>
          <cell r="DX172">
            <v>0</v>
          </cell>
          <cell r="DY172">
            <v>0</v>
          </cell>
          <cell r="DZ172">
            <v>0</v>
          </cell>
          <cell r="EA172">
            <v>0</v>
          </cell>
          <cell r="EB172">
            <v>0</v>
          </cell>
          <cell r="EC172">
            <v>0</v>
          </cell>
          <cell r="ED172">
            <v>0</v>
          </cell>
          <cell r="EE172">
            <v>0</v>
          </cell>
          <cell r="EF172">
            <v>0</v>
          </cell>
          <cell r="EG172">
            <v>0</v>
          </cell>
          <cell r="EH172">
            <v>0</v>
          </cell>
          <cell r="EI172">
            <v>0</v>
          </cell>
          <cell r="EJ172">
            <v>0</v>
          </cell>
          <cell r="EK172">
            <v>0</v>
          </cell>
          <cell r="EL172">
            <v>0</v>
          </cell>
          <cell r="EM172">
            <v>0</v>
          </cell>
          <cell r="EN172">
            <v>0</v>
          </cell>
          <cell r="EO172">
            <v>0</v>
          </cell>
          <cell r="EP172">
            <v>0</v>
          </cell>
          <cell r="EQ172">
            <v>0</v>
          </cell>
          <cell r="ER172">
            <v>0</v>
          </cell>
        </row>
        <row r="173">
          <cell r="E173" t="str">
            <v>National and sub-national systems and institutions plan, fund and deliver evidence-based programmes that prevent and respond to violence against women and girls and harmful practices, including in other sectors</v>
          </cell>
          <cell r="F173"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3">
            <v>43831</v>
          </cell>
          <cell r="H173" t="str">
            <v>31/12/2023</v>
          </cell>
          <cell r="I173" t="str">
            <v>Je'nille Maraj</v>
          </cell>
          <cell r="J173"/>
          <cell r="K173"/>
          <cell r="L173"/>
          <cell r="M173"/>
          <cell r="N173"/>
          <cell r="O173" t="str">
            <v>Pilot Gender-Responsive Budgeting in two Ministries</v>
          </cell>
          <cell r="P173"/>
          <cell r="Q173"/>
          <cell r="R173"/>
          <cell r="S173"/>
          <cell r="T173"/>
          <cell r="U173" t="str">
            <v>Gender equality/women’s empowerment is the principle objective (3)</v>
          </cell>
          <cell r="V173" t="str">
            <v>Significant contribution to realization of human rights (2)</v>
          </cell>
          <cell r="W173" t="str">
            <v>Contributes to sustaining peace in a limited way  human rights (1)</v>
          </cell>
          <cell r="X173" t="str">
            <v>Normative Support </v>
          </cell>
          <cell r="Y173" t="str">
            <v>Women and Girls</v>
          </cell>
          <cell r="Z173" t="str">
            <v xml:space="preserve">Joint Programmes </v>
          </cell>
          <cell r="AA173" t="str">
            <v>5.2 Eliminate all forms of violence against all women and girls in the public and private spheres, including trafficking and sexual and other types of exploitation</v>
          </cell>
          <cell r="AB173" t="str">
            <v>5.1 End all forms of discrimination against all women and girls everywhere</v>
          </cell>
          <cell r="AC173" t="str">
            <v>5.6 Ensure universal access to sexual and reproductive health and reproductive rights as agreed in accordance with the Programme of Action of the International Conference on Population and Development and the Beijing Platform for Action and the outcome do</v>
          </cell>
          <cell r="AD173" t="str">
            <v>5.c Adopt and strengthen sound policies and enforceable legislation for the promotion of gender equality and the empowerment of all women and girls at all levels</v>
          </cell>
          <cell r="AE173"/>
          <cell r="AF173" t="str">
            <v>Gender-Based Violence Prevention</v>
          </cell>
          <cell r="AG173" t="str">
            <v>Gender Equality</v>
          </cell>
          <cell r="AH173" t="str">
            <v>Gender discriminatory roles and practices</v>
          </cell>
          <cell r="AI173"/>
          <cell r="AJ173" t="str">
            <v>Tailored Policy Support &amp; Technical Assistance</v>
          </cell>
          <cell r="AK173" t="str">
            <v>United Nations Entity for Gender Equality and the Empowerment of Women (UN Women)</v>
          </cell>
          <cell r="AL173" t="str">
            <v>MPTF-Spotlight Initiative Fund; European Union</v>
          </cell>
          <cell r="AM173" t="str">
            <v>Government, Consultants</v>
          </cell>
          <cell r="AN173" t="str">
            <v>COM (Combination)</v>
          </cell>
          <cell r="AO173"/>
          <cell r="AP173"/>
          <cell r="AQ173" t="str">
            <v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v>
          </cell>
          <cell r="AR173" t="str">
            <v>5.5.1 Proportion of seats held by women in (a) national parliaments and (b) local governments</v>
          </cell>
          <cell r="AS173"/>
          <cell r="AT173"/>
          <cell r="AU173"/>
          <cell r="AV173"/>
          <cell r="AW173"/>
          <cell r="AX173"/>
          <cell r="AY173"/>
          <cell r="AZ173">
            <v>0</v>
          </cell>
          <cell r="BA173"/>
          <cell r="BB173"/>
          <cell r="BC173">
            <v>0</v>
          </cell>
          <cell r="BD173"/>
          <cell r="BE173"/>
          <cell r="BF173">
            <v>0</v>
          </cell>
          <cell r="BG173"/>
          <cell r="BH173"/>
          <cell r="BI173">
            <v>0</v>
          </cell>
          <cell r="BJ173">
            <v>25000</v>
          </cell>
          <cell r="BK173">
            <v>10000</v>
          </cell>
          <cell r="BL173">
            <v>15000</v>
          </cell>
          <cell r="BM173"/>
          <cell r="BN173"/>
          <cell r="BO173">
            <v>0</v>
          </cell>
          <cell r="BP173"/>
          <cell r="BQ173"/>
          <cell r="BR173">
            <v>0</v>
          </cell>
          <cell r="BS173"/>
          <cell r="BT173"/>
          <cell r="BU173">
            <v>0</v>
          </cell>
          <cell r="BV173"/>
          <cell r="BW173"/>
          <cell r="BX173">
            <v>0</v>
          </cell>
          <cell r="BY173"/>
          <cell r="BZ173"/>
          <cell r="CA173">
            <v>0</v>
          </cell>
          <cell r="CB173">
            <v>25000</v>
          </cell>
          <cell r="CC173">
            <v>10000</v>
          </cell>
          <cell r="CD173">
            <v>15000</v>
          </cell>
          <cell r="CE173"/>
          <cell r="CF173"/>
          <cell r="CG173">
            <v>0</v>
          </cell>
          <cell r="CH173"/>
          <cell r="CI173"/>
          <cell r="CJ173">
            <v>0</v>
          </cell>
          <cell r="CK173"/>
          <cell r="CL173"/>
          <cell r="CM173">
            <v>0</v>
          </cell>
          <cell r="CN173"/>
          <cell r="CO173"/>
          <cell r="CP173">
            <v>0</v>
          </cell>
          <cell r="CQ173"/>
          <cell r="CR173"/>
          <cell r="CS173">
            <v>0</v>
          </cell>
          <cell r="CT173"/>
          <cell r="CU173"/>
          <cell r="CV173">
            <v>0</v>
          </cell>
          <cell r="CW173"/>
          <cell r="CX173"/>
          <cell r="CY173">
            <v>0</v>
          </cell>
          <cell r="CZ173"/>
          <cell r="DA173"/>
          <cell r="DB173">
            <v>0</v>
          </cell>
          <cell r="DC173"/>
          <cell r="DD173"/>
          <cell r="DE173">
            <v>0</v>
          </cell>
          <cell r="DF173"/>
          <cell r="DG173"/>
          <cell r="DH173">
            <v>0</v>
          </cell>
          <cell r="DI173"/>
          <cell r="DJ173"/>
          <cell r="DK173">
            <v>0</v>
          </cell>
          <cell r="DL173">
            <v>0</v>
          </cell>
          <cell r="DM173">
            <v>0</v>
          </cell>
          <cell r="DN173">
            <v>0</v>
          </cell>
          <cell r="DO173">
            <v>0</v>
          </cell>
          <cell r="DP173">
            <v>0</v>
          </cell>
          <cell r="DQ173">
            <v>0</v>
          </cell>
          <cell r="DR173">
            <v>0</v>
          </cell>
          <cell r="DS173">
            <v>0</v>
          </cell>
          <cell r="DT173">
            <v>0</v>
          </cell>
          <cell r="DU173">
            <v>0</v>
          </cell>
          <cell r="DV173">
            <v>0</v>
          </cell>
          <cell r="DW173">
            <v>0</v>
          </cell>
          <cell r="DX173">
            <v>0</v>
          </cell>
          <cell r="DY173">
            <v>0</v>
          </cell>
          <cell r="DZ173">
            <v>0</v>
          </cell>
          <cell r="EA173">
            <v>0</v>
          </cell>
          <cell r="EB173">
            <v>0</v>
          </cell>
          <cell r="EC173">
            <v>0</v>
          </cell>
          <cell r="ED173">
            <v>25000</v>
          </cell>
          <cell r="EE173">
            <v>10000</v>
          </cell>
          <cell r="EF173">
            <v>15000</v>
          </cell>
          <cell r="EG173">
            <v>0</v>
          </cell>
          <cell r="EH173">
            <v>0</v>
          </cell>
          <cell r="EI173">
            <v>0</v>
          </cell>
          <cell r="EJ173">
            <v>0</v>
          </cell>
          <cell r="EK173">
            <v>0</v>
          </cell>
          <cell r="EL173">
            <v>0</v>
          </cell>
          <cell r="EM173">
            <v>0</v>
          </cell>
          <cell r="EN173">
            <v>0</v>
          </cell>
          <cell r="EO173">
            <v>0</v>
          </cell>
          <cell r="EP173">
            <v>0</v>
          </cell>
          <cell r="EQ173">
            <v>0</v>
          </cell>
          <cell r="ER173">
            <v>0</v>
          </cell>
        </row>
        <row r="174">
          <cell r="E174" t="str">
            <v>Gender inequitable social norms, attitudes and behaviours change at community and individual levels to prevent violence against women and girls and harmful practices</v>
          </cell>
          <cell r="F174"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4">
            <v>43831</v>
          </cell>
          <cell r="H174" t="str">
            <v>31/12/2023</v>
          </cell>
          <cell r="I174" t="str">
            <v>Je'nille Maraj</v>
          </cell>
          <cell r="J174"/>
          <cell r="K174"/>
          <cell r="L174"/>
          <cell r="M174"/>
          <cell r="N174"/>
          <cell r="O174" t="str">
            <v>Foundations and PfP Programme rollout, Behaviour Change Campaigns with the Government of Grenada, Social Mobilisation of the Judiciary as Duty-Bearers, Re-integration of Adolescent Mothers into the Education System</v>
          </cell>
          <cell r="P174"/>
          <cell r="Q174"/>
          <cell r="R174"/>
          <cell r="S174"/>
          <cell r="T174"/>
          <cell r="U174" t="str">
            <v>Gender equality/women’s empowerment is the principle objective (3)</v>
          </cell>
          <cell r="V174" t="str">
            <v>Significant contribution to realization of human rights (2)</v>
          </cell>
          <cell r="W174" t="str">
            <v>Contributes to sustaining peace in a limited way  human rights (1)</v>
          </cell>
          <cell r="X174" t="str">
            <v>Capacity Development/Technical Assistance </v>
          </cell>
          <cell r="Y174" t="str">
            <v>Women and Girls</v>
          </cell>
          <cell r="Z174" t="str">
            <v xml:space="preserve">Joint Programmes </v>
          </cell>
          <cell r="AA174" t="str">
            <v>5.1 End all forms of discrimination against all women and girls everywhere</v>
          </cell>
          <cell r="AB174" t="str">
            <v>5.2 Eliminate all forms of violence against all women and girls in the public and private spheres, including trafficking and sexual and other types of exploitation</v>
          </cell>
          <cell r="AC174" t="str">
            <v>5.6 Ensure universal access to sexual and reproductive health and reproductive rights as agreed in accordance with the Programme of Action of the International Conference on Population and Development and the Beijing Platform for Action and the outcome do</v>
          </cell>
          <cell r="AD174" t="str">
            <v>5.c Adopt and strengthen sound policies and enforceable legislation for the promotion of gender equality and the empowerment of all women and girls at all levels</v>
          </cell>
          <cell r="AE174"/>
          <cell r="AF174" t="str">
            <v>Gender-Based Violence Prevention</v>
          </cell>
          <cell r="AG174" t="str">
            <v>Gender Equality</v>
          </cell>
          <cell r="AH174" t="str">
            <v>Gender discriminatory roles and practices</v>
          </cell>
          <cell r="AI174"/>
          <cell r="AJ174" t="str">
            <v>Tailored Policy Support &amp; Technical Assistance</v>
          </cell>
          <cell r="AK174" t="str">
            <v>United Nations Entity for Gender Equality and the Empowerment of Women (UN Women)</v>
          </cell>
          <cell r="AL174" t="str">
            <v>MPTF-Spotlight Initiative Fund; European Union</v>
          </cell>
          <cell r="AM174" t="str">
            <v>Government, CSOs</v>
          </cell>
          <cell r="AN174" t="str">
            <v>COM (Combination)</v>
          </cell>
          <cell r="AO174"/>
          <cell r="AP174"/>
          <cell r="AQ174" t="str">
            <v>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v>
          </cell>
          <cell r="AR174"/>
          <cell r="AS174"/>
          <cell r="AT174"/>
          <cell r="AU174"/>
          <cell r="AV174"/>
          <cell r="AW174"/>
          <cell r="AX174"/>
          <cell r="AY174"/>
          <cell r="AZ174">
            <v>0</v>
          </cell>
          <cell r="BA174"/>
          <cell r="BB174"/>
          <cell r="BC174">
            <v>0</v>
          </cell>
          <cell r="BD174"/>
          <cell r="BE174"/>
          <cell r="BF174">
            <v>0</v>
          </cell>
          <cell r="BG174"/>
          <cell r="BH174"/>
          <cell r="BI174">
            <v>0</v>
          </cell>
          <cell r="BJ174">
            <v>174812</v>
          </cell>
          <cell r="BK174">
            <v>109812</v>
          </cell>
          <cell r="BL174">
            <v>65000</v>
          </cell>
          <cell r="BM174"/>
          <cell r="BN174"/>
          <cell r="BO174">
            <v>0</v>
          </cell>
          <cell r="BP174"/>
          <cell r="BQ174"/>
          <cell r="BR174">
            <v>0</v>
          </cell>
          <cell r="BS174"/>
          <cell r="BT174"/>
          <cell r="BU174">
            <v>0</v>
          </cell>
          <cell r="BV174"/>
          <cell r="BW174"/>
          <cell r="BX174">
            <v>0</v>
          </cell>
          <cell r="BY174"/>
          <cell r="BZ174"/>
          <cell r="CA174">
            <v>0</v>
          </cell>
          <cell r="CB174">
            <v>174812</v>
          </cell>
          <cell r="CC174">
            <v>109812</v>
          </cell>
          <cell r="CD174">
            <v>65000</v>
          </cell>
          <cell r="CE174"/>
          <cell r="CF174"/>
          <cell r="CG174">
            <v>0</v>
          </cell>
          <cell r="CH174"/>
          <cell r="CI174"/>
          <cell r="CJ174">
            <v>0</v>
          </cell>
          <cell r="CK174"/>
          <cell r="CL174"/>
          <cell r="CM174">
            <v>0</v>
          </cell>
          <cell r="CN174"/>
          <cell r="CO174"/>
          <cell r="CP174">
            <v>0</v>
          </cell>
          <cell r="CQ174"/>
          <cell r="CR174"/>
          <cell r="CS174">
            <v>0</v>
          </cell>
          <cell r="CT174"/>
          <cell r="CU174"/>
          <cell r="CV174">
            <v>0</v>
          </cell>
          <cell r="CW174"/>
          <cell r="CX174"/>
          <cell r="CY174">
            <v>0</v>
          </cell>
          <cell r="CZ174"/>
          <cell r="DA174"/>
          <cell r="DB174">
            <v>0</v>
          </cell>
          <cell r="DC174"/>
          <cell r="DD174"/>
          <cell r="DE174">
            <v>0</v>
          </cell>
          <cell r="DF174"/>
          <cell r="DG174"/>
          <cell r="DH174">
            <v>0</v>
          </cell>
          <cell r="DI174"/>
          <cell r="DJ174"/>
          <cell r="DK174">
            <v>0</v>
          </cell>
          <cell r="DL174">
            <v>0</v>
          </cell>
          <cell r="DM174">
            <v>0</v>
          </cell>
          <cell r="DN174">
            <v>0</v>
          </cell>
          <cell r="DO174">
            <v>0</v>
          </cell>
          <cell r="DP174">
            <v>0</v>
          </cell>
          <cell r="DQ174">
            <v>0</v>
          </cell>
          <cell r="DR174">
            <v>0</v>
          </cell>
          <cell r="DS174">
            <v>0</v>
          </cell>
          <cell r="DT174">
            <v>0</v>
          </cell>
          <cell r="DU174">
            <v>0</v>
          </cell>
          <cell r="DV174">
            <v>0</v>
          </cell>
          <cell r="DW174">
            <v>0</v>
          </cell>
          <cell r="DX174">
            <v>0</v>
          </cell>
          <cell r="DY174">
            <v>0</v>
          </cell>
          <cell r="DZ174">
            <v>0</v>
          </cell>
          <cell r="EA174">
            <v>0</v>
          </cell>
          <cell r="EB174">
            <v>0</v>
          </cell>
          <cell r="EC174">
            <v>0</v>
          </cell>
          <cell r="ED174">
            <v>174812</v>
          </cell>
          <cell r="EE174">
            <v>109812</v>
          </cell>
          <cell r="EF174">
            <v>65000</v>
          </cell>
          <cell r="EG174">
            <v>0</v>
          </cell>
          <cell r="EH174">
            <v>0</v>
          </cell>
          <cell r="EI174">
            <v>0</v>
          </cell>
          <cell r="EJ174">
            <v>0</v>
          </cell>
          <cell r="EK174">
            <v>0</v>
          </cell>
          <cell r="EL174">
            <v>0</v>
          </cell>
          <cell r="EM174">
            <v>0</v>
          </cell>
          <cell r="EN174">
            <v>0</v>
          </cell>
          <cell r="EO174">
            <v>0</v>
          </cell>
          <cell r="EP174">
            <v>0</v>
          </cell>
          <cell r="EQ174">
            <v>0</v>
          </cell>
          <cell r="ER174">
            <v>0</v>
          </cell>
        </row>
        <row r="175">
          <cell r="E175" t="str">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ell>
          <cell r="F175"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5">
            <v>43831</v>
          </cell>
          <cell r="H175" t="str">
            <v>31/12/2023</v>
          </cell>
          <cell r="I175" t="str">
            <v>Je'nille Maraj</v>
          </cell>
          <cell r="J175"/>
          <cell r="K175"/>
          <cell r="L175" t="str">
            <v>Quality, disaggregated and globally comparable data on different forms of violence against women and girls and harmful practices, collected, analysed and used in line with international standards to inform laws, policies and programmes</v>
          </cell>
          <cell r="M175"/>
          <cell r="N175" t="str">
            <v>Quality, disaggregated and globally comparable data on different forms of violence against women and girls and harmful practices, collected, analysed and used in line with international standards to inform laws, policies and programmes</v>
          </cell>
          <cell r="O175" t="str">
            <v>Priority Access Routes for survivors of GBV</v>
          </cell>
          <cell r="P175"/>
          <cell r="Q175"/>
          <cell r="R175"/>
          <cell r="S175"/>
          <cell r="T175"/>
          <cell r="U175" t="str">
            <v>Gender equality/women’s empowerment is the principle objective (3)</v>
          </cell>
          <cell r="V175" t="str">
            <v>Significant contribution to realization of human rights (2)</v>
          </cell>
          <cell r="W175" t="str">
            <v>Contributes to sustaining peace in a limited way  human rights (1)</v>
          </cell>
          <cell r="X175" t="str">
            <v>Data Collection and Analysis </v>
          </cell>
          <cell r="Y175" t="str">
            <v>Women and Girls</v>
          </cell>
          <cell r="Z175" t="str">
            <v xml:space="preserve">Joint Programmes </v>
          </cell>
          <cell r="AA175" t="str">
            <v>5.1 End all forms of discrimination against all women and girls everywhere</v>
          </cell>
          <cell r="AB175" t="str">
            <v>5.2 Eliminate all forms of violence against all women and girls in the public and private spheres, including trafficking and sexual and other types of exploitation</v>
          </cell>
          <cell r="AC175" t="str">
            <v>5.6 Ensure universal access to sexual and reproductive health and reproductive rights as agreed in accordance with the Programme of Action of the International Conference on Population and Development and the Beijing Platform for Action and the outcome do</v>
          </cell>
          <cell r="AD175" t="str">
            <v>5.c Adopt and strengthen sound policies and enforceable legislation for the promotion of gender equality and the empowerment of all women and girls at all levels</v>
          </cell>
          <cell r="AE175"/>
          <cell r="AF175" t="str">
            <v>Gender-Based Violence Prevention</v>
          </cell>
          <cell r="AG175" t="str">
            <v>Gender Equality</v>
          </cell>
          <cell r="AH175" t="str">
            <v>Gender discriminatory roles and practices</v>
          </cell>
          <cell r="AI175"/>
          <cell r="AJ175" t="str">
            <v>Tailored Policy Support &amp; Technical Assistance</v>
          </cell>
          <cell r="AK175" t="str">
            <v>United Nations Entity for Gender Equality and the Empowerment of Women (UN Women)</v>
          </cell>
          <cell r="AL175" t="str">
            <v>MPTF-Spotlight Initiative Fund; European Union</v>
          </cell>
          <cell r="AM175" t="str">
            <v>Government, CSOs</v>
          </cell>
          <cell r="AN175" t="str">
            <v>COM (Combination)</v>
          </cell>
          <cell r="AO175"/>
          <cell r="AP175"/>
          <cell r="AQ175" t="str">
            <v xml:space="preserve">Spotlight Indicator 4.1.4 Number of government service providers who have increased knowledge and capacities to deliver quality and coordinated essential services to women and girls’ survivors of violence, especially in a post COVID-19 space; </v>
          </cell>
          <cell r="AR175"/>
          <cell r="AS175"/>
          <cell r="AT175"/>
          <cell r="AU175"/>
          <cell r="AV175"/>
          <cell r="AW175"/>
          <cell r="AX175"/>
          <cell r="AY175"/>
          <cell r="AZ175">
            <v>0</v>
          </cell>
          <cell r="BA175">
            <v>50000</v>
          </cell>
          <cell r="BB175"/>
          <cell r="BC175">
            <v>50000</v>
          </cell>
          <cell r="BD175"/>
          <cell r="BE175"/>
          <cell r="BF175">
            <v>0</v>
          </cell>
          <cell r="BG175"/>
          <cell r="BH175"/>
          <cell r="BI175">
            <v>0</v>
          </cell>
          <cell r="BJ175">
            <v>50000</v>
          </cell>
          <cell r="BK175"/>
          <cell r="BL175">
            <v>50000</v>
          </cell>
          <cell r="BM175"/>
          <cell r="BN175"/>
          <cell r="BO175">
            <v>0</v>
          </cell>
          <cell r="BP175"/>
          <cell r="BQ175"/>
          <cell r="BR175">
            <v>0</v>
          </cell>
          <cell r="BS175"/>
          <cell r="BT175"/>
          <cell r="BU175">
            <v>0</v>
          </cell>
          <cell r="BV175"/>
          <cell r="BW175"/>
          <cell r="BX175">
            <v>0</v>
          </cell>
          <cell r="BY175"/>
          <cell r="BZ175"/>
          <cell r="CA175">
            <v>0</v>
          </cell>
          <cell r="CB175">
            <v>100000</v>
          </cell>
          <cell r="CC175">
            <v>0</v>
          </cell>
          <cell r="CD175">
            <v>100000</v>
          </cell>
          <cell r="CE175"/>
          <cell r="CF175"/>
          <cell r="CG175">
            <v>0</v>
          </cell>
          <cell r="CH175"/>
          <cell r="CI175"/>
          <cell r="CJ175">
            <v>0</v>
          </cell>
          <cell r="CK175"/>
          <cell r="CL175"/>
          <cell r="CM175">
            <v>0</v>
          </cell>
          <cell r="CN175"/>
          <cell r="CO175"/>
          <cell r="CP175">
            <v>0</v>
          </cell>
          <cell r="CQ175">
            <v>50000</v>
          </cell>
          <cell r="CR175">
            <v>0</v>
          </cell>
          <cell r="CS175">
            <v>50000</v>
          </cell>
          <cell r="CT175"/>
          <cell r="CU175"/>
          <cell r="CV175">
            <v>0</v>
          </cell>
          <cell r="CW175"/>
          <cell r="CX175"/>
          <cell r="CY175">
            <v>0</v>
          </cell>
          <cell r="CZ175"/>
          <cell r="DA175"/>
          <cell r="DB175">
            <v>0</v>
          </cell>
          <cell r="DC175"/>
          <cell r="DD175"/>
          <cell r="DE175">
            <v>0</v>
          </cell>
          <cell r="DF175"/>
          <cell r="DG175"/>
          <cell r="DH175">
            <v>0</v>
          </cell>
          <cell r="DI175"/>
          <cell r="DJ175"/>
          <cell r="DK175">
            <v>0</v>
          </cell>
          <cell r="DL175">
            <v>50000</v>
          </cell>
          <cell r="DM175">
            <v>0</v>
          </cell>
          <cell r="DN175">
            <v>50000</v>
          </cell>
          <cell r="DO175">
            <v>0</v>
          </cell>
          <cell r="DP175">
            <v>0</v>
          </cell>
          <cell r="DQ175">
            <v>0</v>
          </cell>
          <cell r="DR175">
            <v>0</v>
          </cell>
          <cell r="DS175">
            <v>0</v>
          </cell>
          <cell r="DT175">
            <v>0</v>
          </cell>
          <cell r="DU175">
            <v>50000</v>
          </cell>
          <cell r="DV175">
            <v>0</v>
          </cell>
          <cell r="DW175">
            <v>50000</v>
          </cell>
          <cell r="DX175">
            <v>0</v>
          </cell>
          <cell r="DY175">
            <v>0</v>
          </cell>
          <cell r="DZ175">
            <v>0</v>
          </cell>
          <cell r="EA175">
            <v>50000</v>
          </cell>
          <cell r="EB175">
            <v>0</v>
          </cell>
          <cell r="EC175">
            <v>50000</v>
          </cell>
          <cell r="ED175">
            <v>50000</v>
          </cell>
          <cell r="EE175">
            <v>0</v>
          </cell>
          <cell r="EF175">
            <v>50000</v>
          </cell>
          <cell r="EG175">
            <v>0</v>
          </cell>
          <cell r="EH175">
            <v>0</v>
          </cell>
          <cell r="EI175">
            <v>0</v>
          </cell>
          <cell r="EJ175">
            <v>0</v>
          </cell>
          <cell r="EK175">
            <v>0</v>
          </cell>
          <cell r="EL175">
            <v>0</v>
          </cell>
          <cell r="EM175">
            <v>0</v>
          </cell>
          <cell r="EN175">
            <v>0</v>
          </cell>
          <cell r="EO175">
            <v>0</v>
          </cell>
          <cell r="EP175">
            <v>0</v>
          </cell>
          <cell r="EQ175">
            <v>0</v>
          </cell>
          <cell r="ER175">
            <v>0</v>
          </cell>
        </row>
        <row r="176">
          <cell r="E176" t="str">
            <v>Women's rights groups, autonomous social movements and relevant CSOs, including those representing youth and groups facing multiple and intersecting forms of discrimination/marginalization, more effectively influence and advance progress on GEWE and ending VAWG</v>
          </cell>
          <cell r="F176"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6">
            <v>43831</v>
          </cell>
          <cell r="H176" t="str">
            <v>31/12/2023</v>
          </cell>
          <cell r="I176" t="str">
            <v>Je'nille Maraj</v>
          </cell>
          <cell r="J176"/>
          <cell r="K176"/>
          <cell r="L176"/>
          <cell r="M176"/>
          <cell r="N176"/>
          <cell r="O176" t="str">
            <v>Social Accountability Grants for CSOs, Small Grants, M&amp;E and Leadership Capacity Building Programme, Knowledge Hub for Feminist Research</v>
          </cell>
          <cell r="P176"/>
          <cell r="Q176"/>
          <cell r="R176"/>
          <cell r="S176"/>
          <cell r="T176"/>
          <cell r="U176" t="str">
            <v>Gender equality/women’s empowerment is the principle objective (3)</v>
          </cell>
          <cell r="V176" t="str">
            <v>Significant contribution to realization of human rights (2)</v>
          </cell>
          <cell r="W176" t="str">
            <v>Contributes to sustaining peace in a limited way  human rights (1)</v>
          </cell>
          <cell r="X176" t="str">
            <v>Capacity Development/Technical Assistance </v>
          </cell>
          <cell r="Y176" t="str">
            <v>Women and Girls</v>
          </cell>
          <cell r="Z176" t="str">
            <v xml:space="preserve">Joint Programmes </v>
          </cell>
          <cell r="AA176" t="str">
            <v>5.1 End all forms of discrimination against all women and girls everywhere</v>
          </cell>
          <cell r="AB176" t="str">
            <v>5.2 Eliminate all forms of violence against all women and girls in the public and private spheres, including trafficking and sexual and other types of exploitation</v>
          </cell>
          <cell r="AC176" t="str">
            <v>5.6 Ensure universal access to sexual and reproductive health and reproductive rights as agreed in accordance with the Programme of Action of the International Conference on Population and Development and the Beijing Platform for Action and the outcome do</v>
          </cell>
          <cell r="AD176" t="str">
            <v>5.c Adopt and strengthen sound policies and enforceable legislation for the promotion of gender equality and the empowerment of all women and girls at all levels</v>
          </cell>
          <cell r="AE176"/>
          <cell r="AF176" t="str">
            <v>Gender-Based Violence Prevention</v>
          </cell>
          <cell r="AG176" t="str">
            <v>Gender Equality</v>
          </cell>
          <cell r="AH176" t="str">
            <v>Gender discriminatory roles and practices</v>
          </cell>
          <cell r="AI176"/>
          <cell r="AJ176" t="str">
            <v>Tailored Policy Support &amp; Technical Assistance</v>
          </cell>
          <cell r="AK176" t="str">
            <v>United Nations Entity for Gender Equality and the Empowerment of Women (UN Women)</v>
          </cell>
          <cell r="AL176" t="str">
            <v>MPTF-Spotlight Initiative Fund; European Union</v>
          </cell>
          <cell r="AM176" t="str">
            <v>CSOs</v>
          </cell>
          <cell r="AN176" t="str">
            <v>COM (Combination)</v>
          </cell>
          <cell r="AO176"/>
          <cell r="AP176"/>
          <cell r="AQ176" t="str">
            <v>Number of women's rights groups, networks and relevant CSOs with strengthened capacities to network, partner and jointly advocate for progress on ending VAWG including family violence at local, national, regional and global levels; Number of supported women's right groups and relevant CSOs using the appropriate accountability mechanisms  for advocacyNumber of supported women's right groups and relevant CSOs using the appropriate accountability mechanisms  for advocacy; 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v>
          </cell>
          <cell r="AR176"/>
          <cell r="AS176"/>
          <cell r="AT176"/>
          <cell r="AU176"/>
          <cell r="AV176"/>
          <cell r="AW176"/>
          <cell r="AX176"/>
          <cell r="AY176"/>
          <cell r="AZ176">
            <v>0</v>
          </cell>
          <cell r="BA176"/>
          <cell r="BB176"/>
          <cell r="BC176">
            <v>0</v>
          </cell>
          <cell r="BD176"/>
          <cell r="BE176"/>
          <cell r="BF176">
            <v>0</v>
          </cell>
          <cell r="BG176"/>
          <cell r="BH176"/>
          <cell r="BI176">
            <v>0</v>
          </cell>
          <cell r="BJ176">
            <v>100400</v>
          </cell>
          <cell r="BK176">
            <v>80400</v>
          </cell>
          <cell r="BL176">
            <v>20000</v>
          </cell>
          <cell r="BM176"/>
          <cell r="BN176"/>
          <cell r="BO176">
            <v>0</v>
          </cell>
          <cell r="BP176"/>
          <cell r="BQ176"/>
          <cell r="BR176">
            <v>0</v>
          </cell>
          <cell r="BS176"/>
          <cell r="BT176"/>
          <cell r="BU176">
            <v>0</v>
          </cell>
          <cell r="BV176"/>
          <cell r="BW176"/>
          <cell r="BX176">
            <v>0</v>
          </cell>
          <cell r="BY176"/>
          <cell r="BZ176"/>
          <cell r="CA176">
            <v>0</v>
          </cell>
          <cell r="CB176">
            <v>100400</v>
          </cell>
          <cell r="CC176">
            <v>80400</v>
          </cell>
          <cell r="CD176">
            <v>20000</v>
          </cell>
          <cell r="CE176"/>
          <cell r="CF176"/>
          <cell r="CG176">
            <v>0</v>
          </cell>
          <cell r="CH176"/>
          <cell r="CI176"/>
          <cell r="CJ176">
            <v>0</v>
          </cell>
          <cell r="CK176"/>
          <cell r="CL176"/>
          <cell r="CM176">
            <v>0</v>
          </cell>
          <cell r="CN176"/>
          <cell r="CO176"/>
          <cell r="CP176">
            <v>0</v>
          </cell>
          <cell r="CQ176"/>
          <cell r="CR176"/>
          <cell r="CS176">
            <v>0</v>
          </cell>
          <cell r="CT176"/>
          <cell r="CU176"/>
          <cell r="CV176">
            <v>0</v>
          </cell>
          <cell r="CW176"/>
          <cell r="CX176"/>
          <cell r="CY176">
            <v>0</v>
          </cell>
          <cell r="CZ176"/>
          <cell r="DA176"/>
          <cell r="DB176">
            <v>0</v>
          </cell>
          <cell r="DC176"/>
          <cell r="DD176"/>
          <cell r="DE176">
            <v>0</v>
          </cell>
          <cell r="DF176"/>
          <cell r="DG176"/>
          <cell r="DH176">
            <v>0</v>
          </cell>
          <cell r="DI176"/>
          <cell r="DJ176"/>
          <cell r="DK176">
            <v>0</v>
          </cell>
          <cell r="DL176">
            <v>0</v>
          </cell>
          <cell r="DM176">
            <v>0</v>
          </cell>
          <cell r="DN176">
            <v>0</v>
          </cell>
          <cell r="DO176">
            <v>0</v>
          </cell>
          <cell r="DP176">
            <v>0</v>
          </cell>
          <cell r="DQ176">
            <v>0</v>
          </cell>
          <cell r="DR176">
            <v>0</v>
          </cell>
          <cell r="DS176">
            <v>0</v>
          </cell>
          <cell r="DT176">
            <v>0</v>
          </cell>
          <cell r="DU176">
            <v>0</v>
          </cell>
          <cell r="DV176">
            <v>0</v>
          </cell>
          <cell r="DW176">
            <v>0</v>
          </cell>
          <cell r="DX176">
            <v>0</v>
          </cell>
          <cell r="DY176">
            <v>0</v>
          </cell>
          <cell r="DZ176">
            <v>0</v>
          </cell>
          <cell r="EA176">
            <v>0</v>
          </cell>
          <cell r="EB176">
            <v>0</v>
          </cell>
          <cell r="EC176">
            <v>0</v>
          </cell>
          <cell r="ED176">
            <v>100400</v>
          </cell>
          <cell r="EE176">
            <v>80400</v>
          </cell>
          <cell r="EF176">
            <v>20000</v>
          </cell>
          <cell r="EG176">
            <v>0</v>
          </cell>
          <cell r="EH176">
            <v>0</v>
          </cell>
          <cell r="EI176">
            <v>0</v>
          </cell>
          <cell r="EJ176">
            <v>0</v>
          </cell>
          <cell r="EK176">
            <v>0</v>
          </cell>
          <cell r="EL176">
            <v>0</v>
          </cell>
          <cell r="EM176">
            <v>0</v>
          </cell>
          <cell r="EN176">
            <v>0</v>
          </cell>
          <cell r="EO176">
            <v>0</v>
          </cell>
          <cell r="EP176">
            <v>0</v>
          </cell>
          <cell r="EQ176">
            <v>0</v>
          </cell>
          <cell r="ER176">
            <v>0</v>
          </cell>
        </row>
        <row r="177">
          <cell r="AU177">
            <v>559887.04940337595</v>
          </cell>
          <cell r="AV177">
            <v>388995.18583495007</v>
          </cell>
          <cell r="AW177">
            <v>124830.24178421297</v>
          </cell>
          <cell r="AX177">
            <v>9173729.9580184631</v>
          </cell>
          <cell r="AY177">
            <v>5643778.9196312623</v>
          </cell>
          <cell r="AZ177">
            <v>3529951.0383872008</v>
          </cell>
          <cell r="BA177">
            <v>13740209.408209678</v>
          </cell>
          <cell r="BB177">
            <v>9050485.6519728713</v>
          </cell>
          <cell r="BC177">
            <v>4689723.7562368028</v>
          </cell>
          <cell r="BD177">
            <v>2162167.1776021854</v>
          </cell>
          <cell r="BE177">
            <v>1335901.8583495</v>
          </cell>
          <cell r="BF177">
            <v>826265.31925268518</v>
          </cell>
          <cell r="BG177">
            <v>10674019.48366113</v>
          </cell>
          <cell r="BH177">
            <v>8228788.765811529</v>
          </cell>
          <cell r="BI177">
            <v>2445230.717849602</v>
          </cell>
          <cell r="BJ177">
            <v>3963361.3988729254</v>
          </cell>
          <cell r="BK177">
            <v>3001800.9153045001</v>
          </cell>
          <cell r="BL177">
            <v>961560.48356842599</v>
          </cell>
          <cell r="BM177">
            <v>209700</v>
          </cell>
          <cell r="BN177">
            <v>149700</v>
          </cell>
          <cell r="BO177">
            <v>60000</v>
          </cell>
          <cell r="BP177">
            <v>1145724.288872926</v>
          </cell>
          <cell r="BQ177">
            <v>788063.80530450004</v>
          </cell>
          <cell r="BR177">
            <v>357660.48356842587</v>
          </cell>
          <cell r="BS177">
            <v>11170133.29570226</v>
          </cell>
          <cell r="BT177">
            <v>4836338.1302048313</v>
          </cell>
          <cell r="BU177">
            <v>6333795.1654974315</v>
          </cell>
          <cell r="BV177">
            <v>9875366.707228085</v>
          </cell>
          <cell r="BW177">
            <v>6882269.7389095454</v>
          </cell>
          <cell r="BX177">
            <v>2993096.9683185415</v>
          </cell>
          <cell r="BY177">
            <v>38631205.490789719</v>
          </cell>
          <cell r="BZ177">
            <v>10638008.67680525</v>
          </cell>
          <cell r="CA177">
            <v>27993196.813984469</v>
          </cell>
          <cell r="CB177">
            <v>101305504.25836076</v>
          </cell>
          <cell r="CC177">
            <v>50944131.648128733</v>
          </cell>
          <cell r="CD177">
            <v>50315310.988447793</v>
          </cell>
          <cell r="CE177">
            <v>60000</v>
          </cell>
          <cell r="CF177">
            <v>0</v>
          </cell>
          <cell r="CG177">
            <v>60000</v>
          </cell>
          <cell r="CH177">
            <v>3080797</v>
          </cell>
          <cell r="CI177">
            <v>412297</v>
          </cell>
          <cell r="CJ177">
            <v>2668500</v>
          </cell>
          <cell r="CK177">
            <v>838847.375</v>
          </cell>
          <cell r="CL177">
            <v>548547.375</v>
          </cell>
          <cell r="CM177">
            <v>290300</v>
          </cell>
          <cell r="CN177">
            <v>120000</v>
          </cell>
          <cell r="CO177">
            <v>50000</v>
          </cell>
          <cell r="CP177">
            <v>70000</v>
          </cell>
          <cell r="CQ177">
            <v>1368964.125</v>
          </cell>
          <cell r="CR177">
            <v>1016484.125</v>
          </cell>
          <cell r="CS177">
            <v>352480</v>
          </cell>
          <cell r="CT177">
            <v>497700</v>
          </cell>
          <cell r="CU177">
            <v>160400</v>
          </cell>
          <cell r="CV177">
            <v>337300</v>
          </cell>
          <cell r="CW177">
            <v>60000</v>
          </cell>
          <cell r="CX177">
            <v>0</v>
          </cell>
          <cell r="CY177">
            <v>60000</v>
          </cell>
          <cell r="CZ177">
            <v>462782</v>
          </cell>
          <cell r="DA177">
            <v>402782</v>
          </cell>
          <cell r="DB177">
            <v>60000</v>
          </cell>
          <cell r="DC177">
            <v>4471828.75</v>
          </cell>
          <cell r="DD177">
            <v>1446640.75</v>
          </cell>
          <cell r="DE177">
            <v>3025188</v>
          </cell>
          <cell r="DF177">
            <v>767375</v>
          </cell>
          <cell r="DG177">
            <v>454000</v>
          </cell>
          <cell r="DH177">
            <v>313375</v>
          </cell>
          <cell r="DI177">
            <v>2043838.5</v>
          </cell>
          <cell r="DJ177">
            <v>1266838.5</v>
          </cell>
          <cell r="DK177">
            <v>777000</v>
          </cell>
          <cell r="DL177">
            <v>13772132.75</v>
          </cell>
          <cell r="DM177">
            <v>5757989.75</v>
          </cell>
          <cell r="DN177">
            <v>8014143</v>
          </cell>
          <cell r="DO177">
            <v>619887.04940337595</v>
          </cell>
          <cell r="DP177">
            <v>388995.18583495007</v>
          </cell>
          <cell r="DQ177">
            <v>184830.24178421297</v>
          </cell>
          <cell r="DR177">
            <v>12254526.958018463</v>
          </cell>
          <cell r="DS177">
            <v>6056075.9196312623</v>
          </cell>
          <cell r="DT177">
            <v>6198451.0383872008</v>
          </cell>
          <cell r="DU177">
            <v>14579056.783209676</v>
          </cell>
          <cell r="DV177">
            <v>9599033.0269728713</v>
          </cell>
          <cell r="DW177">
            <v>4980023.7562368028</v>
          </cell>
          <cell r="DX177">
            <v>2282167.1776021854</v>
          </cell>
          <cell r="DY177">
            <v>1385901.8583495</v>
          </cell>
          <cell r="DZ177">
            <v>896265.31925268518</v>
          </cell>
          <cell r="EA177">
            <v>12042983.60866113</v>
          </cell>
          <cell r="EB177">
            <v>9245272.890811529</v>
          </cell>
          <cell r="EC177">
            <v>2797710.717849602</v>
          </cell>
          <cell r="ED177">
            <v>4461061.398872925</v>
          </cell>
          <cell r="EE177">
            <v>3162200.9153045001</v>
          </cell>
          <cell r="EF177">
            <v>1298860.483568426</v>
          </cell>
          <cell r="EG177">
            <v>269700</v>
          </cell>
          <cell r="EH177">
            <v>149700</v>
          </cell>
          <cell r="EI177">
            <v>120000</v>
          </cell>
          <cell r="EJ177">
            <v>1608506.288872926</v>
          </cell>
          <cell r="EK177">
            <v>1190845.8053045</v>
          </cell>
          <cell r="EL177">
            <v>417660.48356842587</v>
          </cell>
          <cell r="EM177">
            <v>15641962.04570226</v>
          </cell>
          <cell r="EN177">
            <v>6282978.8802048303</v>
          </cell>
          <cell r="EO177">
            <v>9358983.1654974315</v>
          </cell>
          <cell r="EP177">
            <v>10642741.707228085</v>
          </cell>
          <cell r="EQ177">
            <v>7336269.7389095444</v>
          </cell>
          <cell r="ER177">
            <v>3306471.9683185415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QA"/>
      <sheetName val="Validation Checks"/>
      <sheetName val="ANG"/>
      <sheetName val="BVI"/>
      <sheetName val="ANB"/>
      <sheetName val="BAR"/>
      <sheetName val="DOM"/>
      <sheetName val="GRN"/>
      <sheetName val="MON"/>
      <sheetName val="SKN"/>
      <sheetName val="SLU"/>
      <sheetName val="SVG"/>
      <sheetName val="REGIONAL"/>
      <sheetName val="Strategic Tags"/>
      <sheetName val="Full Database"/>
      <sheetName val="ANG CIP Annex "/>
      <sheetName val="ANB CIP Annex"/>
      <sheetName val="BAR CIP Annex"/>
      <sheetName val="BVI CIP Annex"/>
      <sheetName val="DOM CIP Annex"/>
      <sheetName val="GRN CIP Annex"/>
      <sheetName val="MON CIP Annex"/>
      <sheetName val="SKN CIP Annex"/>
      <sheetName val="SLU CIP Annex"/>
      <sheetName val="SVG CIP Annex"/>
    </sheetNames>
    <sheetDataSet>
      <sheetData sheetId="0"/>
      <sheetData sheetId="1">
        <row r="8">
          <cell r="E8" t="str">
            <v>Strengthened competitiveness and resilience among MSMEs owned by marginalised groups (especially those in the agri-business, energy, care, orange and silver economies)</v>
          </cell>
          <cell r="K8" t="str">
            <v>X</v>
          </cell>
        </row>
        <row r="9">
          <cell r="E9" t="str">
            <v>Increased funds and capacities among FIs to contribute to gender-responsive innovative financing.</v>
          </cell>
          <cell r="K9" t="str">
            <v>X</v>
          </cell>
        </row>
        <row r="10">
          <cell r="E10" t="str">
            <v>Enhanced capacities across the private sector and governments to create an enabling environment for gender equality and women’s empowerment.</v>
          </cell>
          <cell r="K10" t="str">
            <v>X</v>
          </cell>
        </row>
        <row r="11">
          <cell r="E11" t="str">
            <v>MoA, DoF and fisherfolk with support from FAO, identify investment opportunities on the basis of Fishery value chain assessments (including aquaculture and mariculture) and business cases developed to facilitate financing.</v>
          </cell>
          <cell r="K11" t="str">
            <v>X</v>
          </cell>
        </row>
        <row r="13">
          <cell r="E13" t="str">
            <v>MoA, with FAO´s support, establishes a Digital Agriculture Strategy; Government institutions and farmers are equipped with and adopt selected digital</v>
          </cell>
          <cell r="K13" t="str">
            <v>X</v>
          </cell>
        </row>
        <row r="16">
          <cell r="E16" t="str">
            <v>Enhanced capacity of enterprises for promoting  circular, resource-efficient and sustainable consumption and production practices</v>
          </cell>
          <cell r="K16" t="str">
            <v>X</v>
          </cell>
        </row>
        <row r="32">
          <cell r="E32" t="str">
            <v>Small businesses and governments have enhanced capacities and access to sustainable financing for shock responsive, digital transformation and blue economy development</v>
          </cell>
          <cell r="K32" t="str">
            <v>X</v>
          </cell>
        </row>
        <row r="33">
          <cell r="E33" t="str">
            <v>Government line ministries have enhanced capacities for sustainable development planning and data generation for inclusive economic growth and recovery </v>
          </cell>
          <cell r="K33" t="str">
            <v>X</v>
          </cell>
        </row>
        <row r="36">
          <cell r="E36" t="str">
            <v>Strengthened capacity of enterprises 
and their support systems to enhance productivity 
and sustainability</v>
          </cell>
          <cell r="K36" t="str">
            <v>X</v>
          </cell>
        </row>
        <row r="42">
          <cell r="E42" t="str">
            <v xml:space="preserve">Improved Customs clearance processes generating more Customs revenues through faster and more efficient procedures </v>
          </cell>
          <cell r="K42" t="str">
            <v>X</v>
          </cell>
        </row>
        <row r="46">
          <cell r="E46" t="str">
            <v>Service Sector Development: Support policy development and capacity building to enhance regional regulatory and institutional frameworks and institutional coordination in service-led diversification policymaking and to increase productive or export capacity.</v>
          </cell>
          <cell r="K46" t="str">
            <v>X</v>
          </cell>
        </row>
        <row r="48">
          <cell r="E48" t="str">
            <v>Ministry Agriculture is supported in the development of a national bioeconomy initiative through the promotion and implementation of urban and peri-urban landscape management practices for greener cities to catalyse a climate-resilient, environmentally friendly country</v>
          </cell>
          <cell r="K48" t="str">
            <v>X</v>
          </cell>
        </row>
        <row r="51">
          <cell r="E51" t="str">
            <v>National Stakeholders and development partners have access to UpToDate labour market data through a revised common OECS labour force survey questionnaire incorporating latest International statistical standards</v>
          </cell>
          <cell r="K51" t="str">
            <v>X</v>
          </cell>
        </row>
        <row r="56">
          <cell r="E56" t="str">
            <v>National governments and regional institutions have increased capacity to collect, analyse and utilize data and information to address structural inequalities and ensure the advancement of those at risk of being left furthest behind</v>
          </cell>
          <cell r="K56" t="str">
            <v>X</v>
          </cell>
        </row>
        <row r="57">
          <cell r="E57"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K57" t="str">
            <v>X</v>
          </cell>
        </row>
        <row r="64">
          <cell r="E64" t="str">
            <v>Migration Governance Indicators Assessments conducted to highlight gaps in migration management and priority areas for mainstreaming migration</v>
          </cell>
          <cell r="K64" t="str">
            <v>X</v>
          </cell>
        </row>
        <row r="65">
          <cell r="E65" t="str">
            <v>Governments have increased capacity, equipment and coordination mechanisms to mainstream and improve migration management</v>
          </cell>
          <cell r="K65" t="str">
            <v>X</v>
          </cell>
        </row>
        <row r="66">
          <cell r="E66" t="str">
            <v>Capacity building sessions conducted with Government for the implementation of the Global Compact on Migration and participation in the IMRF.</v>
          </cell>
          <cell r="K66" t="str">
            <v>X</v>
          </cell>
        </row>
        <row r="68">
          <cell r="E68" t="str">
            <v>Regional consultations and meetings on migration thematic areas held with governments</v>
          </cell>
          <cell r="K68" t="str">
            <v>X</v>
          </cell>
        </row>
        <row r="69">
          <cell r="E69"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K69" t="str">
            <v>X</v>
          </cell>
        </row>
        <row r="70">
          <cell r="E70" t="str">
            <v>UNICEF staff and partners have strengthened capacities to generate evidence, monitor and evaluate programs.</v>
          </cell>
          <cell r="K70" t="str">
            <v>X</v>
          </cell>
        </row>
        <row r="71">
          <cell r="E71" t="str">
            <v>Integrated Health Services Delivery Networks strengthened to provide comprehensive and quality health services particularly at the first level of care</v>
          </cell>
          <cell r="K71" t="str">
            <v>X</v>
          </cell>
        </row>
        <row r="72">
          <cell r="E72" t="str">
            <v>Implementation of strategies to enhance women, children, neonatal and adolescent health strengthened</v>
          </cell>
          <cell r="K72" t="str">
            <v>X</v>
          </cell>
        </row>
        <row r="73">
          <cell r="E73" t="str">
            <v xml:space="preserve">Programs to address HIV, TB, viral hepatitis, arboviruses and vaccine preventable diseases prevention and treatment strengthened </v>
          </cell>
          <cell r="K73" t="str">
            <v>X</v>
          </cell>
        </row>
        <row r="74">
          <cell r="E74" t="str">
            <v>Cancer prevention and control strategies developed</v>
          </cell>
          <cell r="K74" t="str">
            <v>X</v>
          </cell>
        </row>
        <row r="76">
          <cell r="E76" t="str">
            <v>Developed and implemented health financing mechanisms to increase fiscal space for health</v>
          </cell>
          <cell r="K76" t="str">
            <v>X</v>
          </cell>
        </row>
        <row r="77">
          <cell r="E77" t="str">
            <v>Emergency preparedness and IHR capacities assessed and strengthened</v>
          </cell>
          <cell r="K77" t="str">
            <v>X</v>
          </cell>
        </row>
        <row r="81">
          <cell r="E81" t="str">
            <v xml:space="preserve">Health facilities and service providers are better able to provide quality maternal health services </v>
          </cell>
          <cell r="K81" t="str">
            <v>X</v>
          </cell>
        </row>
        <row r="82">
          <cell r="E82" t="str">
            <v>Schools are safe, climate-smart, inclusive and deliver quality learning and foundational skills.</v>
          </cell>
          <cell r="K82" t="str">
            <v>X</v>
          </cell>
        </row>
        <row r="83">
          <cell r="E83" t="str">
            <v>Families and communities are supported to access education</v>
          </cell>
          <cell r="K83" t="str">
            <v>X</v>
          </cell>
        </row>
        <row r="84">
          <cell r="E84" t="str">
            <v>Education systems are strengthened to meet the challenges. of relevance and the changing context.</v>
          </cell>
          <cell r="K84" t="str">
            <v>X</v>
          </cell>
        </row>
        <row r="87">
          <cell r="E87" t="str">
            <v xml:space="preserve">Caribbean public institutions have strengthened capacities to deliver programmes, implement policies for and promote positive attitudes towards children on the move. </v>
          </cell>
          <cell r="K87" t="str">
            <v>X</v>
          </cell>
        </row>
        <row r="88">
          <cell r="E88" t="str">
            <v>Affected populations benefit from strengthened systems to deliver food, voucher and cash assistance</v>
          </cell>
          <cell r="K88" t="str">
            <v>X</v>
          </cell>
        </row>
        <row r="89">
          <cell r="E89" t="str">
            <v>Vulnerable populations benefit from strengthened social protection systems that reduce poverty, boost resilience and provide assistance to shock affected people in order to protect their access to food and livelihood</v>
          </cell>
          <cell r="K89" t="str">
            <v>X</v>
          </cell>
        </row>
        <row r="90">
          <cell r="E90" t="str">
            <v>Improved and integrated government and CSO programmes to address unpaid care work including subsidized child and elder-care systems among CARICOM countries.</v>
          </cell>
          <cell r="K90" t="str">
            <v>X</v>
          </cell>
        </row>
        <row r="91">
          <cell r="E91" t="str">
            <v>Increased integration of social protection programmes into referral pathways for VAW survivors/victims.</v>
          </cell>
          <cell r="K91" t="str">
            <v>X</v>
          </cell>
        </row>
        <row r="96">
          <cell r="E96" t="str">
            <v>Institutional capacity to adopt and act on national and international commitments is enhanced.</v>
          </cell>
          <cell r="K96" t="str">
            <v>X</v>
          </cell>
        </row>
        <row r="97">
          <cell r="E97" t="str">
            <v>Resource efficiency and circularity in key sectors are improved.</v>
          </cell>
          <cell r="K97" t="str">
            <v>X</v>
          </cell>
        </row>
        <row r="103">
          <cell r="E103" t="str">
            <v>Youth and adolescent are empowered to develop innovative approaches to realize their right</v>
          </cell>
          <cell r="K103" t="str">
            <v>X</v>
          </cell>
        </row>
        <row r="104">
          <cell r="E104" t="str">
            <v>Strengthened capacities among women owned MSMEs in climate resilient and DRR better business practices. </v>
          </cell>
          <cell r="K104" t="str">
            <v>X</v>
          </cell>
        </row>
        <row r="105">
          <cell r="E105" t="str">
            <v>Enhanced capacities among NGMs, key sector agencies and CSOs to prepare, respond to and recover from natural hazards.</v>
          </cell>
          <cell r="K105" t="str">
            <v>X</v>
          </cell>
        </row>
        <row r="106">
          <cell r="E106" t="str">
            <v>Provision of  technical assistance or guidance through the organization of regional workshops, webinars and other events or direct contact with stakeholders in the regions</v>
          </cell>
          <cell r="K106" t="str">
            <v>X</v>
          </cell>
        </row>
        <row r="109">
          <cell r="E109" t="str">
            <v xml:space="preserve">Vulnerable populations benefit from strengthened end to end supply 
chain and logistics capacities in order to protect their access to food and livelihoods </v>
          </cell>
          <cell r="K109" t="str">
            <v>X</v>
          </cell>
        </row>
        <row r="110">
          <cell r="E110" t="str">
            <v>Governments in the Caribbean benefit from strengthened food systems in order to increase access to affordable and nutritious food for food insecure populations</v>
          </cell>
          <cell r="K110" t="str">
            <v>X</v>
          </cell>
        </row>
        <row r="111">
          <cell r="E111" t="str">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ell>
          <cell r="K111" t="str">
            <v>X</v>
          </cell>
        </row>
        <row r="112">
          <cell r="E112"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K112" t="str">
            <v>X</v>
          </cell>
        </row>
        <row r="113">
          <cell r="E113"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K113" t="str">
            <v>X</v>
          </cell>
        </row>
        <row r="114">
          <cell r="E114" t="str">
            <v>Affected populations receive cash-based transfers or in-kind food assistance in order to meet essential needs, protect livelihoods and preserve their nutrition status.</v>
          </cell>
          <cell r="K114" t="str">
            <v>X</v>
          </cell>
        </row>
        <row r="116">
          <cell r="E116" t="str">
            <v>National and regional disaster risk management agents have improved capacities for gender-responsive and risk informed disaster recovery planning and intervention  </v>
          </cell>
          <cell r="K116" t="str">
            <v>X</v>
          </cell>
        </row>
        <row r="117">
          <cell r="E117" t="str">
            <v>National agencies and community groups have access to enhanced integrated, gender responsive disaster preparedness systems</v>
          </cell>
          <cell r="K117" t="str">
            <v>X</v>
          </cell>
        </row>
        <row r="120">
          <cell r="E120" t="str">
            <v>Productive land- and seascapes and fresh water are sustainably managed.</v>
          </cell>
          <cell r="K120" t="str">
            <v>X</v>
          </cell>
        </row>
        <row r="123">
          <cell r="E123" t="str">
            <v>Institutional capacity to adopt and act on national and international commitments is enhanced and accountability frameworks are strengthened</v>
          </cell>
          <cell r="K123" t="str">
            <v>X</v>
          </cell>
        </row>
        <row r="124">
          <cell r="E124" t="str">
            <v xml:space="preserve">Oceans are governed sustainably and holistically at the regional and global levels.
</v>
          </cell>
          <cell r="K124" t="str">
            <v>X</v>
          </cell>
        </row>
        <row r="131">
          <cell r="E131" t="str">
            <v xml:space="preserve">Government institutions and stakeholders have enhanced knowledge on food consumption to promote and advocate for healthy diets.  </v>
          </cell>
          <cell r="K131" t="str">
            <v>X</v>
          </cell>
        </row>
        <row r="133">
          <cell r="E133" t="str">
            <v>National agencies and community organisations have strengthened capacities for natural resource planning, data collection, analysis and management </v>
          </cell>
          <cell r="K133" t="str">
            <v>X</v>
          </cell>
        </row>
        <row r="134">
          <cell r="E134" t="str">
            <v>Governments and communities have increased capacities to adapt to and mitigate the impacts of climate change  </v>
          </cell>
          <cell r="K134" t="str">
            <v>X</v>
          </cell>
        </row>
        <row r="140">
          <cell r="E140" t="str">
            <v>Capacity building workshop and advocacy for the advancement of legislation on countering the illicit smuggling of migrants.</v>
          </cell>
          <cell r="K140" t="str">
            <v>X</v>
          </cell>
        </row>
        <row r="142">
          <cell r="E142" t="str">
            <v>Increased capacity of Member States to engage in a forward-looking international labour standards policy (Output 2.3)</v>
          </cell>
          <cell r="K142" t="str">
            <v>X</v>
          </cell>
        </row>
        <row r="146">
          <cell r="E146" t="str">
            <v>National and regional actors have enhanced capacity for improve governance, crime data management, crime response management and coordination</v>
          </cell>
          <cell r="K146" t="str">
            <v>X</v>
          </cell>
        </row>
        <row r="153">
          <cell r="E153"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K153" t="str">
            <v>X</v>
          </cell>
        </row>
        <row r="157">
          <cell r="E157" t="str">
            <v xml:space="preserve">Duty bearer capacities are strengthened to support positive attitudes, behaviours and practices including in humanitarian settings.   </v>
          </cell>
          <cell r="K157" t="str">
            <v>X</v>
          </cell>
        </row>
        <row r="160">
          <cell r="E160" t="str">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ell>
          <cell r="K160" t="str">
            <v>X</v>
          </cell>
        </row>
        <row r="161">
          <cell r="E161" t="str">
            <v xml:space="preserve">Develop capacities of relevant stakeholders to detect, investigate and prosecute trafficking of firearms cases in line with international human rights standards. </v>
          </cell>
          <cell r="K161" t="str">
            <v>X</v>
          </cell>
        </row>
        <row r="162">
          <cell r="E162" t="str">
            <v xml:space="preserve">Partner with relevant counterparts in CARICOM Member States, as well as CARICOM IMPACS, to strengthen the national legislative framework consistent with the international legal regime on firearms for a safe, secure and just society. </v>
          </cell>
          <cell r="K162" t="str">
            <v>X</v>
          </cell>
        </row>
        <row r="163">
          <cell r="E163" t="str">
            <v>Capacities of relevant authorities in country X are developed to promulgate national strategies and/or action plans incorporating prevention and awareness raising components in preventing and countering trafficking in persons and smuggling of migrants.</v>
          </cell>
          <cell r="K163" t="str">
            <v>X</v>
          </cell>
        </row>
        <row r="164">
          <cell r="E164" t="str">
            <v>Key institutions and relevant stakeholders are strengthened to create awareness raising campaigns to promote social cohesion, a culture of peace, safety and security, including effective counter-trafficking policies and programmes.</v>
          </cell>
          <cell r="K164" t="str">
            <v>X</v>
          </cell>
        </row>
        <row r="165">
          <cell r="E165" t="str">
            <v xml:space="preserve">Ensure capacity development of relevant government officials to deliver coherent responses to combat maritime crime,  in line with international guidelines and regional cooperation. </v>
          </cell>
          <cell r="K165" t="str">
            <v>X</v>
          </cell>
        </row>
        <row r="166">
          <cell r="E166"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K166" t="str">
            <v>X</v>
          </cell>
        </row>
        <row r="167">
          <cell r="E167" t="str">
            <v>Strengthen capacities of Member States to successfully complete the Implementation Review Mechanism of the UN Convention against Corruption in line with international standards.</v>
          </cell>
          <cell r="K167" t="str">
            <v>X</v>
          </cell>
        </row>
        <row r="168">
          <cell r="E168" t="str">
            <v>Strengthen capacities of national and local agencies to follow-up on the findings and recommendations emerging from the Implementation Review Mechanism of the UN Convention against Corruption in line with international standards.</v>
          </cell>
          <cell r="K168" t="str">
            <v>X</v>
          </cell>
        </row>
        <row r="169">
          <cell r="E169" t="str">
            <v xml:space="preserve">Support a harmonized approach  to  continue  supporting  Member  States  on  the  implementation  of  specialized  cross-border   approaches   that   have   demonstrated   positive  results  on  detection  and  interdiction  of  illegal  trafficking  </v>
          </cell>
          <cell r="K169" t="str">
            <v>X</v>
          </cell>
        </row>
      </sheetData>
      <sheetData sheetId="2"/>
      <sheetData sheetId="3"/>
      <sheetData sheetId="4"/>
      <sheetData sheetId="5"/>
      <sheetData sheetId="6">
        <row r="5">
          <cell r="E5" t="str">
            <v>Strengthened competitiveness and resilience among MSMEs owned by marginalised groups (especially those in the agri-business, energy, care, orange and silver economies)</v>
          </cell>
          <cell r="F5" t="str">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K5" t="str">
            <v>Strengthened competitiveness and resilience among MSMEs owned by marginalised groups (especially those in the agri-business, energy, care, orange and silver economies).</v>
          </cell>
          <cell r="L5" t="str">
            <v>Strengthened competitives and resilience among MSMEs owned by marginalised groups (especially those in the agri-business, energy, care, orange and silver economies)</v>
          </cell>
          <cell r="N5" t="str">
            <v>Strengthened competitives and resilience among MSMEs owned by marginalised groups (especially those in the agri-business, energy, care, orange and silver economies)</v>
          </cell>
          <cell r="O5" t="str">
            <v>Strengthened competitives and resilience among MSMEs owned by marginalised groups (especially those in the agri-business, energy, care, orange and silver economies)</v>
          </cell>
          <cell r="R5" t="str">
            <v>Strengthened competitiveness and resilience among MSMEs owned by marginalised groups (especially those in the agri-business, energy, care, orange and silver economies).</v>
          </cell>
          <cell r="S5" t="str">
            <v>Strengthened competitiveness and resilience among MSMEs owned by marginalised groups (especially those in the agri-business, energy, care, orange and silver economies).</v>
          </cell>
          <cell r="U5" t="str">
            <v>Gender equality/women’s empowerment is the principle objective (3)</v>
          </cell>
          <cell r="V5" t="str">
            <v>Principal Contribution is to the realization of human rights (3)</v>
          </cell>
          <cell r="W5" t="str">
            <v>Contributes to sustaining peace in a limited way  human rights (1)</v>
          </cell>
          <cell r="X5" t="str">
            <v>Capacity Development/Technical Assistance </v>
          </cell>
          <cell r="Y5" t="str">
            <v>Women and Girls</v>
          </cell>
          <cell r="Z5" t="str">
            <v xml:space="preserve">Joint Programmes </v>
          </cell>
          <cell r="AA5" t="str">
            <v>5.a Undertake reforms to give women equal rights to economic resources, as well as access to ownership and control over land and other forms of property, financial services, inheritance and natural resources, in accordance with national laws</v>
          </cell>
          <cell r="AF5" t="str">
            <v>Business Competitiveness</v>
          </cell>
          <cell r="AG5" t="str">
            <v xml:space="preserve">Blue /Green Economy </v>
          </cell>
          <cell r="AI5" t="str">
            <v xml:space="preserve">Strengthened Institutional Systems </v>
          </cell>
          <cell r="AJ5" t="str">
            <v>Sustainable Financing  </v>
          </cell>
          <cell r="AK5" t="str">
            <v>United Nations Entity for Gender Equality and the Empowerment of Women (UN Women)</v>
          </cell>
          <cell r="AL5" t="str">
            <v>UNTFHS; Government of Canada; FEM- US National Committee; MPTF- SDG Fund</v>
          </cell>
          <cell r="AM5" t="str">
            <v>UWI; SGU; CDEMA</v>
          </cell>
          <cell r="AN5" t="str">
            <v>COM (Combination)</v>
          </cell>
          <cell r="AQ5" t="str">
            <v>Number of tools introduced that support innovative financing and accountability, including related to digital financing, for gender equality</v>
          </cell>
          <cell r="AR5" t="str">
            <v>5.a.1 (a) Proportion of total agricultural population with ownership or secure rights over agricultural land, by sex; and (b) share of women among owners</v>
          </cell>
          <cell r="AX5">
            <v>81260</v>
          </cell>
          <cell r="AY5">
            <v>73580</v>
          </cell>
          <cell r="AZ5">
            <v>7680</v>
          </cell>
          <cell r="BA5">
            <v>50800</v>
          </cell>
          <cell r="BB5">
            <v>47600</v>
          </cell>
          <cell r="BC5">
            <v>3200</v>
          </cell>
          <cell r="BF5">
            <v>0</v>
          </cell>
          <cell r="BG5">
            <v>50800</v>
          </cell>
          <cell r="BH5">
            <v>47600</v>
          </cell>
          <cell r="BI5">
            <v>3200</v>
          </cell>
          <cell r="BJ5">
            <v>51200</v>
          </cell>
          <cell r="BK5">
            <v>47600</v>
          </cell>
          <cell r="BL5">
            <v>3600</v>
          </cell>
          <cell r="BO5">
            <v>0</v>
          </cell>
          <cell r="BR5">
            <v>0</v>
          </cell>
          <cell r="BS5">
            <v>81260</v>
          </cell>
          <cell r="BT5">
            <v>73580</v>
          </cell>
          <cell r="BU5">
            <v>7680</v>
          </cell>
          <cell r="BX5">
            <v>0</v>
          </cell>
          <cell r="BY5">
            <v>127000</v>
          </cell>
          <cell r="BZ5">
            <v>125000</v>
          </cell>
          <cell r="CA5">
            <v>2000</v>
          </cell>
          <cell r="CB5">
            <v>442320</v>
          </cell>
          <cell r="CC5">
            <v>414960</v>
          </cell>
          <cell r="CD5">
            <v>27360</v>
          </cell>
          <cell r="CG5">
            <v>0</v>
          </cell>
          <cell r="CH5">
            <v>15700</v>
          </cell>
          <cell r="CI5">
            <v>12500</v>
          </cell>
          <cell r="CJ5">
            <v>3200</v>
          </cell>
          <cell r="CK5">
            <v>2800</v>
          </cell>
          <cell r="CM5">
            <v>2800</v>
          </cell>
          <cell r="CP5">
            <v>0</v>
          </cell>
          <cell r="CQ5">
            <v>32800</v>
          </cell>
          <cell r="CR5">
            <v>20000</v>
          </cell>
          <cell r="CS5">
            <v>12800</v>
          </cell>
          <cell r="CT5">
            <v>32400</v>
          </cell>
          <cell r="CU5">
            <v>30000</v>
          </cell>
          <cell r="CV5">
            <v>2400</v>
          </cell>
          <cell r="DB5">
            <v>0</v>
          </cell>
          <cell r="DC5">
            <v>45700</v>
          </cell>
          <cell r="DD5">
            <v>42500</v>
          </cell>
          <cell r="DE5">
            <v>3200</v>
          </cell>
          <cell r="DF5">
            <v>30000</v>
          </cell>
          <cell r="DG5">
            <v>30000</v>
          </cell>
          <cell r="DH5">
            <v>0</v>
          </cell>
          <cell r="DI5">
            <v>144500</v>
          </cell>
          <cell r="DJ5">
            <v>142500</v>
          </cell>
          <cell r="DK5">
            <v>2000</v>
          </cell>
          <cell r="DL5">
            <v>303900</v>
          </cell>
          <cell r="DM5">
            <v>277500</v>
          </cell>
          <cell r="DN5">
            <v>26400</v>
          </cell>
          <cell r="DO5">
            <v>0</v>
          </cell>
          <cell r="DP5">
            <v>0</v>
          </cell>
          <cell r="DQ5">
            <v>0</v>
          </cell>
          <cell r="DR5">
            <v>96960</v>
          </cell>
          <cell r="DS5">
            <v>86080</v>
          </cell>
          <cell r="DT5">
            <v>10880</v>
          </cell>
          <cell r="DU5">
            <v>53600</v>
          </cell>
          <cell r="DV5">
            <v>47600</v>
          </cell>
          <cell r="DW5">
            <v>6000</v>
          </cell>
          <cell r="DX5">
            <v>0</v>
          </cell>
          <cell r="DY5">
            <v>0</v>
          </cell>
          <cell r="DZ5">
            <v>0</v>
          </cell>
          <cell r="EA5">
            <v>83600</v>
          </cell>
          <cell r="EB5">
            <v>67600</v>
          </cell>
          <cell r="EC5">
            <v>16000</v>
          </cell>
        </row>
        <row r="6">
          <cell r="E6" t="str">
            <v>Increased funds and capacities among FIs to contribute to gender-responsive innovative financing.</v>
          </cell>
          <cell r="F6" t="str">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K6" t="str">
            <v>Increased funds and capacities among FIs to contribute to gender-responsive innovative financing.</v>
          </cell>
          <cell r="N6" t="str">
            <v>Increased funds and capacities among FIs to contribute to gender-responsive innovative financing.</v>
          </cell>
          <cell r="O6" t="str">
            <v>Increased funds and capacities among FIs to contribute to gender-responsive innovative financing.</v>
          </cell>
          <cell r="R6" t="str">
            <v>Increased funds and capacities among FIs to contribute to gender-responsive innovative financing.</v>
          </cell>
          <cell r="S6" t="str">
            <v>Increased funds and capacities among FIs to contribute to gender-responsive innovative financing.</v>
          </cell>
          <cell r="U6" t="str">
            <v>Gender equality/women’s empowerment is the principle objective (3)</v>
          </cell>
          <cell r="V6" t="str">
            <v>Principal Contribution is to the realization of human rights (3)</v>
          </cell>
          <cell r="W6" t="str">
            <v>Contributes to sustaining peace in a limited way  human rights (1)</v>
          </cell>
          <cell r="X6" t="str">
            <v>Capacity Development/Technical Assistance </v>
          </cell>
          <cell r="Y6" t="str">
            <v>Women and Girls</v>
          </cell>
          <cell r="Z6" t="str">
            <v xml:space="preserve">Joint Programmes </v>
          </cell>
          <cell r="AA6" t="str">
            <v>5.a Undertake reforms to give women equal rights to economic resources, as well as access to ownership and control over land and other forms of property, financial services, inheritance and natural resources, in accordance with national laws</v>
          </cell>
          <cell r="AF6" t="str">
            <v>Access to Finance</v>
          </cell>
          <cell r="AG6" t="str">
            <v>Gender Equality</v>
          </cell>
          <cell r="AH6" t="str">
            <v>Support to Institutions</v>
          </cell>
          <cell r="AI6" t="str">
            <v xml:space="preserve">Strengthened Institutional Systems </v>
          </cell>
          <cell r="AJ6" t="str">
            <v>Sustainable Financing  </v>
          </cell>
          <cell r="AK6" t="str">
            <v>United Nations Entity for Gender Equality and the Empowerment of Women (UN Women)</v>
          </cell>
          <cell r="AL6" t="str">
            <v>Government of Canada; MPTF- SDG Fund</v>
          </cell>
          <cell r="AO6" t="str">
            <v>Caribbean Development Bank (CDB), Regional and national DFIs</v>
          </cell>
          <cell r="AQ6" t="str">
            <v>Number of partners with capacities to integrate gender equality into fiscal laws/policies/standards; Number of gender financing assessments conducted by government partners</v>
          </cell>
          <cell r="AR6" t="str">
            <v>5.a.1 (a) Proportion of total agricultural population with ownership or secure rights over agricultural land, by sex; and (b) share of women among owners</v>
          </cell>
          <cell r="AX6">
            <v>7500</v>
          </cell>
          <cell r="AY6">
            <v>7500</v>
          </cell>
          <cell r="AZ6">
            <v>0</v>
          </cell>
          <cell r="BC6">
            <v>0</v>
          </cell>
          <cell r="BF6">
            <v>0</v>
          </cell>
          <cell r="BG6">
            <v>17500</v>
          </cell>
          <cell r="BH6">
            <v>17500</v>
          </cell>
          <cell r="BI6">
            <v>0</v>
          </cell>
          <cell r="BJ6">
            <v>49000</v>
          </cell>
          <cell r="BK6">
            <v>49000</v>
          </cell>
          <cell r="BL6">
            <v>0</v>
          </cell>
          <cell r="BO6">
            <v>0</v>
          </cell>
          <cell r="BR6">
            <v>0</v>
          </cell>
          <cell r="BS6">
            <v>37500</v>
          </cell>
          <cell r="BT6">
            <v>37500</v>
          </cell>
          <cell r="BU6">
            <v>0</v>
          </cell>
          <cell r="BV6">
            <v>30000</v>
          </cell>
          <cell r="BW6">
            <v>30000</v>
          </cell>
          <cell r="BX6">
            <v>0</v>
          </cell>
          <cell r="BY6">
            <v>50000</v>
          </cell>
          <cell r="BZ6">
            <v>50000</v>
          </cell>
          <cell r="CA6">
            <v>0</v>
          </cell>
          <cell r="CB6">
            <v>191500</v>
          </cell>
          <cell r="CC6">
            <v>191500</v>
          </cell>
          <cell r="CD6">
            <v>0</v>
          </cell>
          <cell r="CG6">
            <v>0</v>
          </cell>
          <cell r="CJ6">
            <v>0</v>
          </cell>
          <cell r="CM6">
            <v>0</v>
          </cell>
          <cell r="CP6">
            <v>0</v>
          </cell>
          <cell r="CQ6">
            <v>49000</v>
          </cell>
          <cell r="CR6">
            <v>49000</v>
          </cell>
          <cell r="CS6">
            <v>0</v>
          </cell>
          <cell r="CT6">
            <v>61500</v>
          </cell>
          <cell r="CU6">
            <v>61500</v>
          </cell>
          <cell r="CV6">
            <v>0</v>
          </cell>
          <cell r="CY6">
            <v>0</v>
          </cell>
          <cell r="DB6">
            <v>0</v>
          </cell>
          <cell r="DC6">
            <v>71500</v>
          </cell>
          <cell r="DD6">
            <v>71500</v>
          </cell>
          <cell r="DE6">
            <v>0</v>
          </cell>
          <cell r="DF6">
            <v>184000</v>
          </cell>
          <cell r="DG6">
            <v>184000</v>
          </cell>
          <cell r="DH6">
            <v>0</v>
          </cell>
          <cell r="DI6">
            <v>40000</v>
          </cell>
          <cell r="DJ6">
            <v>40000</v>
          </cell>
          <cell r="DK6">
            <v>0</v>
          </cell>
          <cell r="DL6">
            <v>406000</v>
          </cell>
          <cell r="DM6">
            <v>406000</v>
          </cell>
          <cell r="DN6">
            <v>0</v>
          </cell>
          <cell r="DO6">
            <v>0</v>
          </cell>
          <cell r="DP6">
            <v>0</v>
          </cell>
          <cell r="DQ6">
            <v>0</v>
          </cell>
          <cell r="DR6">
            <v>7500</v>
          </cell>
          <cell r="DS6">
            <v>7500</v>
          </cell>
          <cell r="DT6">
            <v>0</v>
          </cell>
          <cell r="DU6">
            <v>0</v>
          </cell>
          <cell r="DV6">
            <v>0</v>
          </cell>
          <cell r="DW6">
            <v>0</v>
          </cell>
          <cell r="DX6">
            <v>0</v>
          </cell>
          <cell r="DY6">
            <v>0</v>
          </cell>
          <cell r="DZ6">
            <v>0</v>
          </cell>
          <cell r="EA6">
            <v>66500</v>
          </cell>
          <cell r="EB6">
            <v>66500</v>
          </cell>
          <cell r="EC6">
            <v>0</v>
          </cell>
        </row>
        <row r="7">
          <cell r="E7" t="str">
            <v>Enhanced capacities across the private sector and governments to create an enabling environment for gender equality and women’s empowerment.</v>
          </cell>
          <cell r="F7" t="str">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ell>
          <cell r="K7" t="str">
            <v>Enhanced capacities across the private sector and governments to create an enabling environment for gender equality and women’s empowerment, including but not limited to gender responsive procurement policies.</v>
          </cell>
          <cell r="N7" t="str">
            <v>Enhanced capacities across the private sector and governments to create an enabling environment for gender equality and women’s empowerment, including but not limited to gender responsive procurement policies.</v>
          </cell>
          <cell r="O7" t="str">
            <v>Enhanced capacities across the private sector and governments to create an enabling environment for gender equality and women’s empowerment, including but not limited to gender responsive procurement policies.</v>
          </cell>
          <cell r="R7" t="str">
            <v>Enhanced capacities across the private sector and governments to create an enabling environment for gender equality and women’s empowerment, including but not limited to gender responsive procurement policies.</v>
          </cell>
          <cell r="S7" t="str">
            <v>Enhanced capacities across the private sector and governments to create an enabling environment for gender equality and women’s empowerment, including but not limited to gender responsive procurement policies.</v>
          </cell>
          <cell r="U7" t="str">
            <v>Gender equality/women’s empowerment is the principle objective (3)</v>
          </cell>
          <cell r="V7" t="str">
            <v>Principal Contribution is to the realization of human rights (3)</v>
          </cell>
          <cell r="W7" t="str">
            <v>Contributes to sustaining peace in a limited way  human rights (1)</v>
          </cell>
          <cell r="X7" t="str">
            <v>Capacity Development/Technical Assistance </v>
          </cell>
          <cell r="Y7" t="str">
            <v>Women and Girls</v>
          </cell>
          <cell r="Z7" t="str">
            <v xml:space="preserve">Joint Programmes </v>
          </cell>
          <cell r="AA7" t="str">
            <v>5.c Adopt and strengthen sound policies and enforceable legislation for the promotion of gender equality and the empowerment of all women and girls at all levels</v>
          </cell>
          <cell r="AF7" t="str">
            <v>Access to Finance</v>
          </cell>
          <cell r="AG7" t="str">
            <v>Gender Equality</v>
          </cell>
          <cell r="AH7" t="str">
            <v>Public Financial Management</v>
          </cell>
          <cell r="AI7" t="str">
            <v xml:space="preserve">Strengthened Institutional Systems </v>
          </cell>
          <cell r="AJ7" t="str">
            <v>Sustainable Financing  </v>
          </cell>
          <cell r="AK7" t="str">
            <v>United Nations Entity for Gender Equality and the Empowerment of Women (UN Women)</v>
          </cell>
          <cell r="AL7" t="str">
            <v>Government of Canada; MPTF- SDG Fund</v>
          </cell>
          <cell r="AQ7" t="str">
            <v>Number of gender financing assessments conducted by government partners; Number of national partners with capacities to apply Gender Responsive Budgeting tools in the budget cycle</v>
          </cell>
          <cell r="AR7" t="str">
            <v>5.c.1 Proportion of countries with systems to track and make public allocations for gender equality and women’s empowerment</v>
          </cell>
          <cell r="AX7">
            <v>109797</v>
          </cell>
          <cell r="AY7">
            <v>109797</v>
          </cell>
          <cell r="AZ7">
            <v>0</v>
          </cell>
          <cell r="BC7">
            <v>0</v>
          </cell>
          <cell r="BF7">
            <v>0</v>
          </cell>
          <cell r="BG7">
            <v>7000</v>
          </cell>
          <cell r="BH7">
            <v>7000</v>
          </cell>
          <cell r="BI7">
            <v>0</v>
          </cell>
          <cell r="BJ7">
            <v>7000</v>
          </cell>
          <cell r="BK7">
            <v>7000</v>
          </cell>
          <cell r="BL7">
            <v>0</v>
          </cell>
          <cell r="BO7">
            <v>0</v>
          </cell>
          <cell r="BR7">
            <v>0</v>
          </cell>
          <cell r="BS7">
            <v>47797</v>
          </cell>
          <cell r="BT7">
            <v>47797</v>
          </cell>
          <cell r="BU7">
            <v>0</v>
          </cell>
          <cell r="BV7">
            <v>7000</v>
          </cell>
          <cell r="BW7">
            <v>7000</v>
          </cell>
          <cell r="BX7">
            <v>0</v>
          </cell>
          <cell r="CA7">
            <v>0</v>
          </cell>
          <cell r="CB7">
            <v>178594</v>
          </cell>
          <cell r="CC7">
            <v>178594</v>
          </cell>
          <cell r="CD7">
            <v>0</v>
          </cell>
          <cell r="CG7">
            <v>0</v>
          </cell>
          <cell r="CH7">
            <v>15739</v>
          </cell>
          <cell r="CI7">
            <v>15739</v>
          </cell>
          <cell r="CJ7">
            <v>0</v>
          </cell>
          <cell r="CM7">
            <v>0</v>
          </cell>
          <cell r="CP7">
            <v>0</v>
          </cell>
          <cell r="CQ7">
            <v>80000</v>
          </cell>
          <cell r="CR7">
            <v>80000</v>
          </cell>
          <cell r="CS7">
            <v>0</v>
          </cell>
          <cell r="CT7">
            <v>35000</v>
          </cell>
          <cell r="CU7">
            <v>35000</v>
          </cell>
          <cell r="CV7">
            <v>0</v>
          </cell>
          <cell r="CY7">
            <v>0</v>
          </cell>
          <cell r="DB7">
            <v>0</v>
          </cell>
          <cell r="DC7">
            <v>95739</v>
          </cell>
          <cell r="DD7">
            <v>95739</v>
          </cell>
          <cell r="DE7">
            <v>0</v>
          </cell>
          <cell r="DF7">
            <v>90000</v>
          </cell>
          <cell r="DG7">
            <v>90000</v>
          </cell>
          <cell r="DH7">
            <v>0</v>
          </cell>
          <cell r="DK7">
            <v>0</v>
          </cell>
          <cell r="DL7">
            <v>316478</v>
          </cell>
          <cell r="DM7">
            <v>316478</v>
          </cell>
          <cell r="DN7">
            <v>0</v>
          </cell>
          <cell r="DO7">
            <v>0</v>
          </cell>
          <cell r="DP7">
            <v>0</v>
          </cell>
          <cell r="DQ7">
            <v>0</v>
          </cell>
          <cell r="DR7">
            <v>125536</v>
          </cell>
          <cell r="DS7">
            <v>125536</v>
          </cell>
          <cell r="DT7">
            <v>0</v>
          </cell>
          <cell r="DU7">
            <v>0</v>
          </cell>
          <cell r="DV7">
            <v>0</v>
          </cell>
          <cell r="DW7">
            <v>0</v>
          </cell>
          <cell r="DX7">
            <v>0</v>
          </cell>
          <cell r="DY7">
            <v>0</v>
          </cell>
          <cell r="DZ7">
            <v>0</v>
          </cell>
          <cell r="EA7">
            <v>87000</v>
          </cell>
          <cell r="EB7">
            <v>87000</v>
          </cell>
          <cell r="EC7">
            <v>0</v>
          </cell>
        </row>
        <row r="8">
          <cell r="E8" t="str">
            <v>MoA, DoF and fisherfolk with support from FAO, identify investment opportunities on the basis of Fishery value chain assessments (including aquaculture and mariculture) and business cases developed to facilitate financing.</v>
          </cell>
          <cell r="AA8"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8"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D8" t="str">
            <v>9.3 Increase the access of small-scale industrial and other enterprises, in particular in developing countries, to financial services, including affordable credit, and their integration into value chains and markets</v>
          </cell>
          <cell r="AE8" t="str">
            <v>10.2 By 2030, empower and promote the social, economic and political inclusion of all, irrespective of age, sex, disability, race, ethnicity, origin, religion or economic or other status</v>
          </cell>
          <cell r="AF8" t="str">
            <v xml:space="preserve">Inclusive rural Transformation </v>
          </cell>
          <cell r="AI8" t="str">
            <v>Protected and Sustainably Leveraged Natural and Other Unique Assets</v>
          </cell>
          <cell r="AJ8" t="str">
            <v>Tailored Policy Support &amp; Technical Assistance</v>
          </cell>
          <cell r="AK8" t="str">
            <v>Food and Agriculture Organization of the United Nations (FAO)</v>
          </cell>
          <cell r="AX8">
            <v>378000</v>
          </cell>
          <cell r="AY8">
            <v>198000</v>
          </cell>
          <cell r="AZ8">
            <v>180000</v>
          </cell>
          <cell r="BA8">
            <v>594000</v>
          </cell>
          <cell r="BB8">
            <v>311000</v>
          </cell>
          <cell r="BC8">
            <v>283000</v>
          </cell>
          <cell r="BF8">
            <v>0</v>
          </cell>
          <cell r="BG8">
            <v>357000</v>
          </cell>
          <cell r="BH8">
            <v>157000</v>
          </cell>
          <cell r="BI8">
            <v>200000</v>
          </cell>
          <cell r="BJ8">
            <v>1351000</v>
          </cell>
          <cell r="BK8">
            <v>1151000</v>
          </cell>
          <cell r="BL8">
            <v>200000</v>
          </cell>
          <cell r="BO8">
            <v>0</v>
          </cell>
          <cell r="BP8">
            <v>59000</v>
          </cell>
          <cell r="BQ8">
            <v>59000</v>
          </cell>
          <cell r="BR8">
            <v>0</v>
          </cell>
          <cell r="BS8">
            <v>648000</v>
          </cell>
          <cell r="BT8">
            <v>548000</v>
          </cell>
          <cell r="BU8">
            <v>100000</v>
          </cell>
          <cell r="BV8">
            <v>420000</v>
          </cell>
          <cell r="BW8">
            <v>140000</v>
          </cell>
          <cell r="BX8">
            <v>280000</v>
          </cell>
          <cell r="CA8">
            <v>0</v>
          </cell>
          <cell r="CB8">
            <v>3807000</v>
          </cell>
          <cell r="CC8">
            <v>2564000</v>
          </cell>
          <cell r="CD8">
            <v>1243000</v>
          </cell>
          <cell r="CG8">
            <v>0</v>
          </cell>
          <cell r="CJ8">
            <v>0</v>
          </cell>
          <cell r="CM8">
            <v>0</v>
          </cell>
          <cell r="CP8">
            <v>0</v>
          </cell>
          <cell r="CS8">
            <v>0</v>
          </cell>
          <cell r="CV8">
            <v>0</v>
          </cell>
          <cell r="CY8">
            <v>0</v>
          </cell>
          <cell r="DB8">
            <v>0</v>
          </cell>
          <cell r="DE8">
            <v>0</v>
          </cell>
          <cell r="DH8">
            <v>0</v>
          </cell>
          <cell r="DK8">
            <v>0</v>
          </cell>
          <cell r="DL8">
            <v>0</v>
          </cell>
          <cell r="DM8">
            <v>0</v>
          </cell>
          <cell r="DN8">
            <v>0</v>
          </cell>
          <cell r="DO8">
            <v>0</v>
          </cell>
          <cell r="DP8">
            <v>0</v>
          </cell>
          <cell r="DQ8">
            <v>0</v>
          </cell>
          <cell r="DR8">
            <v>378000</v>
          </cell>
          <cell r="DS8">
            <v>198000</v>
          </cell>
          <cell r="DT8">
            <v>180000</v>
          </cell>
          <cell r="DU8">
            <v>594000</v>
          </cell>
          <cell r="DV8">
            <v>311000</v>
          </cell>
          <cell r="DW8">
            <v>283000</v>
          </cell>
          <cell r="DX8">
            <v>0</v>
          </cell>
          <cell r="DY8">
            <v>0</v>
          </cell>
          <cell r="DZ8">
            <v>0</v>
          </cell>
          <cell r="EA8">
            <v>357000</v>
          </cell>
          <cell r="EB8">
            <v>157000</v>
          </cell>
          <cell r="EC8">
            <v>200000</v>
          </cell>
        </row>
        <row r="9">
          <cell r="E9" t="str">
            <v>Government institutions have strengthened capacities to combat IUU fishing and investment opportunities are identified on the basis of Fishery value chain assessments of aquaculture and business cases developed to facilitate financing.</v>
          </cell>
          <cell r="AA9" t="str">
            <v>14.b Provide access for small-scale artisanal fishers to marine resources and markets</v>
          </cell>
          <cell r="AF9" t="str">
            <v xml:space="preserve">Blue Transformation </v>
          </cell>
          <cell r="AJ9" t="str">
            <v>Tailored Policy Support &amp; Technical Assistance</v>
          </cell>
          <cell r="AK9" t="str">
            <v>Food and Agriculture Organization of the United Nations (FAO)</v>
          </cell>
          <cell r="AZ9">
            <v>0</v>
          </cell>
          <cell r="BC9">
            <v>0</v>
          </cell>
          <cell r="BF9">
            <v>0</v>
          </cell>
          <cell r="BI9">
            <v>0</v>
          </cell>
          <cell r="BL9">
            <v>0</v>
          </cell>
          <cell r="BO9">
            <v>0</v>
          </cell>
          <cell r="BR9">
            <v>0</v>
          </cell>
          <cell r="BU9">
            <v>0</v>
          </cell>
          <cell r="BV9">
            <v>63000</v>
          </cell>
          <cell r="BW9">
            <v>54000</v>
          </cell>
          <cell r="BX9">
            <v>9000</v>
          </cell>
          <cell r="CA9">
            <v>0</v>
          </cell>
          <cell r="CB9">
            <v>63000</v>
          </cell>
          <cell r="CC9">
            <v>54000</v>
          </cell>
          <cell r="CD9">
            <v>9000</v>
          </cell>
          <cell r="CG9">
            <v>0</v>
          </cell>
          <cell r="CJ9">
            <v>0</v>
          </cell>
          <cell r="CM9">
            <v>0</v>
          </cell>
          <cell r="CP9">
            <v>0</v>
          </cell>
          <cell r="CS9">
            <v>0</v>
          </cell>
          <cell r="CV9">
            <v>0</v>
          </cell>
          <cell r="CY9">
            <v>0</v>
          </cell>
          <cell r="DB9">
            <v>0</v>
          </cell>
          <cell r="DE9">
            <v>0</v>
          </cell>
          <cell r="DH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row>
        <row r="10">
          <cell r="E10" t="str">
            <v>MoA, with FAO´s support, establishes a Digital Agriculture Strategy; Government institutions and farmers are equipped with and adopt selected digital</v>
          </cell>
          <cell r="AA10" t="str">
            <v>2.c Adopt measures to ensure the proper functioning of food commodity markets and their derivatives and facilitate timely access to market information, including on food reserves, in order to help limit extreme food price volatility</v>
          </cell>
          <cell r="AB10" t="str">
            <v>5.b Enhance the use of enabling technology, in particular information and communications technology, to promote the empowerment of women</v>
          </cell>
          <cell r="AC10"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0" t="str">
            <v xml:space="preserve">Digital agriculture </v>
          </cell>
          <cell r="AI10" t="str">
            <v xml:space="preserve">Robust Economy </v>
          </cell>
          <cell r="AJ10" t="str">
            <v xml:space="preserve">Digitization </v>
          </cell>
          <cell r="AK10" t="str">
            <v>Food and Agriculture Organization of the United Nations (FAO)</v>
          </cell>
          <cell r="AZ10">
            <v>0</v>
          </cell>
          <cell r="BA10">
            <v>50000</v>
          </cell>
          <cell r="BC10">
            <v>50000</v>
          </cell>
          <cell r="BF10">
            <v>0</v>
          </cell>
          <cell r="BG10">
            <v>169000</v>
          </cell>
          <cell r="BH10">
            <v>169000</v>
          </cell>
          <cell r="BI10">
            <v>0</v>
          </cell>
          <cell r="BJ10">
            <v>169000</v>
          </cell>
          <cell r="BK10">
            <v>169000</v>
          </cell>
          <cell r="BL10">
            <v>0</v>
          </cell>
          <cell r="BO10">
            <v>0</v>
          </cell>
          <cell r="BP10">
            <v>21000</v>
          </cell>
          <cell r="BQ10">
            <v>21000</v>
          </cell>
          <cell r="BR10">
            <v>0</v>
          </cell>
          <cell r="BU10">
            <v>0</v>
          </cell>
          <cell r="BX10">
            <v>0</v>
          </cell>
          <cell r="CA10">
            <v>0</v>
          </cell>
          <cell r="CB10">
            <v>409000</v>
          </cell>
          <cell r="CC10">
            <v>359000</v>
          </cell>
          <cell r="CD10">
            <v>50000</v>
          </cell>
          <cell r="CG10">
            <v>0</v>
          </cell>
          <cell r="CJ10">
            <v>0</v>
          </cell>
          <cell r="CM10">
            <v>0</v>
          </cell>
          <cell r="CP10">
            <v>0</v>
          </cell>
          <cell r="CS10">
            <v>0</v>
          </cell>
          <cell r="CV10">
            <v>0</v>
          </cell>
          <cell r="CY10">
            <v>0</v>
          </cell>
          <cell r="DB10">
            <v>0</v>
          </cell>
          <cell r="DE10">
            <v>0</v>
          </cell>
          <cell r="DH10">
            <v>0</v>
          </cell>
          <cell r="DK10">
            <v>0</v>
          </cell>
          <cell r="DL10">
            <v>0</v>
          </cell>
          <cell r="DM10">
            <v>0</v>
          </cell>
          <cell r="DN10">
            <v>0</v>
          </cell>
          <cell r="DO10">
            <v>0</v>
          </cell>
          <cell r="DP10">
            <v>0</v>
          </cell>
          <cell r="DQ10">
            <v>0</v>
          </cell>
          <cell r="DR10">
            <v>0</v>
          </cell>
          <cell r="DS10">
            <v>0</v>
          </cell>
          <cell r="DT10">
            <v>0</v>
          </cell>
          <cell r="DU10">
            <v>50000</v>
          </cell>
          <cell r="DV10">
            <v>0</v>
          </cell>
          <cell r="DW10">
            <v>50000</v>
          </cell>
          <cell r="DX10">
            <v>0</v>
          </cell>
          <cell r="DY10">
            <v>0</v>
          </cell>
          <cell r="DZ10">
            <v>0</v>
          </cell>
          <cell r="EA10">
            <v>169000</v>
          </cell>
          <cell r="EB10">
            <v>169000</v>
          </cell>
          <cell r="EC10">
            <v>0</v>
          </cell>
        </row>
        <row r="11">
          <cell r="E11" t="str">
            <v>Investment opportunities are identified for the Ministry of Agriculture and fisherfolk, on the basis of Fishery value chain assessments of under-utilized species and business cases developed to facilitate financing.</v>
          </cell>
          <cell r="N11" t="str">
            <v>Improved capacity of the UN, regional and national systems to produce and analyse gender statistics to measure progress on the SDGs.</v>
          </cell>
          <cell r="U11" t="str">
            <v>Principal Contribution is to the realization of human rights (3)</v>
          </cell>
          <cell r="V11" t="str">
            <v>Contributes to sustaining peace in a limited way  human rights (1)</v>
          </cell>
          <cell r="W11" t="str">
            <v>Normative Support </v>
          </cell>
          <cell r="X11" t="str">
            <v>Women and Girls</v>
          </cell>
          <cell r="Y11" t="str">
            <v xml:space="preserve">Other </v>
          </cell>
          <cell r="AA11" t="str">
            <v>14.b Provide access for small-scale artisanal fishers to marine resources and markets</v>
          </cell>
          <cell r="AB11"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F11" t="str">
            <v xml:space="preserve">Blue Transformation </v>
          </cell>
          <cell r="AJ11" t="str">
            <v>COVID Response  &amp;  Socio-economic Recovery</v>
          </cell>
          <cell r="AK11" t="str">
            <v>Food and Agriculture Organization of the United Nations (FAO)</v>
          </cell>
          <cell r="AZ11">
            <v>0</v>
          </cell>
          <cell r="BC11">
            <v>0</v>
          </cell>
          <cell r="BF11">
            <v>0</v>
          </cell>
          <cell r="BG11">
            <v>120000</v>
          </cell>
          <cell r="BH11">
            <v>92000</v>
          </cell>
          <cell r="BI11">
            <v>28000</v>
          </cell>
          <cell r="BJ11">
            <v>120000</v>
          </cell>
          <cell r="BK11">
            <v>92000</v>
          </cell>
          <cell r="BL11">
            <v>28000</v>
          </cell>
          <cell r="BO11">
            <v>0</v>
          </cell>
          <cell r="BP11">
            <v>213700</v>
          </cell>
          <cell r="BQ11">
            <v>185700</v>
          </cell>
          <cell r="BR11">
            <v>28000</v>
          </cell>
          <cell r="BU11">
            <v>0</v>
          </cell>
          <cell r="BX11">
            <v>0</v>
          </cell>
          <cell r="CA11">
            <v>0</v>
          </cell>
          <cell r="CB11">
            <v>453700</v>
          </cell>
          <cell r="CC11">
            <v>369700</v>
          </cell>
          <cell r="CD11">
            <v>84000</v>
          </cell>
          <cell r="CG11">
            <v>0</v>
          </cell>
          <cell r="CJ11">
            <v>0</v>
          </cell>
          <cell r="CM11">
            <v>0</v>
          </cell>
          <cell r="CP11">
            <v>0</v>
          </cell>
          <cell r="CS11">
            <v>0</v>
          </cell>
          <cell r="CV11">
            <v>0</v>
          </cell>
          <cell r="CY11">
            <v>0</v>
          </cell>
          <cell r="DB11">
            <v>0</v>
          </cell>
          <cell r="DE11">
            <v>0</v>
          </cell>
          <cell r="DH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120000</v>
          </cell>
          <cell r="EB11">
            <v>92000</v>
          </cell>
          <cell r="EC11">
            <v>28000</v>
          </cell>
        </row>
        <row r="12">
          <cell r="E12" t="str">
            <v>Increased capacity of Member States to ensure safe and healthy working conditions</v>
          </cell>
          <cell r="F12" t="str">
            <v>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v>
          </cell>
          <cell r="AA12" t="str">
            <v>11.a Support positive economic, social and environmental links between urban, peri-urban and rural areas by strengthening national and regional development planning</v>
          </cell>
          <cell r="AF12" t="str">
            <v>Employment</v>
          </cell>
          <cell r="AG12" t="str">
            <v>Support to Institutions</v>
          </cell>
          <cell r="AJ12" t="str">
            <v>Tailored Policy Support &amp; Technical Assistance</v>
          </cell>
          <cell r="AK12" t="str">
            <v>International Labour Organization (ILO)</v>
          </cell>
          <cell r="AZ12">
            <v>0</v>
          </cell>
          <cell r="BC12">
            <v>0</v>
          </cell>
          <cell r="BF12">
            <v>0</v>
          </cell>
          <cell r="BG12">
            <v>28500</v>
          </cell>
          <cell r="BH12">
            <v>28500</v>
          </cell>
          <cell r="BI12">
            <v>0</v>
          </cell>
          <cell r="BL12">
            <v>0</v>
          </cell>
          <cell r="BO12">
            <v>0</v>
          </cell>
          <cell r="BR12">
            <v>0</v>
          </cell>
          <cell r="BU12">
            <v>0</v>
          </cell>
          <cell r="BX12">
            <v>0</v>
          </cell>
          <cell r="CA12">
            <v>0</v>
          </cell>
          <cell r="CB12">
            <v>28500</v>
          </cell>
          <cell r="CC12">
            <v>28500</v>
          </cell>
          <cell r="CD12">
            <v>0</v>
          </cell>
          <cell r="CG12">
            <v>0</v>
          </cell>
          <cell r="CJ12">
            <v>0</v>
          </cell>
          <cell r="CM12">
            <v>0</v>
          </cell>
          <cell r="CP12">
            <v>0</v>
          </cell>
          <cell r="CS12">
            <v>0</v>
          </cell>
          <cell r="CV12">
            <v>0</v>
          </cell>
          <cell r="CY12">
            <v>0</v>
          </cell>
          <cell r="DB12">
            <v>0</v>
          </cell>
          <cell r="DE12">
            <v>0</v>
          </cell>
          <cell r="DH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28500</v>
          </cell>
          <cell r="EB12">
            <v>28500</v>
          </cell>
          <cell r="EC12">
            <v>0</v>
          </cell>
        </row>
        <row r="13">
          <cell r="E13" t="str">
            <v>Enhanced capacity of enterprises for promoting  circular, resource-efficient and sustainable consumption and production practices</v>
          </cell>
          <cell r="F13" t="str">
            <v>ILO's activities will focus on support to national counterparts and enterprises through business supporting programme and capacity building activities</v>
          </cell>
          <cell r="AA13"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3" t="str">
            <v>14.b Provide access for small-scale artisanal fishers to marine resources and markets</v>
          </cell>
          <cell r="AF13" t="str">
            <v xml:space="preserve">Blue /Green Economy </v>
          </cell>
          <cell r="AG13" t="str">
            <v>SMEs</v>
          </cell>
          <cell r="AH13" t="str">
            <v>Support to Institutions</v>
          </cell>
          <cell r="AI13" t="str">
            <v>Protected and Sustainably Leveraged Natural and Other Unique Assets</v>
          </cell>
          <cell r="AJ13" t="str">
            <v>Tailored Policy Support &amp; Technical Assistance</v>
          </cell>
          <cell r="AK13" t="str">
            <v>International Labour Organization (ILO)</v>
          </cell>
          <cell r="AZ13">
            <v>0</v>
          </cell>
          <cell r="BA13">
            <v>115800</v>
          </cell>
          <cell r="BB13">
            <v>77000</v>
          </cell>
          <cell r="BC13">
            <v>38800</v>
          </cell>
          <cell r="BF13">
            <v>0</v>
          </cell>
          <cell r="BI13">
            <v>0</v>
          </cell>
          <cell r="BL13">
            <v>0</v>
          </cell>
          <cell r="BO13">
            <v>0</v>
          </cell>
          <cell r="BR13">
            <v>0</v>
          </cell>
          <cell r="BU13">
            <v>0</v>
          </cell>
          <cell r="BX13">
            <v>0</v>
          </cell>
          <cell r="CA13">
            <v>0</v>
          </cell>
          <cell r="CB13">
            <v>115800</v>
          </cell>
          <cell r="CC13">
            <v>77000</v>
          </cell>
          <cell r="CD13">
            <v>38800</v>
          </cell>
          <cell r="CG13">
            <v>0</v>
          </cell>
          <cell r="CJ13">
            <v>0</v>
          </cell>
          <cell r="CM13">
            <v>0</v>
          </cell>
          <cell r="CP13">
            <v>0</v>
          </cell>
          <cell r="CS13">
            <v>0</v>
          </cell>
          <cell r="CV13">
            <v>0</v>
          </cell>
          <cell r="CY13">
            <v>0</v>
          </cell>
          <cell r="DB13">
            <v>0</v>
          </cell>
          <cell r="DE13">
            <v>0</v>
          </cell>
          <cell r="DH13">
            <v>0</v>
          </cell>
          <cell r="DK13">
            <v>0</v>
          </cell>
          <cell r="DL13">
            <v>0</v>
          </cell>
          <cell r="DM13">
            <v>0</v>
          </cell>
          <cell r="DN13">
            <v>0</v>
          </cell>
          <cell r="DO13">
            <v>0</v>
          </cell>
          <cell r="DP13">
            <v>0</v>
          </cell>
          <cell r="DQ13">
            <v>0</v>
          </cell>
          <cell r="DR13">
            <v>0</v>
          </cell>
          <cell r="DS13">
            <v>0</v>
          </cell>
          <cell r="DT13">
            <v>0</v>
          </cell>
          <cell r="DU13">
            <v>115800</v>
          </cell>
          <cell r="DV13">
            <v>77000</v>
          </cell>
          <cell r="DW13">
            <v>38800</v>
          </cell>
          <cell r="DX13">
            <v>0</v>
          </cell>
          <cell r="DY13">
            <v>0</v>
          </cell>
          <cell r="DZ13">
            <v>0</v>
          </cell>
          <cell r="EA13">
            <v>0</v>
          </cell>
          <cell r="EB13">
            <v>0</v>
          </cell>
          <cell r="EC13">
            <v>0</v>
          </cell>
        </row>
        <row r="14">
          <cell r="E14" t="str">
            <v>Increased capacity of Member States to improve governance and sustainability of social protection systems</v>
          </cell>
          <cell r="F14" t="str">
            <v>Actuarial reviews of social security schemes
Improved governance of social security institutions
Feasibility studies to implement the unemployment insurance
Social protection expenditure reviews and social protection funding</v>
          </cell>
          <cell r="L14" t="str">
            <v>Improved and integrated government and CSO programmes to address unpaid care work including subsidized child and elder care systems among CARICOM countries</v>
          </cell>
          <cell r="N14" t="str">
            <v>Improved and integrated government and CSO programmes to address unpaid care work including subsidized child and elder-care systems among CARICOM countries</v>
          </cell>
          <cell r="O14" t="str">
            <v>Improved and integrated government and CSO programmes to address unpaid care work including subsidized child and elder-care systems among CARICOM countries</v>
          </cell>
          <cell r="R14" t="str">
            <v>Improved and integrated government and CSO programmes to address unpaid care work including subsidized child and elder-care systems among CARICOM countries</v>
          </cell>
          <cell r="S14" t="str">
            <v>Improved and integrated government and CSO programmes to address unpaid care work including subsidized child and elder-care systems among CARICOM countries</v>
          </cell>
          <cell r="U14" t="str">
            <v>Gender equality/women’s empowerment is the principle objective (3)</v>
          </cell>
          <cell r="V14" t="str">
            <v>Significant contribution to realization of human rights (2)</v>
          </cell>
          <cell r="W14" t="str">
            <v>Contributes to sustaining peace in a limited way  human rights (1)</v>
          </cell>
          <cell r="X14" t="str">
            <v>Capacity Development/Technical Assistance </v>
          </cell>
          <cell r="Y14" t="str">
            <v>Women and Girls</v>
          </cell>
          <cell r="Z14" t="str">
            <v xml:space="preserve">Joint Programmes </v>
          </cell>
          <cell r="AA14" t="str">
            <v>5.4 Recognize and value unpaid care and domestic work through the provision of public services, infrastructure and social protection policies and the promotion of shared responsibility within the household and the family as nationally appropriate</v>
          </cell>
          <cell r="AB14" t="str">
            <v>1.3 Implement nationally appropriate social protection systems and measures for all, including floors, and by 2030 achieve substantial coverage of the poor and the vulnerable</v>
          </cell>
          <cell r="AC14" t="str">
            <v>2.1 By 2030, end hunger and ensure access by all people, in particular the poor and people in vulnerable situations, including infants, to safe, nutritious and sufficient food all year round</v>
          </cell>
          <cell r="AF14" t="str">
            <v>Social Protection</v>
          </cell>
          <cell r="AK14" t="str">
            <v>International Labour Organization (ILO)</v>
          </cell>
          <cell r="AZ14">
            <v>0</v>
          </cell>
          <cell r="BC14">
            <v>0</v>
          </cell>
          <cell r="BF14">
            <v>0</v>
          </cell>
          <cell r="BI14">
            <v>0</v>
          </cell>
          <cell r="BL14">
            <v>0</v>
          </cell>
          <cell r="BO14">
            <v>0</v>
          </cell>
          <cell r="BR14">
            <v>0</v>
          </cell>
          <cell r="BS14">
            <v>125000</v>
          </cell>
          <cell r="BT14">
            <v>125000</v>
          </cell>
          <cell r="BU14">
            <v>0</v>
          </cell>
          <cell r="BV14">
            <v>125000</v>
          </cell>
          <cell r="BW14">
            <v>125000</v>
          </cell>
          <cell r="BX14">
            <v>0</v>
          </cell>
          <cell r="CA14">
            <v>0</v>
          </cell>
          <cell r="CB14">
            <v>250000</v>
          </cell>
          <cell r="CC14">
            <v>250000</v>
          </cell>
          <cell r="CD14">
            <v>0</v>
          </cell>
          <cell r="CG14">
            <v>0</v>
          </cell>
          <cell r="CJ14">
            <v>0</v>
          </cell>
          <cell r="CM14">
            <v>0</v>
          </cell>
          <cell r="CP14">
            <v>0</v>
          </cell>
          <cell r="CS14">
            <v>0</v>
          </cell>
          <cell r="CV14">
            <v>0</v>
          </cell>
          <cell r="CY14">
            <v>0</v>
          </cell>
          <cell r="DB14">
            <v>0</v>
          </cell>
          <cell r="DE14">
            <v>0</v>
          </cell>
          <cell r="DH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row>
        <row r="15">
          <cell r="E15" t="str">
            <v>Increased capacity of Member States to integrate social protection in comprehensive policy responses to support and protect workers and employers during their life and work transitions</v>
          </cell>
          <cell r="F15" t="str">
            <v>Sock responsive social protection
Extension of social protection coverage to support workers and their families during life and work transitions</v>
          </cell>
          <cell r="N15" t="str">
            <v>Increased integration of social protection programmes into referral pathways for VAW survivors/victims</v>
          </cell>
          <cell r="O15" t="str">
            <v>Increased integration of social protection programmes into referral pathways for VAW survivors/victims</v>
          </cell>
          <cell r="R15" t="str">
            <v>Increased integration of social protection programmes into referral pathways for VAW survivors/victims</v>
          </cell>
          <cell r="S15" t="str">
            <v>Increased integration of social protection programmes into referral pathways for VAW survivors/victims</v>
          </cell>
          <cell r="U15" t="str">
            <v>Gender equality/women’s empowerment is the principle objective (3)</v>
          </cell>
          <cell r="V15" t="str">
            <v>Significant contribution to realization of human rights (2)</v>
          </cell>
          <cell r="W15" t="str">
            <v>Contributes to sustaining peace in a limited way  human rights (1)</v>
          </cell>
          <cell r="X15" t="str">
            <v>Policy Advice and Thought Leadership </v>
          </cell>
          <cell r="Y15" t="str">
            <v>Women and Girls</v>
          </cell>
          <cell r="Z15" t="str">
            <v xml:space="preserve">Joint Programmes </v>
          </cell>
          <cell r="AA15" t="str">
            <v>5.a Undertake reforms to give women equal rights to economic resources, as well as access to ownership and control over land and other forms of property, financial services, inheritance and natural resources, in accordance with national laws</v>
          </cell>
          <cell r="AB15" t="str">
            <v>2.1 By 2030, end hunger and ensure access by all people, in particular the poor and people in vulnerable situations, including infants, to safe, nutritious and sufficient food all year round</v>
          </cell>
          <cell r="AF15" t="str">
            <v>Social Protection</v>
          </cell>
          <cell r="AK15" t="str">
            <v>International Labour Organization (ILO)</v>
          </cell>
          <cell r="AO15" t="str">
            <v>Organisation of Eastern Caribbean States (OECS)</v>
          </cell>
          <cell r="AZ15">
            <v>0</v>
          </cell>
          <cell r="BA15">
            <v>30000</v>
          </cell>
          <cell r="BB15">
            <v>30000</v>
          </cell>
          <cell r="BC15">
            <v>0</v>
          </cell>
          <cell r="BF15">
            <v>0</v>
          </cell>
          <cell r="BI15">
            <v>0</v>
          </cell>
          <cell r="BL15">
            <v>0</v>
          </cell>
          <cell r="BO15">
            <v>0</v>
          </cell>
          <cell r="BR15">
            <v>0</v>
          </cell>
          <cell r="BU15">
            <v>0</v>
          </cell>
          <cell r="BX15">
            <v>0</v>
          </cell>
          <cell r="CA15">
            <v>0</v>
          </cell>
          <cell r="CB15">
            <v>30000</v>
          </cell>
          <cell r="CC15">
            <v>30000</v>
          </cell>
          <cell r="CD15">
            <v>0</v>
          </cell>
          <cell r="CG15">
            <v>0</v>
          </cell>
          <cell r="CJ15">
            <v>0</v>
          </cell>
          <cell r="CM15">
            <v>0</v>
          </cell>
          <cell r="CP15">
            <v>0</v>
          </cell>
          <cell r="CS15">
            <v>0</v>
          </cell>
          <cell r="CV15">
            <v>0</v>
          </cell>
          <cell r="CY15">
            <v>0</v>
          </cell>
          <cell r="DB15">
            <v>0</v>
          </cell>
          <cell r="DE15">
            <v>0</v>
          </cell>
          <cell r="DH15">
            <v>0</v>
          </cell>
          <cell r="DK15">
            <v>0</v>
          </cell>
          <cell r="DL15">
            <v>0</v>
          </cell>
          <cell r="DM15">
            <v>0</v>
          </cell>
          <cell r="DN15">
            <v>0</v>
          </cell>
          <cell r="DO15">
            <v>0</v>
          </cell>
          <cell r="DP15">
            <v>0</v>
          </cell>
          <cell r="DQ15">
            <v>0</v>
          </cell>
          <cell r="DR15">
            <v>0</v>
          </cell>
          <cell r="DS15">
            <v>0</v>
          </cell>
          <cell r="DT15">
            <v>0</v>
          </cell>
          <cell r="DU15">
            <v>30000</v>
          </cell>
          <cell r="DV15">
            <v>30000</v>
          </cell>
          <cell r="DW15">
            <v>0</v>
          </cell>
          <cell r="DX15">
            <v>0</v>
          </cell>
          <cell r="DY15">
            <v>0</v>
          </cell>
          <cell r="DZ15">
            <v>0</v>
          </cell>
          <cell r="EA15">
            <v>0</v>
          </cell>
          <cell r="EB15">
            <v>0</v>
          </cell>
          <cell r="EC15">
            <v>0</v>
          </cell>
        </row>
        <row r="16">
          <cell r="E16" t="str">
            <v>Increased capacity of Member States to develop new or reformed sustainable national social protection strategies, policies or legal frameworks to extend coverage and enhance benefit adequacy</v>
          </cell>
          <cell r="F16" t="str">
            <v>Extension of social protection coverage to the informal economy
Support to the implementation of the social protection floor
Social protection legislation and strategies
Ratification of International Labour Standards on social protection</v>
          </cell>
          <cell r="AA16" t="str">
            <v>1.5 By 2030, build the resilience of the poor and those in vulnerable situations and reduce their exposure and vulnerability to climate-related extreme events and other economic, social and environmental shocks and disasters</v>
          </cell>
          <cell r="AB16"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F16" t="str">
            <v>Social Protection</v>
          </cell>
          <cell r="AK16" t="str">
            <v>International Labour Organization (ILO)</v>
          </cell>
          <cell r="AO16" t="str">
            <v>Organisation of Eastern Caribbean States (OECS)</v>
          </cell>
          <cell r="AZ16">
            <v>0</v>
          </cell>
          <cell r="BC16">
            <v>0</v>
          </cell>
          <cell r="BF16">
            <v>0</v>
          </cell>
          <cell r="BG16">
            <v>45100</v>
          </cell>
          <cell r="BH16">
            <v>45100</v>
          </cell>
          <cell r="BI16">
            <v>0</v>
          </cell>
          <cell r="BL16">
            <v>0</v>
          </cell>
          <cell r="BO16">
            <v>0</v>
          </cell>
          <cell r="BR16">
            <v>0</v>
          </cell>
          <cell r="BU16">
            <v>0</v>
          </cell>
          <cell r="BX16">
            <v>0</v>
          </cell>
          <cell r="CA16">
            <v>0</v>
          </cell>
          <cell r="CB16">
            <v>45100</v>
          </cell>
          <cell r="CC16">
            <v>45100</v>
          </cell>
          <cell r="CD16">
            <v>0</v>
          </cell>
          <cell r="CG16">
            <v>0</v>
          </cell>
          <cell r="CJ16">
            <v>0</v>
          </cell>
          <cell r="CM16">
            <v>0</v>
          </cell>
          <cell r="CP16">
            <v>0</v>
          </cell>
          <cell r="CS16">
            <v>0</v>
          </cell>
          <cell r="CV16">
            <v>0</v>
          </cell>
          <cell r="CY16">
            <v>0</v>
          </cell>
          <cell r="DB16">
            <v>0</v>
          </cell>
          <cell r="DE16">
            <v>0</v>
          </cell>
          <cell r="DH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45100</v>
          </cell>
          <cell r="EB16">
            <v>45100</v>
          </cell>
          <cell r="EC16">
            <v>0</v>
          </cell>
        </row>
        <row r="17">
          <cell r="E17" t="str">
            <v xml:space="preserve">A dialogue platform to promote sustainable energy and climate innovation, entrepreneurship and industrial development is fully operational </v>
          </cell>
          <cell r="F17" t="str">
            <v>Special focus on entrepreneurship, industrial clusters and employment</v>
          </cell>
          <cell r="U17" t="str">
            <v>Gender equality/women’s empowerment is the principle objective (3)</v>
          </cell>
          <cell r="AF17" t="str">
            <v>Sustainable and Clean Energy</v>
          </cell>
          <cell r="AG17" t="str">
            <v xml:space="preserve">Blue /Green Economy </v>
          </cell>
          <cell r="AH17" t="str">
            <v>Green Innovation</v>
          </cell>
          <cell r="AJ17" t="str">
            <v>Tailored Policy Support &amp; Technical Assistance</v>
          </cell>
          <cell r="AK17" t="str">
            <v>United Nations Industrial Development Organization (UNIDO)</v>
          </cell>
          <cell r="AZ17">
            <v>0</v>
          </cell>
          <cell r="BC17">
            <v>0</v>
          </cell>
          <cell r="BF17">
            <v>0</v>
          </cell>
          <cell r="BI17">
            <v>0</v>
          </cell>
          <cell r="BL17">
            <v>0</v>
          </cell>
          <cell r="BO17">
            <v>0</v>
          </cell>
          <cell r="BR17">
            <v>0</v>
          </cell>
          <cell r="BS17">
            <v>617425</v>
          </cell>
          <cell r="BT17">
            <v>317425</v>
          </cell>
          <cell r="BU17">
            <v>300000</v>
          </cell>
          <cell r="BX17">
            <v>0</v>
          </cell>
          <cell r="CA17">
            <v>0</v>
          </cell>
          <cell r="CB17">
            <v>617425</v>
          </cell>
          <cell r="CC17">
            <v>317425</v>
          </cell>
          <cell r="CD17">
            <v>300000</v>
          </cell>
          <cell r="CG17">
            <v>0</v>
          </cell>
          <cell r="CJ17">
            <v>0</v>
          </cell>
          <cell r="CM17">
            <v>0</v>
          </cell>
          <cell r="CP17">
            <v>0</v>
          </cell>
          <cell r="CS17">
            <v>0</v>
          </cell>
          <cell r="CV17">
            <v>0</v>
          </cell>
          <cell r="CY17">
            <v>0</v>
          </cell>
          <cell r="DB17">
            <v>0</v>
          </cell>
          <cell r="DE17">
            <v>0</v>
          </cell>
          <cell r="DH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row>
        <row r="18">
          <cell r="E18" t="str">
            <v xml:space="preserve">A vision statement and strategy to promote the country as a hub for SEC technologies and services is developed and promoted abroad through various means </v>
          </cell>
          <cell r="F18" t="str">
            <v>Special focus on entrepreneurship, industrial clusters and employment</v>
          </cell>
          <cell r="U18" t="str">
            <v>Gender equality/women’s empowerment is the principle objective (3)</v>
          </cell>
          <cell r="AF18" t="str">
            <v>Sustainable and Clean Energy</v>
          </cell>
          <cell r="AG18" t="str">
            <v xml:space="preserve">Blue /Green Economy </v>
          </cell>
          <cell r="AH18" t="str">
            <v>Green Innovation</v>
          </cell>
          <cell r="AJ18" t="str">
            <v>Tailored Policy Support &amp; Technical Assistance</v>
          </cell>
          <cell r="AK18" t="str">
            <v>United Nations Industrial Development Organization (UNIDO)</v>
          </cell>
          <cell r="AZ18">
            <v>0</v>
          </cell>
          <cell r="BC18">
            <v>0</v>
          </cell>
          <cell r="BF18">
            <v>0</v>
          </cell>
          <cell r="BI18">
            <v>0</v>
          </cell>
          <cell r="BL18">
            <v>0</v>
          </cell>
          <cell r="BO18">
            <v>0</v>
          </cell>
          <cell r="BR18">
            <v>0</v>
          </cell>
          <cell r="BU18">
            <v>0</v>
          </cell>
          <cell r="BV18">
            <v>356000</v>
          </cell>
          <cell r="BW18">
            <v>356000</v>
          </cell>
          <cell r="BX18">
            <v>0</v>
          </cell>
          <cell r="CA18">
            <v>0</v>
          </cell>
          <cell r="CB18">
            <v>356000</v>
          </cell>
          <cell r="CC18">
            <v>356000</v>
          </cell>
          <cell r="CD18">
            <v>0</v>
          </cell>
          <cell r="CG18">
            <v>0</v>
          </cell>
          <cell r="CJ18">
            <v>0</v>
          </cell>
          <cell r="CM18">
            <v>0</v>
          </cell>
          <cell r="CP18">
            <v>0</v>
          </cell>
          <cell r="CS18">
            <v>0</v>
          </cell>
          <cell r="CV18">
            <v>0</v>
          </cell>
          <cell r="CY18">
            <v>0</v>
          </cell>
          <cell r="DB18">
            <v>0</v>
          </cell>
          <cell r="DE18">
            <v>0</v>
          </cell>
          <cell r="DH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row>
        <row r="19">
          <cell r="E19" t="str">
            <v xml:space="preserve">Annual high-level policy dialogues on sustainable energy and climate industry issues are organized </v>
          </cell>
          <cell r="F19" t="str">
            <v>Special focus on entrepreneurship, industrial clusters and employment</v>
          </cell>
          <cell r="U19" t="str">
            <v>Gender equality/women’s empowerment is the principle objective (3)</v>
          </cell>
          <cell r="AF19" t="str">
            <v>Sustainable and Clean Energy</v>
          </cell>
          <cell r="AG19" t="str">
            <v xml:space="preserve">Blue /Green Economy </v>
          </cell>
          <cell r="AH19" t="str">
            <v>Green Innovation</v>
          </cell>
          <cell r="AJ19" t="str">
            <v>Tailored Policy Support &amp; Technical Assistance</v>
          </cell>
          <cell r="AK19" t="str">
            <v>United Nations Industrial Development Organization (UNIDO)</v>
          </cell>
          <cell r="AX19">
            <v>75000</v>
          </cell>
          <cell r="AY19">
            <v>75000</v>
          </cell>
          <cell r="AZ19">
            <v>0</v>
          </cell>
          <cell r="BA19">
            <v>255000</v>
          </cell>
          <cell r="BB19">
            <v>255000</v>
          </cell>
          <cell r="BC19">
            <v>0</v>
          </cell>
          <cell r="BF19">
            <v>0</v>
          </cell>
          <cell r="BI19">
            <v>0</v>
          </cell>
          <cell r="BJ19">
            <v>255000</v>
          </cell>
          <cell r="BK19">
            <v>255000</v>
          </cell>
          <cell r="BL19">
            <v>0</v>
          </cell>
          <cell r="BO19">
            <v>0</v>
          </cell>
          <cell r="BR19">
            <v>0</v>
          </cell>
          <cell r="BU19">
            <v>0</v>
          </cell>
          <cell r="BX19">
            <v>0</v>
          </cell>
          <cell r="CA19">
            <v>0</v>
          </cell>
          <cell r="CB19">
            <v>585000</v>
          </cell>
          <cell r="CC19">
            <v>585000</v>
          </cell>
          <cell r="CD19">
            <v>0</v>
          </cell>
          <cell r="CG19">
            <v>0</v>
          </cell>
          <cell r="CJ19">
            <v>0</v>
          </cell>
          <cell r="CM19">
            <v>0</v>
          </cell>
          <cell r="CP19">
            <v>0</v>
          </cell>
          <cell r="CS19">
            <v>0</v>
          </cell>
          <cell r="CV19">
            <v>0</v>
          </cell>
          <cell r="CY19">
            <v>0</v>
          </cell>
          <cell r="DB19">
            <v>0</v>
          </cell>
          <cell r="DE19">
            <v>0</v>
          </cell>
          <cell r="DH19">
            <v>0</v>
          </cell>
          <cell r="DK19">
            <v>0</v>
          </cell>
          <cell r="DL19">
            <v>0</v>
          </cell>
          <cell r="DM19">
            <v>0</v>
          </cell>
          <cell r="DN19">
            <v>0</v>
          </cell>
          <cell r="DO19">
            <v>0</v>
          </cell>
          <cell r="DP19">
            <v>0</v>
          </cell>
          <cell r="DQ19">
            <v>0</v>
          </cell>
          <cell r="DR19">
            <v>75000</v>
          </cell>
          <cell r="DS19">
            <v>75000</v>
          </cell>
          <cell r="DT19">
            <v>0</v>
          </cell>
          <cell r="DU19">
            <v>255000</v>
          </cell>
          <cell r="DV19">
            <v>255000</v>
          </cell>
          <cell r="DW19">
            <v>0</v>
          </cell>
          <cell r="DX19">
            <v>0</v>
          </cell>
          <cell r="DY19">
            <v>0</v>
          </cell>
          <cell r="DZ19">
            <v>0</v>
          </cell>
          <cell r="EA19">
            <v>0</v>
          </cell>
          <cell r="EB19">
            <v>0</v>
          </cell>
          <cell r="EC19">
            <v>0</v>
          </cell>
        </row>
        <row r="20">
          <cell r="E20" t="str">
            <v xml:space="preserve">Demand creating and supplier oriented proposals to improve the coherence and effectiveness of policies and legislation are formulated and under implementation </v>
          </cell>
          <cell r="F20" t="str">
            <v>Special focus on entrepreneurship, industrial clusters and employment</v>
          </cell>
          <cell r="U20" t="str">
            <v>Gender equality/women’s empowerment is the principle objective (3)</v>
          </cell>
          <cell r="AF20" t="str">
            <v>Sustainable and Clean Energy</v>
          </cell>
          <cell r="AG20" t="str">
            <v xml:space="preserve">Blue /Green Economy </v>
          </cell>
          <cell r="AH20" t="str">
            <v>Green Innovation</v>
          </cell>
          <cell r="AJ20" t="str">
            <v>Tailored Policy Support &amp; Technical Assistance</v>
          </cell>
          <cell r="AK20" t="str">
            <v>United Nations Industrial Development Organization (UNIDO)</v>
          </cell>
          <cell r="AZ20">
            <v>0</v>
          </cell>
          <cell r="BC20">
            <v>0</v>
          </cell>
          <cell r="BF20">
            <v>0</v>
          </cell>
          <cell r="BI20">
            <v>0</v>
          </cell>
          <cell r="BL20">
            <v>0</v>
          </cell>
          <cell r="BO20">
            <v>0</v>
          </cell>
          <cell r="BR20">
            <v>0</v>
          </cell>
          <cell r="BU20">
            <v>0</v>
          </cell>
          <cell r="BX20">
            <v>0</v>
          </cell>
          <cell r="CA20">
            <v>0</v>
          </cell>
          <cell r="CB20">
            <v>0</v>
          </cell>
          <cell r="CC20">
            <v>0</v>
          </cell>
          <cell r="CD20">
            <v>0</v>
          </cell>
          <cell r="CG20">
            <v>0</v>
          </cell>
          <cell r="CJ20">
            <v>0</v>
          </cell>
          <cell r="CM20">
            <v>0</v>
          </cell>
          <cell r="CP20">
            <v>0</v>
          </cell>
          <cell r="CS20">
            <v>0</v>
          </cell>
          <cell r="CV20">
            <v>0</v>
          </cell>
          <cell r="CY20">
            <v>0</v>
          </cell>
          <cell r="DB20">
            <v>0</v>
          </cell>
          <cell r="DE20">
            <v>0</v>
          </cell>
          <cell r="DH20">
            <v>0</v>
          </cell>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row>
        <row r="21">
          <cell r="E21" t="str">
            <v>A sustainable energy and climate technology cluster hub is created and provides effective services to its expanding member base</v>
          </cell>
          <cell r="F21" t="str">
            <v>Special focus on entrepreneurship, industrial clusters and employment</v>
          </cell>
          <cell r="U21" t="str">
            <v>Gender equality/women’s empowerment is the principle objective (3)</v>
          </cell>
          <cell r="AF21" t="str">
            <v>Sustainable and Clean Energy</v>
          </cell>
          <cell r="AG21" t="str">
            <v xml:space="preserve">Blue /Green Economy </v>
          </cell>
          <cell r="AH21" t="str">
            <v>Green Innovation</v>
          </cell>
          <cell r="AJ21" t="str">
            <v>Tailored Policy Support &amp; Technical Assistance</v>
          </cell>
          <cell r="AK21" t="str">
            <v>United Nations Industrial Development Organization (UNIDO)</v>
          </cell>
          <cell r="AX21">
            <v>125000</v>
          </cell>
          <cell r="AY21">
            <v>125000</v>
          </cell>
          <cell r="AZ21">
            <v>0</v>
          </cell>
          <cell r="BA21">
            <v>125000</v>
          </cell>
          <cell r="BB21">
            <v>125000</v>
          </cell>
          <cell r="BC21">
            <v>0</v>
          </cell>
          <cell r="BF21">
            <v>0</v>
          </cell>
          <cell r="BI21">
            <v>0</v>
          </cell>
          <cell r="BL21">
            <v>0</v>
          </cell>
          <cell r="BO21">
            <v>0</v>
          </cell>
          <cell r="BP21">
            <v>62500</v>
          </cell>
          <cell r="BQ21">
            <v>62500</v>
          </cell>
          <cell r="BR21">
            <v>0</v>
          </cell>
          <cell r="BU21">
            <v>0</v>
          </cell>
          <cell r="BX21">
            <v>0</v>
          </cell>
          <cell r="CA21">
            <v>0</v>
          </cell>
          <cell r="CB21">
            <v>312500</v>
          </cell>
          <cell r="CC21">
            <v>312500</v>
          </cell>
          <cell r="CD21">
            <v>0</v>
          </cell>
          <cell r="CG21">
            <v>0</v>
          </cell>
          <cell r="CJ21">
            <v>0</v>
          </cell>
          <cell r="CM21">
            <v>0</v>
          </cell>
          <cell r="CP21">
            <v>0</v>
          </cell>
          <cell r="CS21">
            <v>0</v>
          </cell>
          <cell r="CV21">
            <v>0</v>
          </cell>
          <cell r="CY21">
            <v>0</v>
          </cell>
          <cell r="DB21">
            <v>0</v>
          </cell>
          <cell r="DE21">
            <v>0</v>
          </cell>
          <cell r="DH21">
            <v>0</v>
          </cell>
          <cell r="DK21">
            <v>0</v>
          </cell>
          <cell r="DL21">
            <v>0</v>
          </cell>
          <cell r="DM21">
            <v>0</v>
          </cell>
          <cell r="DN21">
            <v>0</v>
          </cell>
          <cell r="DO21">
            <v>0</v>
          </cell>
          <cell r="DP21">
            <v>0</v>
          </cell>
          <cell r="DQ21">
            <v>0</v>
          </cell>
          <cell r="DR21">
            <v>125000</v>
          </cell>
          <cell r="DS21">
            <v>125000</v>
          </cell>
          <cell r="DT21">
            <v>0</v>
          </cell>
          <cell r="DU21">
            <v>125000</v>
          </cell>
          <cell r="DV21">
            <v>125000</v>
          </cell>
          <cell r="DW21">
            <v>0</v>
          </cell>
          <cell r="DX21">
            <v>0</v>
          </cell>
          <cell r="DY21">
            <v>0</v>
          </cell>
          <cell r="DZ21">
            <v>0</v>
          </cell>
          <cell r="EA21">
            <v>0</v>
          </cell>
          <cell r="EB21">
            <v>0</v>
          </cell>
          <cell r="EC21">
            <v>0</v>
          </cell>
        </row>
        <row r="22">
          <cell r="E22" t="str">
            <v xml:space="preserve">A dedicated financing facility provides grants and concessional loans for the commercialisation of business ideas and innovations developed in the scope of the cluster </v>
          </cell>
          <cell r="F22" t="str">
            <v>Special focus on entrepreneurship, industrial clusters and employment</v>
          </cell>
          <cell r="U22" t="str">
            <v>Gender equality/women’s empowerment is the principle objective (3)</v>
          </cell>
          <cell r="AF22" t="str">
            <v>Sustainable and Clean Energy</v>
          </cell>
          <cell r="AG22" t="str">
            <v xml:space="preserve">Blue /Green Economy </v>
          </cell>
          <cell r="AH22" t="str">
            <v>Green Innovation</v>
          </cell>
          <cell r="AJ22" t="str">
            <v>Tailored Policy Support &amp; Technical Assistance</v>
          </cell>
          <cell r="AK22" t="str">
            <v>United Nations Industrial Development Organization (UNIDO)</v>
          </cell>
          <cell r="AZ22">
            <v>0</v>
          </cell>
          <cell r="BC22">
            <v>0</v>
          </cell>
          <cell r="BF22">
            <v>0</v>
          </cell>
          <cell r="BI22">
            <v>0</v>
          </cell>
          <cell r="BL22">
            <v>0</v>
          </cell>
          <cell r="BO22">
            <v>0</v>
          </cell>
          <cell r="BR22">
            <v>0</v>
          </cell>
          <cell r="BS22">
            <v>100000</v>
          </cell>
          <cell r="BT22">
            <v>100000</v>
          </cell>
          <cell r="BU22">
            <v>0</v>
          </cell>
          <cell r="BX22">
            <v>0</v>
          </cell>
          <cell r="CA22">
            <v>0</v>
          </cell>
          <cell r="CB22">
            <v>100000</v>
          </cell>
          <cell r="CC22">
            <v>100000</v>
          </cell>
          <cell r="CD22">
            <v>0</v>
          </cell>
          <cell r="CG22">
            <v>0</v>
          </cell>
          <cell r="CJ22">
            <v>0</v>
          </cell>
          <cell r="CM22">
            <v>0</v>
          </cell>
          <cell r="CP22">
            <v>0</v>
          </cell>
          <cell r="CS22">
            <v>0</v>
          </cell>
          <cell r="CV22">
            <v>0</v>
          </cell>
          <cell r="CY22">
            <v>0</v>
          </cell>
          <cell r="DB22">
            <v>0</v>
          </cell>
          <cell r="DE22">
            <v>0</v>
          </cell>
          <cell r="DH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row>
        <row r="23">
          <cell r="E23" t="str">
            <v>A business match-maker provides market intelligence and interlinks cluster members with technology companies, investors and venture capitalist in the Caribbean, the diaspora and international</v>
          </cell>
          <cell r="F23" t="str">
            <v>Special focus on entrepreneurship, industrial clusters and employment</v>
          </cell>
          <cell r="AF23" t="str">
            <v>Sustainable and Clean Energy</v>
          </cell>
          <cell r="AG23" t="str">
            <v xml:space="preserve">Blue /Green Economy </v>
          </cell>
          <cell r="AH23" t="str">
            <v>Green Innovation</v>
          </cell>
          <cell r="AJ23" t="str">
            <v>Tailored Policy Support &amp; Technical Assistance</v>
          </cell>
          <cell r="AK23" t="str">
            <v>United Nations Industrial Development Organization (UNIDO)</v>
          </cell>
          <cell r="AZ23">
            <v>0</v>
          </cell>
          <cell r="BC23">
            <v>0</v>
          </cell>
          <cell r="BF23">
            <v>0</v>
          </cell>
          <cell r="BI23">
            <v>0</v>
          </cell>
          <cell r="BL23">
            <v>0</v>
          </cell>
          <cell r="BO23">
            <v>0</v>
          </cell>
          <cell r="BR23">
            <v>0</v>
          </cell>
          <cell r="BU23">
            <v>0</v>
          </cell>
          <cell r="BV23">
            <v>71221</v>
          </cell>
          <cell r="BW23">
            <v>71221</v>
          </cell>
          <cell r="BX23">
            <v>0</v>
          </cell>
          <cell r="CA23">
            <v>0</v>
          </cell>
          <cell r="CB23">
            <v>71221</v>
          </cell>
          <cell r="CC23">
            <v>71221</v>
          </cell>
          <cell r="CD23">
            <v>0</v>
          </cell>
          <cell r="CG23">
            <v>0</v>
          </cell>
          <cell r="CJ23">
            <v>0</v>
          </cell>
          <cell r="CM23">
            <v>0</v>
          </cell>
          <cell r="CP23">
            <v>0</v>
          </cell>
          <cell r="CS23">
            <v>0</v>
          </cell>
          <cell r="CV23">
            <v>0</v>
          </cell>
          <cell r="CY23">
            <v>0</v>
          </cell>
          <cell r="DB23">
            <v>0</v>
          </cell>
          <cell r="DE23">
            <v>0</v>
          </cell>
          <cell r="DH23">
            <v>0</v>
          </cell>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row>
        <row r="24">
          <cell r="E24" t="str">
            <v xml:space="preserve">Proposals for improved product, service and qualification standards and certifications are formulated (e.g. PV, solar-thermal buildings, appliances) </v>
          </cell>
          <cell r="F24" t="str">
            <v>Special focus on entrepreneurship, industrial clusters and employment</v>
          </cell>
          <cell r="AF24" t="str">
            <v>Sustainable and Clean Energy</v>
          </cell>
          <cell r="AG24" t="str">
            <v xml:space="preserve">Blue /Green Economy </v>
          </cell>
          <cell r="AH24" t="str">
            <v>Green Innovation</v>
          </cell>
          <cell r="AJ24" t="str">
            <v>Tailored Policy Support &amp; Technical Assistance</v>
          </cell>
          <cell r="AK24" t="str">
            <v>United Nations Industrial Development Organization (UNIDO)</v>
          </cell>
          <cell r="AZ24">
            <v>0</v>
          </cell>
          <cell r="BC24">
            <v>0</v>
          </cell>
          <cell r="BF24">
            <v>0</v>
          </cell>
          <cell r="BI24">
            <v>0</v>
          </cell>
          <cell r="BL24">
            <v>0</v>
          </cell>
          <cell r="BO24">
            <v>0</v>
          </cell>
          <cell r="BR24">
            <v>0</v>
          </cell>
          <cell r="BU24">
            <v>0</v>
          </cell>
          <cell r="BX24">
            <v>0</v>
          </cell>
          <cell r="CA24">
            <v>0</v>
          </cell>
          <cell r="CB24">
            <v>0</v>
          </cell>
          <cell r="CC24">
            <v>0</v>
          </cell>
          <cell r="CD24">
            <v>0</v>
          </cell>
          <cell r="CG24">
            <v>0</v>
          </cell>
          <cell r="CJ24">
            <v>0</v>
          </cell>
          <cell r="CM24">
            <v>0</v>
          </cell>
          <cell r="CP24">
            <v>0</v>
          </cell>
          <cell r="CS24">
            <v>0</v>
          </cell>
          <cell r="CV24">
            <v>0</v>
          </cell>
          <cell r="CY24">
            <v>0</v>
          </cell>
          <cell r="DB24">
            <v>0</v>
          </cell>
          <cell r="DE24">
            <v>0</v>
          </cell>
          <cell r="DH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row>
        <row r="25">
          <cell r="E25" t="str">
            <v xml:space="preserve">One (1) on-line training program on sustainable energy island solutions is developed and applied by educational institutions and experts in Barbados </v>
          </cell>
          <cell r="F25" t="str">
            <v>Special focus on entrepreneurship, industrial clusters and employment</v>
          </cell>
          <cell r="AF25" t="str">
            <v>Sustainable and Clean Energy</v>
          </cell>
          <cell r="AG25" t="str">
            <v xml:space="preserve">Blue /Green Economy </v>
          </cell>
          <cell r="AH25" t="str">
            <v>Green Innovation</v>
          </cell>
          <cell r="AJ25" t="str">
            <v>Tailored Policy Support &amp; Technical Assistance</v>
          </cell>
          <cell r="AK25" t="str">
            <v>United Nations Industrial Development Organization (UNIDO)</v>
          </cell>
          <cell r="AZ25">
            <v>0</v>
          </cell>
          <cell r="BC25">
            <v>0</v>
          </cell>
          <cell r="BF25">
            <v>0</v>
          </cell>
          <cell r="BI25">
            <v>0</v>
          </cell>
          <cell r="BL25">
            <v>0</v>
          </cell>
          <cell r="BO25">
            <v>0</v>
          </cell>
          <cell r="BR25">
            <v>0</v>
          </cell>
          <cell r="BU25">
            <v>0</v>
          </cell>
          <cell r="BX25">
            <v>0</v>
          </cell>
          <cell r="CA25">
            <v>0</v>
          </cell>
          <cell r="CB25">
            <v>0</v>
          </cell>
          <cell r="CC25">
            <v>0</v>
          </cell>
          <cell r="CD25">
            <v>0</v>
          </cell>
          <cell r="CG25">
            <v>0</v>
          </cell>
          <cell r="CJ25">
            <v>0</v>
          </cell>
          <cell r="CM25">
            <v>0</v>
          </cell>
          <cell r="CP25">
            <v>0</v>
          </cell>
          <cell r="CS25">
            <v>0</v>
          </cell>
          <cell r="CV25">
            <v>0</v>
          </cell>
          <cell r="CY25">
            <v>0</v>
          </cell>
          <cell r="DB25">
            <v>0</v>
          </cell>
          <cell r="DE25">
            <v>0</v>
          </cell>
          <cell r="DH25">
            <v>0</v>
          </cell>
          <cell r="DK25">
            <v>0</v>
          </cell>
          <cell r="DL25">
            <v>0</v>
          </cell>
          <cell r="DM25">
            <v>0</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row>
        <row r="26">
          <cell r="E26" t="str">
            <v xml:space="preserve">– At least 300 experts from various sectors are trained through national and sub-regional trainings, by train-the trainer approaches and training missions </v>
          </cell>
          <cell r="F26" t="str">
            <v>Special focus on entrepreneurship, industrial clusters and employment</v>
          </cell>
          <cell r="AF26" t="str">
            <v>Sustainable and Clean Energy</v>
          </cell>
          <cell r="AG26" t="str">
            <v xml:space="preserve">Blue /Green Economy </v>
          </cell>
          <cell r="AH26" t="str">
            <v>Green Innovation</v>
          </cell>
          <cell r="AJ26" t="str">
            <v>Tailored Policy Support &amp; Technical Assistance</v>
          </cell>
          <cell r="AK26" t="str">
            <v>United Nations Industrial Development Organization (UNIDO)</v>
          </cell>
          <cell r="AZ26">
            <v>0</v>
          </cell>
          <cell r="BC26">
            <v>0</v>
          </cell>
          <cell r="BF26">
            <v>0</v>
          </cell>
          <cell r="BI26">
            <v>0</v>
          </cell>
          <cell r="BL26">
            <v>0</v>
          </cell>
          <cell r="BO26">
            <v>0</v>
          </cell>
          <cell r="BR26">
            <v>0</v>
          </cell>
          <cell r="BU26">
            <v>0</v>
          </cell>
          <cell r="BX26">
            <v>0</v>
          </cell>
          <cell r="CA26">
            <v>0</v>
          </cell>
          <cell r="CB26">
            <v>0</v>
          </cell>
          <cell r="CC26">
            <v>0</v>
          </cell>
          <cell r="CD26">
            <v>0</v>
          </cell>
          <cell r="CG26">
            <v>0</v>
          </cell>
          <cell r="CJ26">
            <v>0</v>
          </cell>
          <cell r="CM26">
            <v>0</v>
          </cell>
          <cell r="CP26">
            <v>0</v>
          </cell>
          <cell r="CS26">
            <v>0</v>
          </cell>
          <cell r="CV26">
            <v>0</v>
          </cell>
          <cell r="CY26">
            <v>0</v>
          </cell>
          <cell r="DB26">
            <v>0</v>
          </cell>
          <cell r="DE26">
            <v>0</v>
          </cell>
          <cell r="DH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row>
        <row r="27">
          <cell r="E27" t="str">
            <v>At least two R&amp;D partnerships between companies of the cluster and domestic and/or international applied research institutions are created and under execution</v>
          </cell>
          <cell r="F27" t="str">
            <v>Special focus on entrepreneurship, industrial clusters and employment</v>
          </cell>
          <cell r="AF27" t="str">
            <v>Sustainable and Clean Energy</v>
          </cell>
          <cell r="AG27" t="str">
            <v xml:space="preserve">Blue /Green Economy </v>
          </cell>
          <cell r="AH27" t="str">
            <v>Green Innovation</v>
          </cell>
          <cell r="AJ27" t="str">
            <v>Tailored Policy Support &amp; Technical Assistance</v>
          </cell>
          <cell r="AK27" t="str">
            <v>United Nations Industrial Development Organization (UNIDO)</v>
          </cell>
          <cell r="AZ27">
            <v>0</v>
          </cell>
          <cell r="BC27">
            <v>0</v>
          </cell>
          <cell r="BF27">
            <v>0</v>
          </cell>
          <cell r="BI27">
            <v>0</v>
          </cell>
          <cell r="BL27">
            <v>0</v>
          </cell>
          <cell r="BO27">
            <v>0</v>
          </cell>
          <cell r="BR27">
            <v>0</v>
          </cell>
          <cell r="BU27">
            <v>0</v>
          </cell>
          <cell r="BX27">
            <v>0</v>
          </cell>
          <cell r="CA27">
            <v>0</v>
          </cell>
          <cell r="CB27">
            <v>0</v>
          </cell>
          <cell r="CC27">
            <v>0</v>
          </cell>
          <cell r="CD27">
            <v>0</v>
          </cell>
          <cell r="CG27">
            <v>0</v>
          </cell>
          <cell r="CJ27">
            <v>0</v>
          </cell>
          <cell r="CM27">
            <v>0</v>
          </cell>
          <cell r="CP27">
            <v>0</v>
          </cell>
          <cell r="CS27">
            <v>0</v>
          </cell>
          <cell r="CV27">
            <v>0</v>
          </cell>
          <cell r="CY27">
            <v>0</v>
          </cell>
          <cell r="DB27">
            <v>0</v>
          </cell>
          <cell r="DE27">
            <v>0</v>
          </cell>
          <cell r="DH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row>
        <row r="28">
          <cell r="E28" t="str">
            <v xml:space="preserve">Project’s progress towards objectives continuously monitored and evaluated </v>
          </cell>
          <cell r="F28" t="str">
            <v>Special focus on entrepreneurship, industrial clusters and employment</v>
          </cell>
          <cell r="AF28" t="str">
            <v>Planning and Monitoring</v>
          </cell>
          <cell r="AG28" t="str">
            <v>Planning and Monitoring</v>
          </cell>
          <cell r="AH28" t="str">
            <v>Planning and Monitoring</v>
          </cell>
          <cell r="AJ28" t="str">
            <v>Tailored Policy Support &amp; Technical Assistance</v>
          </cell>
          <cell r="AK28" t="str">
            <v>United Nations Industrial Development Organization (UNIDO)</v>
          </cell>
          <cell r="AZ28">
            <v>0</v>
          </cell>
          <cell r="BC28">
            <v>0</v>
          </cell>
          <cell r="BF28">
            <v>0</v>
          </cell>
          <cell r="BI28">
            <v>0</v>
          </cell>
          <cell r="BL28">
            <v>0</v>
          </cell>
          <cell r="BO28">
            <v>0</v>
          </cell>
          <cell r="BR28">
            <v>0</v>
          </cell>
          <cell r="BU28">
            <v>0</v>
          </cell>
          <cell r="BX28">
            <v>0</v>
          </cell>
          <cell r="CA28">
            <v>0</v>
          </cell>
          <cell r="CB28">
            <v>0</v>
          </cell>
          <cell r="CC28">
            <v>0</v>
          </cell>
          <cell r="CD28">
            <v>0</v>
          </cell>
          <cell r="CG28">
            <v>0</v>
          </cell>
          <cell r="CJ28">
            <v>0</v>
          </cell>
          <cell r="CM28">
            <v>0</v>
          </cell>
          <cell r="CP28">
            <v>0</v>
          </cell>
          <cell r="CS28">
            <v>0</v>
          </cell>
          <cell r="CV28">
            <v>0</v>
          </cell>
          <cell r="CY28">
            <v>0</v>
          </cell>
          <cell r="DB28">
            <v>0</v>
          </cell>
          <cell r="DE28">
            <v>0</v>
          </cell>
          <cell r="DH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row>
        <row r="29">
          <cell r="E29" t="str">
            <v>Small businesses and governments have enhanced capacities and access to sustainable financing for shock responsive, digital transformation and blue economy development</v>
          </cell>
          <cell r="F29" t="str">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ell>
          <cell r="G29">
            <v>44562</v>
          </cell>
          <cell r="H29">
            <v>45261</v>
          </cell>
          <cell r="I29" t="str">
            <v>Sacha Lindo</v>
          </cell>
          <cell r="J29" t="str">
            <v xml:space="preserve">Enhancement of policy solutions for the tourism sector through subregional and national diagnostics using consultative and particpatory approaches; technical support for MSME retooling and access to markets within toursim value chains; </v>
          </cell>
          <cell r="K29" t="str">
            <v xml:space="preserve">Enhancement of policy solutions for the tourism sector through subregional and national diagnostics using consultative and particpatory approaches; technical support for MSME retooling and access to markets within toursim value chains; </v>
          </cell>
          <cell r="L29" t="str">
            <v xml:space="preserve">Enhancement of policy solutions for the tourism sector through subregional and national diagnostics using consultative and particpatory approaches; technical support for MSME retooling and access to markets within toursim value chains; </v>
          </cell>
          <cell r="M29" t="str">
            <v xml:space="preserve">Enhancement of policy solutions for the tourism sector through subregional and national diagnostics using consultative and particpatory approaches; technical support for MSME retooling and access to markets within toursim value chains; </v>
          </cell>
          <cell r="N29" t="str">
            <v>Enhancement of policy solutions for the tourism sector through subregional and national diagnostics using consultative and particpatory approaches; technical support for MSME retooling and access to markets within toursim value chains; Development of digital transformation strategy;  Training participants on the road map for accessing alternative pathways of generating income online by generating and building skills</v>
          </cell>
          <cell r="O29" t="str">
            <v xml:space="preserve">Enhancement of policy solutions for the tourism sector through subregional and national diagnostics using consultative and particpatory approaches; technical support for MSME retooling and access to markets within toursim value chains; </v>
          </cell>
          <cell r="P29" t="str">
            <v xml:space="preserve">Enhancement of policy solutions for the tourism sector through subregional and national diagnostics using consultative and particpatory approaches; technical support for MSME retooling and access to markets within toursim value chains; </v>
          </cell>
          <cell r="Q29" t="str">
            <v xml:space="preserve">Enhancement of policy solutions for the tourism sector through subregional and national diagnostics using consultative and particpatory approaches; technical support for MSME retooling and access to markets within toursim value chains; </v>
          </cell>
          <cell r="R29" t="str">
            <v xml:space="preserve">Enhancement of policy solutions for the tourism sector through subregional and national diagnostics using consultative and particpatory approaches; technical support for MSME retooling and access to markets within toursim value chains; </v>
          </cell>
          <cell r="S29" t="str">
            <v xml:space="preserve">Enhancement of policy solutions for the tourism sector through subregional and national diagnostics using consultative and particpatory approaches; technical support for MSME retooling and access to markets within toursim value chains; </v>
          </cell>
          <cell r="T29" t="str">
            <v xml:space="preserve">Enhancement of policy solutions for the tourism sector through subregional and national diagnostics using consultative and particpatory approaches; technical support for MSME retooling and access to markets within toursim value chains; </v>
          </cell>
          <cell r="U29" t="str">
            <v>Gender equality/women’s empowerment is a significant objective (2)</v>
          </cell>
          <cell r="V29" t="str">
            <v>Limited contribution to realization of human rights (1)</v>
          </cell>
          <cell r="W29" t="str">
            <v>Contributes to sustaining peace in a limited way  human rights (1)</v>
          </cell>
          <cell r="X29" t="str">
            <v>Capacity Development/Technical Assistance </v>
          </cell>
          <cell r="Y29" t="str">
            <v>Women and Girls</v>
          </cell>
          <cell r="Z29" t="str">
            <v>COVID-19/SERP</v>
          </cell>
          <cell r="AA29" t="str">
            <v>1.5 By 2030, build the resilience of the poor and those in vulnerable situations and reduce their exposure and vulnerability to climate-related extreme events and other economic, social and environmental shocks and disasters</v>
          </cell>
          <cell r="AB29" t="str">
            <v>4.4 By 2030, substantially increase the number of youth and adults who have relevant skills, including technical and vocational skills, for employment, decent jobs and entrepreneurship</v>
          </cell>
          <cell r="AC29" t="str">
            <v>5.b Enhance the use of enabling technology, in particular information and communications technology, to promote the empowerment of women</v>
          </cell>
          <cell r="AF29" t="str">
            <v xml:space="preserve">Sustainable Tourism </v>
          </cell>
          <cell r="AG29" t="str">
            <v xml:space="preserve">Blue /Green Economy </v>
          </cell>
          <cell r="AH29" t="str">
            <v>SMEs</v>
          </cell>
          <cell r="AI29" t="str">
            <v xml:space="preserve">Robust Economy </v>
          </cell>
          <cell r="AJ29" t="str">
            <v xml:space="preserve">Digitization </v>
          </cell>
          <cell r="AK29" t="str">
            <v>United Nations Development Programme (UNDP)</v>
          </cell>
          <cell r="AL29" t="str">
            <v>UNDP; Caribbean Development Bank, JOINT SDG FUND</v>
          </cell>
          <cell r="AM29" t="str">
            <v>University of the West, Indies Open Campus; Frankfurt School; Ministry of Tourism; Ministry of Public Works and the Digital Economy, Caribbean Tourism Organisation</v>
          </cell>
          <cell r="AN29" t="str">
            <v>Academia</v>
          </cell>
          <cell r="AO29" t="str">
            <v>Caribbean Tourism Organization (CTO)</v>
          </cell>
          <cell r="AQ29" t="str">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ell>
          <cell r="AR29" t="str">
            <v>8.3.1 Proportion of informal employment in non‑agriculture employment, by sex</v>
          </cell>
          <cell r="AU29">
            <v>25450</v>
          </cell>
          <cell r="AV29">
            <v>25450</v>
          </cell>
          <cell r="AX29">
            <v>25450</v>
          </cell>
          <cell r="AY29">
            <v>25450</v>
          </cell>
          <cell r="AZ29">
            <v>0</v>
          </cell>
          <cell r="BA29">
            <v>25450</v>
          </cell>
          <cell r="BB29">
            <v>25450</v>
          </cell>
          <cell r="BC29">
            <v>0</v>
          </cell>
          <cell r="BD29">
            <v>25450</v>
          </cell>
          <cell r="BE29">
            <v>25450</v>
          </cell>
          <cell r="BF29">
            <v>0</v>
          </cell>
          <cell r="BG29">
            <v>100050</v>
          </cell>
          <cell r="BH29">
            <v>100050</v>
          </cell>
          <cell r="BI29">
            <v>0</v>
          </cell>
          <cell r="BJ29">
            <v>35050</v>
          </cell>
          <cell r="BK29">
            <v>35050</v>
          </cell>
          <cell r="BL29">
            <v>0</v>
          </cell>
          <cell r="BM29">
            <v>25450</v>
          </cell>
          <cell r="BN29">
            <v>25450</v>
          </cell>
          <cell r="BO29">
            <v>0</v>
          </cell>
          <cell r="BP29">
            <v>35050</v>
          </cell>
          <cell r="BQ29">
            <v>35050</v>
          </cell>
          <cell r="BR29">
            <v>0</v>
          </cell>
          <cell r="BS29">
            <v>35050</v>
          </cell>
          <cell r="BT29">
            <v>35050</v>
          </cell>
          <cell r="BU29">
            <v>0</v>
          </cell>
          <cell r="BV29">
            <v>35050</v>
          </cell>
          <cell r="BW29">
            <v>35050</v>
          </cell>
          <cell r="BX29">
            <v>0</v>
          </cell>
          <cell r="BY29">
            <v>376360</v>
          </cell>
          <cell r="BZ29">
            <v>376360</v>
          </cell>
          <cell r="CA29">
            <v>0</v>
          </cell>
          <cell r="CB29">
            <v>743860</v>
          </cell>
          <cell r="CC29">
            <v>743860</v>
          </cell>
          <cell r="CD29">
            <v>0</v>
          </cell>
          <cell r="CG29">
            <v>0</v>
          </cell>
          <cell r="CJ29">
            <v>0</v>
          </cell>
          <cell r="CK29">
            <v>102000</v>
          </cell>
          <cell r="CL29">
            <v>102000</v>
          </cell>
          <cell r="CM29">
            <v>0</v>
          </cell>
          <cell r="CP29">
            <v>0</v>
          </cell>
          <cell r="CQ29">
            <v>16750</v>
          </cell>
          <cell r="CR29">
            <v>16750</v>
          </cell>
          <cell r="CS29">
            <v>0</v>
          </cell>
          <cell r="CT29">
            <v>33500</v>
          </cell>
          <cell r="CU29">
            <v>33500</v>
          </cell>
          <cell r="CV29">
            <v>0</v>
          </cell>
          <cell r="CY29">
            <v>0</v>
          </cell>
          <cell r="DB29">
            <v>0</v>
          </cell>
          <cell r="DC29">
            <v>36850</v>
          </cell>
          <cell r="DD29">
            <v>36850</v>
          </cell>
          <cell r="DE29">
            <v>0</v>
          </cell>
          <cell r="DH29">
            <v>0</v>
          </cell>
          <cell r="DK29">
            <v>0</v>
          </cell>
          <cell r="DL29">
            <v>189100</v>
          </cell>
          <cell r="DM29">
            <v>189100</v>
          </cell>
          <cell r="DN29">
            <v>0</v>
          </cell>
          <cell r="DO29">
            <v>25450</v>
          </cell>
          <cell r="DP29">
            <v>25450</v>
          </cell>
          <cell r="DQ29">
            <v>0</v>
          </cell>
          <cell r="DR29">
            <v>25450</v>
          </cell>
          <cell r="DS29">
            <v>25450</v>
          </cell>
          <cell r="DT29">
            <v>0</v>
          </cell>
          <cell r="DU29">
            <v>127450</v>
          </cell>
          <cell r="DV29">
            <v>127450</v>
          </cell>
          <cell r="DW29">
            <v>0</v>
          </cell>
          <cell r="DX29">
            <v>25450</v>
          </cell>
          <cell r="DY29">
            <v>25450</v>
          </cell>
          <cell r="DZ29">
            <v>0</v>
          </cell>
          <cell r="EA29">
            <v>116800</v>
          </cell>
          <cell r="EB29">
            <v>116800</v>
          </cell>
          <cell r="EC29">
            <v>0</v>
          </cell>
        </row>
        <row r="30">
          <cell r="E30" t="str">
            <v>Government line ministries have enhanced capacities for sustainable development planning and data generation for inclusive economic growth and recovery </v>
          </cell>
          <cell r="F30" t="str">
            <v>Programming will include support to national counterparts to analyse existing and support new data systems for tracking social and economic changes in line with national SDG targets.</v>
          </cell>
          <cell r="G30">
            <v>44562</v>
          </cell>
          <cell r="H30">
            <v>45261</v>
          </cell>
          <cell r="I30" t="str">
            <v>Sacha Lindo</v>
          </cell>
          <cell r="N30" t="str">
            <v>technical monitoring support to national deparments and Ministeries through the Technical Assistance Fund to build strong and resilient communities, economic growth, strengthen institutional systems and enhance country capacity to respond to shocks</v>
          </cell>
          <cell r="U30" t="str">
            <v>Contribute to gender equality/women’s empowerment in a limited way (1)</v>
          </cell>
          <cell r="V30" t="str">
            <v>Limited contribution to realization of human rights (1)</v>
          </cell>
          <cell r="W30" t="str">
            <v>Contributes to sustaining peace in a limited way  human rights (1)</v>
          </cell>
          <cell r="X30" t="str">
            <v>Capacity Development/Technical Assistance </v>
          </cell>
          <cell r="Y30" t="str">
            <v>People living in remote, poor, rural areas</v>
          </cell>
          <cell r="Z30" t="str">
            <v xml:space="preserve">Humanitarian/ Emergency </v>
          </cell>
          <cell r="AA30" t="str">
            <v>1.5 By 2030, build the resilience of the poor and those in vulnerable situations and reduce their exposure and vulnerability to climate-related extreme events and other economic, social and environmental shocks and disasters</v>
          </cell>
          <cell r="AG30" t="str">
            <v>Planning and Monitoring</v>
          </cell>
          <cell r="AH30" t="str">
            <v>Support to Institutions</v>
          </cell>
          <cell r="AI30" t="str">
            <v>Enhanced Collective Consciousness</v>
          </cell>
          <cell r="AJ30" t="str">
            <v>COVID Response  &amp;  Socio-economic Recovery</v>
          </cell>
          <cell r="AK30" t="str">
            <v>United Nations Development Programme (UNDP)</v>
          </cell>
          <cell r="AL30" t="str">
            <v>FCDO</v>
          </cell>
          <cell r="AM30" t="str">
            <v>Ministry of Planning, Economic Development, Climate Resilience, Sustainable Development and Renewable Energy, CREAD</v>
          </cell>
          <cell r="AN30" t="str">
            <v>Government</v>
          </cell>
          <cell r="AO30" t="str">
            <v>Organisation of Eastern Caribbean States (OECS)</v>
          </cell>
          <cell r="AQ30" t="str">
            <v>1) Number of country development plans submitted for government approval; 2) %  of targeted persons with enhanced skills in planning and data generation incorporating these into new processes 3) % of youth with enhanced skills as an alternative pathway of generating income online</v>
          </cell>
          <cell r="AR30" t="str">
            <v>8.3.1 Proportion of informal employment in non‑agriculture employment, by sex</v>
          </cell>
          <cell r="AZ30">
            <v>0</v>
          </cell>
          <cell r="BC30">
            <v>0</v>
          </cell>
          <cell r="BF30">
            <v>0</v>
          </cell>
          <cell r="BG30">
            <v>269636</v>
          </cell>
          <cell r="BH30">
            <v>269636</v>
          </cell>
          <cell r="BI30">
            <v>0</v>
          </cell>
          <cell r="BL30">
            <v>0</v>
          </cell>
          <cell r="BO30">
            <v>0</v>
          </cell>
          <cell r="BR30">
            <v>0</v>
          </cell>
          <cell r="BU30">
            <v>0</v>
          </cell>
          <cell r="BX30">
            <v>0</v>
          </cell>
          <cell r="CA30">
            <v>0</v>
          </cell>
          <cell r="CB30">
            <v>269636</v>
          </cell>
          <cell r="CC30">
            <v>269636</v>
          </cell>
          <cell r="CD30">
            <v>0</v>
          </cell>
          <cell r="CG30">
            <v>0</v>
          </cell>
          <cell r="CJ30">
            <v>0</v>
          </cell>
          <cell r="CM30">
            <v>0</v>
          </cell>
          <cell r="CP30">
            <v>0</v>
          </cell>
          <cell r="CQ30">
            <v>330000</v>
          </cell>
          <cell r="CR30">
            <v>330120</v>
          </cell>
          <cell r="CS30">
            <v>-120</v>
          </cell>
          <cell r="CV30">
            <v>0</v>
          </cell>
          <cell r="CY30">
            <v>0</v>
          </cell>
          <cell r="DB30">
            <v>0</v>
          </cell>
          <cell r="DE30">
            <v>0</v>
          </cell>
          <cell r="DH30">
            <v>0</v>
          </cell>
          <cell r="DK30">
            <v>0</v>
          </cell>
          <cell r="DL30">
            <v>330000</v>
          </cell>
          <cell r="DM30">
            <v>330120</v>
          </cell>
          <cell r="DN30">
            <v>-120</v>
          </cell>
          <cell r="DO30">
            <v>0</v>
          </cell>
          <cell r="DP30">
            <v>0</v>
          </cell>
          <cell r="DQ30">
            <v>0</v>
          </cell>
          <cell r="DR30">
            <v>0</v>
          </cell>
          <cell r="DS30">
            <v>0</v>
          </cell>
          <cell r="DT30">
            <v>0</v>
          </cell>
          <cell r="DU30">
            <v>0</v>
          </cell>
          <cell r="DV30">
            <v>0</v>
          </cell>
          <cell r="DW30">
            <v>0</v>
          </cell>
          <cell r="DX30">
            <v>0</v>
          </cell>
          <cell r="DY30">
            <v>0</v>
          </cell>
          <cell r="DZ30">
            <v>0</v>
          </cell>
          <cell r="EA30">
            <v>599636</v>
          </cell>
          <cell r="EB30">
            <v>599756</v>
          </cell>
          <cell r="EC30">
            <v>-120</v>
          </cell>
        </row>
        <row r="31">
          <cell r="E31" t="str">
            <v>Improved skills development and lifelong learning systems  for the future of work</v>
          </cell>
          <cell r="AF31" t="str">
            <v>Employment</v>
          </cell>
          <cell r="AG31" t="str">
            <v>Education</v>
          </cell>
          <cell r="AJ31" t="str">
            <v>Tailored Policy Support &amp; Technical Assistance</v>
          </cell>
          <cell r="AK31" t="str">
            <v>International Labour Organization (ILO)</v>
          </cell>
          <cell r="AX31">
            <v>908885</v>
          </cell>
          <cell r="AY31">
            <v>908885</v>
          </cell>
          <cell r="AZ31">
            <v>0</v>
          </cell>
          <cell r="BC31">
            <v>0</v>
          </cell>
          <cell r="BF31">
            <v>0</v>
          </cell>
          <cell r="BI31">
            <v>0</v>
          </cell>
          <cell r="BL31">
            <v>0</v>
          </cell>
          <cell r="BO31">
            <v>0</v>
          </cell>
          <cell r="BR31">
            <v>0</v>
          </cell>
          <cell r="BU31">
            <v>0</v>
          </cell>
          <cell r="BV31">
            <v>376717</v>
          </cell>
          <cell r="BW31">
            <v>376717</v>
          </cell>
          <cell r="BX31">
            <v>0</v>
          </cell>
          <cell r="CA31">
            <v>0</v>
          </cell>
          <cell r="CB31">
            <v>1285602</v>
          </cell>
          <cell r="CC31">
            <v>1285602</v>
          </cell>
          <cell r="CD31">
            <v>0</v>
          </cell>
          <cell r="CG31">
            <v>0</v>
          </cell>
          <cell r="CJ31">
            <v>0</v>
          </cell>
          <cell r="CM31">
            <v>0</v>
          </cell>
          <cell r="CP31">
            <v>0</v>
          </cell>
          <cell r="CS31">
            <v>0</v>
          </cell>
          <cell r="CV31">
            <v>0</v>
          </cell>
          <cell r="CY31">
            <v>0</v>
          </cell>
          <cell r="DB31">
            <v>0</v>
          </cell>
          <cell r="DE31">
            <v>0</v>
          </cell>
          <cell r="DH31">
            <v>0</v>
          </cell>
          <cell r="DK31">
            <v>0</v>
          </cell>
          <cell r="DL31">
            <v>0</v>
          </cell>
          <cell r="DM31">
            <v>0</v>
          </cell>
          <cell r="DN31">
            <v>0</v>
          </cell>
          <cell r="DO31">
            <v>0</v>
          </cell>
          <cell r="DP31">
            <v>0</v>
          </cell>
          <cell r="DQ31">
            <v>0</v>
          </cell>
          <cell r="DR31">
            <v>908885</v>
          </cell>
          <cell r="DS31">
            <v>908885</v>
          </cell>
          <cell r="DT31">
            <v>0</v>
          </cell>
          <cell r="DU31">
            <v>0</v>
          </cell>
          <cell r="DV31">
            <v>0</v>
          </cell>
          <cell r="DW31">
            <v>0</v>
          </cell>
          <cell r="DX31">
            <v>0</v>
          </cell>
          <cell r="DY31">
            <v>0</v>
          </cell>
          <cell r="DZ31">
            <v>0</v>
          </cell>
          <cell r="EA31">
            <v>0</v>
          </cell>
          <cell r="EB31">
            <v>0</v>
          </cell>
          <cell r="EC31">
            <v>0</v>
          </cell>
        </row>
        <row r="32">
          <cell r="E32" t="str">
            <v>Reduced skills mismatch, determine relevant and anticipated future skills for employment</v>
          </cell>
          <cell r="AF32" t="str">
            <v>Employment</v>
          </cell>
          <cell r="AG32" t="str">
            <v xml:space="preserve">Youth Employment </v>
          </cell>
          <cell r="AJ32" t="str">
            <v>Tailored Policy Support &amp; Technical Assistance</v>
          </cell>
          <cell r="AK32" t="str">
            <v>International Labour Organization (ILO)</v>
          </cell>
          <cell r="AZ32">
            <v>0</v>
          </cell>
          <cell r="BC32">
            <v>0</v>
          </cell>
          <cell r="BF32">
            <v>0</v>
          </cell>
          <cell r="BG32">
            <v>1775281</v>
          </cell>
          <cell r="BH32">
            <v>1775281</v>
          </cell>
          <cell r="BI32">
            <v>0</v>
          </cell>
          <cell r="BL32">
            <v>0</v>
          </cell>
          <cell r="BO32">
            <v>0</v>
          </cell>
          <cell r="BR32">
            <v>0</v>
          </cell>
          <cell r="BU32">
            <v>0</v>
          </cell>
          <cell r="BX32">
            <v>0</v>
          </cell>
          <cell r="CA32">
            <v>0</v>
          </cell>
          <cell r="CB32">
            <v>1775281</v>
          </cell>
          <cell r="CC32">
            <v>1775281</v>
          </cell>
          <cell r="CD32">
            <v>0</v>
          </cell>
          <cell r="CG32">
            <v>0</v>
          </cell>
          <cell r="CJ32">
            <v>0</v>
          </cell>
          <cell r="CM32">
            <v>0</v>
          </cell>
          <cell r="CP32">
            <v>0</v>
          </cell>
          <cell r="CS32">
            <v>0</v>
          </cell>
          <cell r="CV32">
            <v>0</v>
          </cell>
          <cell r="CY32">
            <v>0</v>
          </cell>
          <cell r="DB32">
            <v>0</v>
          </cell>
          <cell r="DE32">
            <v>0</v>
          </cell>
          <cell r="DH32">
            <v>0</v>
          </cell>
          <cell r="DK32">
            <v>0</v>
          </cell>
          <cell r="DL32">
            <v>0</v>
          </cell>
          <cell r="DM32">
            <v>0</v>
          </cell>
          <cell r="DN32">
            <v>0</v>
          </cell>
          <cell r="DO32">
            <v>0</v>
          </cell>
          <cell r="DP32">
            <v>0</v>
          </cell>
          <cell r="DQ32">
            <v>0</v>
          </cell>
          <cell r="DR32">
            <v>0</v>
          </cell>
          <cell r="DS32">
            <v>0</v>
          </cell>
          <cell r="DT32">
            <v>0</v>
          </cell>
          <cell r="DU32">
            <v>0</v>
          </cell>
          <cell r="DV32">
            <v>0</v>
          </cell>
          <cell r="DW32">
            <v>0</v>
          </cell>
          <cell r="DX32">
            <v>0</v>
          </cell>
          <cell r="DY32">
            <v>0</v>
          </cell>
          <cell r="DZ32">
            <v>0</v>
          </cell>
          <cell r="EA32">
            <v>1775281</v>
          </cell>
          <cell r="EB32">
            <v>1775281</v>
          </cell>
          <cell r="EC32">
            <v>0</v>
          </cell>
        </row>
        <row r="33">
          <cell r="E33" t="str">
            <v>Strengthened capacity of enterprises 
and their support systems to enhance productivity 
and sustainability</v>
          </cell>
          <cell r="F33" t="str">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ell>
          <cell r="AF33" t="str">
            <v>Capacity Building</v>
          </cell>
          <cell r="AG33" t="str">
            <v>Access to Finance</v>
          </cell>
          <cell r="AH33" t="str">
            <v>Disaster Risk Reduction</v>
          </cell>
          <cell r="AI33" t="str">
            <v>Well-planned and Durable Infrastructure</v>
          </cell>
          <cell r="AJ33" t="str">
            <v>Climate Change and Disaster Risk Reduction</v>
          </cell>
          <cell r="AK33" t="str">
            <v>International Labour Organization (ILO)</v>
          </cell>
          <cell r="AZ33">
            <v>0</v>
          </cell>
          <cell r="BA33">
            <v>398459</v>
          </cell>
          <cell r="BB33">
            <v>398459</v>
          </cell>
          <cell r="BC33">
            <v>0</v>
          </cell>
          <cell r="BF33">
            <v>0</v>
          </cell>
          <cell r="BI33">
            <v>0</v>
          </cell>
          <cell r="BL33">
            <v>0</v>
          </cell>
          <cell r="BO33">
            <v>0</v>
          </cell>
          <cell r="BR33">
            <v>0</v>
          </cell>
          <cell r="BU33">
            <v>0</v>
          </cell>
          <cell r="BX33">
            <v>0</v>
          </cell>
          <cell r="CA33">
            <v>0</v>
          </cell>
          <cell r="CB33">
            <v>398459</v>
          </cell>
          <cell r="CC33">
            <v>398459</v>
          </cell>
          <cell r="CD33">
            <v>0</v>
          </cell>
          <cell r="CG33">
            <v>0</v>
          </cell>
          <cell r="CJ33">
            <v>0</v>
          </cell>
          <cell r="CM33">
            <v>0</v>
          </cell>
          <cell r="CP33">
            <v>0</v>
          </cell>
          <cell r="CS33">
            <v>0</v>
          </cell>
          <cell r="CV33">
            <v>0</v>
          </cell>
          <cell r="CY33">
            <v>0</v>
          </cell>
          <cell r="DB33">
            <v>0</v>
          </cell>
          <cell r="DE33">
            <v>0</v>
          </cell>
          <cell r="DH33">
            <v>0</v>
          </cell>
          <cell r="DK33">
            <v>0</v>
          </cell>
          <cell r="DL33">
            <v>0</v>
          </cell>
          <cell r="DM33">
            <v>0</v>
          </cell>
          <cell r="DN33">
            <v>0</v>
          </cell>
          <cell r="DO33">
            <v>0</v>
          </cell>
          <cell r="DP33">
            <v>0</v>
          </cell>
          <cell r="DQ33">
            <v>0</v>
          </cell>
          <cell r="DR33">
            <v>0</v>
          </cell>
          <cell r="DS33">
            <v>0</v>
          </cell>
          <cell r="DT33">
            <v>0</v>
          </cell>
          <cell r="DU33">
            <v>398459</v>
          </cell>
          <cell r="DV33">
            <v>398459</v>
          </cell>
          <cell r="DW33">
            <v>0</v>
          </cell>
          <cell r="DX33">
            <v>0</v>
          </cell>
          <cell r="DY33">
            <v>0</v>
          </cell>
          <cell r="DZ33">
            <v>0</v>
          </cell>
          <cell r="EA33">
            <v>0</v>
          </cell>
          <cell r="EB33">
            <v>0</v>
          </cell>
          <cell r="EC33">
            <v>0</v>
          </cell>
        </row>
        <row r="34">
          <cell r="E34" t="str">
            <v>Strengthened capacity of enterprises 
and their support systems to enhance productivity 
and sustainability</v>
          </cell>
          <cell r="F34" t="str">
            <v xml:space="preserve">Interventions/Activities to be implemented by ILO within "Enhance Human Security, through Gender Equality and Women’s Economic Empowerment in a Resilient and Value-Adding Agricultural (and Fisheries) Sector in the Caribbean". This will be linked to strengthening business management skills of women farmers and other micro and small women-owned businesses in agriculture. </v>
          </cell>
          <cell r="AF34" t="str">
            <v>Capacity Building</v>
          </cell>
          <cell r="AG34" t="str">
            <v>Gender Equality</v>
          </cell>
          <cell r="AH34" t="str">
            <v>Economic Development</v>
          </cell>
          <cell r="AI34" t="str">
            <v>Well-planned and Durable Infrastructure</v>
          </cell>
          <cell r="AJ34" t="str">
            <v>Climate Change and Disaster Risk Reduction</v>
          </cell>
          <cell r="AK34" t="str">
            <v>International Labour Organization (ILO)</v>
          </cell>
          <cell r="AX34">
            <v>27000</v>
          </cell>
          <cell r="AY34">
            <v>27000</v>
          </cell>
          <cell r="AZ34">
            <v>0</v>
          </cell>
          <cell r="BC34">
            <v>0</v>
          </cell>
          <cell r="BF34">
            <v>0</v>
          </cell>
          <cell r="BG34">
            <v>60600</v>
          </cell>
          <cell r="BH34">
            <v>60600</v>
          </cell>
          <cell r="BI34">
            <v>0</v>
          </cell>
          <cell r="BJ34">
            <v>122300</v>
          </cell>
          <cell r="BK34">
            <v>122300</v>
          </cell>
          <cell r="BL34">
            <v>0</v>
          </cell>
          <cell r="BO34">
            <v>0</v>
          </cell>
          <cell r="BR34">
            <v>0</v>
          </cell>
          <cell r="BU34">
            <v>0</v>
          </cell>
          <cell r="BV34">
            <v>54200</v>
          </cell>
          <cell r="BW34">
            <v>54200</v>
          </cell>
          <cell r="BX34">
            <v>0</v>
          </cell>
          <cell r="CA34">
            <v>0</v>
          </cell>
          <cell r="CB34">
            <v>264100</v>
          </cell>
          <cell r="CC34">
            <v>264100</v>
          </cell>
          <cell r="CD34">
            <v>0</v>
          </cell>
          <cell r="CG34">
            <v>0</v>
          </cell>
          <cell r="CJ34">
            <v>0</v>
          </cell>
          <cell r="CM34">
            <v>0</v>
          </cell>
          <cell r="CP34">
            <v>0</v>
          </cell>
          <cell r="CS34">
            <v>0</v>
          </cell>
          <cell r="CV34">
            <v>0</v>
          </cell>
          <cell r="CY34">
            <v>0</v>
          </cell>
          <cell r="DB34">
            <v>0</v>
          </cell>
          <cell r="DE34">
            <v>0</v>
          </cell>
          <cell r="DH34">
            <v>0</v>
          </cell>
          <cell r="DK34">
            <v>0</v>
          </cell>
          <cell r="DL34">
            <v>0</v>
          </cell>
          <cell r="DM34">
            <v>0</v>
          </cell>
          <cell r="DN34">
            <v>0</v>
          </cell>
          <cell r="DO34">
            <v>0</v>
          </cell>
          <cell r="DP34">
            <v>0</v>
          </cell>
          <cell r="DQ34">
            <v>0</v>
          </cell>
          <cell r="DR34">
            <v>27000</v>
          </cell>
          <cell r="DS34">
            <v>27000</v>
          </cell>
          <cell r="DT34">
            <v>0</v>
          </cell>
          <cell r="DU34">
            <v>0</v>
          </cell>
          <cell r="DV34">
            <v>0</v>
          </cell>
          <cell r="DW34">
            <v>0</v>
          </cell>
          <cell r="DX34">
            <v>0</v>
          </cell>
          <cell r="DY34">
            <v>0</v>
          </cell>
          <cell r="DZ34">
            <v>0</v>
          </cell>
          <cell r="EA34">
            <v>60600</v>
          </cell>
          <cell r="EB34">
            <v>60600</v>
          </cell>
          <cell r="EC34">
            <v>0</v>
          </cell>
        </row>
        <row r="35">
          <cell r="E35" t="str">
            <v>Creation of a more inclusive, diversified, and sustainable growth of the orange (creative) economy through job creation, promotion of cultural services and improved market access</v>
          </cell>
          <cell r="AF35" t="str">
            <v>Economic Development</v>
          </cell>
          <cell r="AK35" t="str">
            <v>United Nations Educational, Scientific and Cultural Organization (UNESCO)</v>
          </cell>
          <cell r="AZ35">
            <v>0</v>
          </cell>
          <cell r="BC35">
            <v>0</v>
          </cell>
          <cell r="BF35">
            <v>0</v>
          </cell>
          <cell r="BI35">
            <v>0</v>
          </cell>
          <cell r="BL35">
            <v>0</v>
          </cell>
          <cell r="BO35">
            <v>0</v>
          </cell>
          <cell r="BR35">
            <v>0</v>
          </cell>
          <cell r="BU35">
            <v>0</v>
          </cell>
          <cell r="BX35">
            <v>0</v>
          </cell>
          <cell r="CA35">
            <v>0</v>
          </cell>
          <cell r="CB35">
            <v>0</v>
          </cell>
          <cell r="CC35">
            <v>0</v>
          </cell>
          <cell r="CD35">
            <v>0</v>
          </cell>
          <cell r="CG35">
            <v>0</v>
          </cell>
          <cell r="CJ35">
            <v>0</v>
          </cell>
          <cell r="CM35">
            <v>0</v>
          </cell>
          <cell r="CP35">
            <v>0</v>
          </cell>
          <cell r="CS35">
            <v>0</v>
          </cell>
          <cell r="CV35">
            <v>0</v>
          </cell>
          <cell r="CY35">
            <v>0</v>
          </cell>
          <cell r="DB35">
            <v>0</v>
          </cell>
          <cell r="DE35">
            <v>0</v>
          </cell>
          <cell r="DH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row>
        <row r="36">
          <cell r="E36" t="str">
            <v>Strengthened competitiveness and resilience among MSMEs owned by marginalised groups (especially those in the agri-business, energy, care, orange and silver economies)</v>
          </cell>
          <cell r="AF36" t="str">
            <v>Business Competitiveness</v>
          </cell>
          <cell r="AG36" t="str">
            <v>Resilience Building</v>
          </cell>
          <cell r="AH36" t="str">
            <v xml:space="preserve">Blue /Green Economy </v>
          </cell>
          <cell r="AJ36" t="str">
            <v>Sustainable Financing  </v>
          </cell>
          <cell r="AK36" t="str">
            <v>United Nations Entity for Gender Equality and the Empowerment of Women (UN Women)</v>
          </cell>
          <cell r="AZ36">
            <v>0</v>
          </cell>
          <cell r="BC36">
            <v>0</v>
          </cell>
          <cell r="BF36">
            <v>0</v>
          </cell>
          <cell r="BI36">
            <v>0</v>
          </cell>
          <cell r="BL36">
            <v>0</v>
          </cell>
          <cell r="BO36">
            <v>0</v>
          </cell>
          <cell r="BR36">
            <v>0</v>
          </cell>
          <cell r="BU36">
            <v>0</v>
          </cell>
          <cell r="BX36">
            <v>0</v>
          </cell>
          <cell r="CA36">
            <v>0</v>
          </cell>
          <cell r="CB36">
            <v>0</v>
          </cell>
          <cell r="CC36">
            <v>0</v>
          </cell>
          <cell r="CD36">
            <v>0</v>
          </cell>
          <cell r="CG36">
            <v>0</v>
          </cell>
          <cell r="CJ36">
            <v>0</v>
          </cell>
          <cell r="CM36">
            <v>0</v>
          </cell>
          <cell r="CP36">
            <v>0</v>
          </cell>
          <cell r="CS36">
            <v>0</v>
          </cell>
          <cell r="CV36">
            <v>0</v>
          </cell>
          <cell r="CY36">
            <v>0</v>
          </cell>
          <cell r="DB36">
            <v>0</v>
          </cell>
          <cell r="DE36">
            <v>0</v>
          </cell>
          <cell r="DH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0</v>
          </cell>
          <cell r="EB36">
            <v>0</v>
          </cell>
          <cell r="EC36">
            <v>0</v>
          </cell>
        </row>
        <row r="37">
          <cell r="E37" t="str">
            <v>Increased funds and capacities among FIs to contribute to gender-responsive innovative financing.</v>
          </cell>
          <cell r="F37" t="str">
            <v>Caribbean Development Bank (CDB), Regional and national DFIs</v>
          </cell>
          <cell r="AF37" t="str">
            <v>Access to Finance</v>
          </cell>
          <cell r="AG37" t="str">
            <v>Gender Equality</v>
          </cell>
          <cell r="AH37" t="str">
            <v>Support to Institutions</v>
          </cell>
          <cell r="AJ37" t="str">
            <v>Sustainable Financing  </v>
          </cell>
          <cell r="AK37" t="str">
            <v>United Nations Entity for Gender Equality and the Empowerment of Women (UN Women)</v>
          </cell>
          <cell r="AO37" t="str">
            <v>Caribbean Development Bank (CDB), Regional and national DFIs</v>
          </cell>
          <cell r="AZ37">
            <v>0</v>
          </cell>
          <cell r="BC37">
            <v>0</v>
          </cell>
          <cell r="BF37">
            <v>0</v>
          </cell>
          <cell r="BI37">
            <v>0</v>
          </cell>
          <cell r="BL37">
            <v>0</v>
          </cell>
          <cell r="BO37">
            <v>0</v>
          </cell>
          <cell r="BR37">
            <v>0</v>
          </cell>
          <cell r="BU37">
            <v>0</v>
          </cell>
          <cell r="BX37">
            <v>0</v>
          </cell>
          <cell r="CA37">
            <v>0</v>
          </cell>
          <cell r="CB37">
            <v>0</v>
          </cell>
          <cell r="CC37">
            <v>0</v>
          </cell>
          <cell r="CD37">
            <v>0</v>
          </cell>
          <cell r="CG37">
            <v>0</v>
          </cell>
          <cell r="CJ37">
            <v>0</v>
          </cell>
          <cell r="CM37">
            <v>0</v>
          </cell>
          <cell r="CP37">
            <v>0</v>
          </cell>
          <cell r="CS37">
            <v>0</v>
          </cell>
          <cell r="CV37">
            <v>0</v>
          </cell>
          <cell r="CY37">
            <v>0</v>
          </cell>
          <cell r="DB37">
            <v>0</v>
          </cell>
          <cell r="DE37">
            <v>0</v>
          </cell>
          <cell r="DH37">
            <v>0</v>
          </cell>
          <cell r="DK37">
            <v>0</v>
          </cell>
          <cell r="DL37">
            <v>0</v>
          </cell>
          <cell r="DM37">
            <v>0</v>
          </cell>
          <cell r="DN37">
            <v>0</v>
          </cell>
          <cell r="DO37">
            <v>0</v>
          </cell>
          <cell r="DP37">
            <v>0</v>
          </cell>
          <cell r="DQ37">
            <v>0</v>
          </cell>
          <cell r="DR37">
            <v>0</v>
          </cell>
          <cell r="DS37">
            <v>0</v>
          </cell>
          <cell r="DT37">
            <v>0</v>
          </cell>
          <cell r="DU37">
            <v>0</v>
          </cell>
          <cell r="DV37">
            <v>0</v>
          </cell>
          <cell r="DW37">
            <v>0</v>
          </cell>
          <cell r="DX37">
            <v>0</v>
          </cell>
          <cell r="DY37">
            <v>0</v>
          </cell>
          <cell r="DZ37">
            <v>0</v>
          </cell>
          <cell r="EA37">
            <v>0</v>
          </cell>
          <cell r="EB37">
            <v>0</v>
          </cell>
          <cell r="EC37">
            <v>0</v>
          </cell>
        </row>
        <row r="38">
          <cell r="E38" t="str">
            <v>Enhanced capacities across the private sector and governments to create an enabling environment for gender equality and women’s empowerment.</v>
          </cell>
          <cell r="AF38" t="str">
            <v>Access to Finance</v>
          </cell>
          <cell r="AG38" t="str">
            <v>Gender Equality</v>
          </cell>
          <cell r="AH38" t="str">
            <v>Public Financial Management</v>
          </cell>
          <cell r="AJ38" t="str">
            <v>Sustainable Financing  </v>
          </cell>
          <cell r="AK38" t="str">
            <v>United Nations Entity for Gender Equality and the Empowerment of Women (UN Women)</v>
          </cell>
          <cell r="AZ38">
            <v>0</v>
          </cell>
          <cell r="BC38">
            <v>0</v>
          </cell>
          <cell r="BF38">
            <v>0</v>
          </cell>
          <cell r="BI38">
            <v>0</v>
          </cell>
          <cell r="BL38">
            <v>0</v>
          </cell>
          <cell r="BO38">
            <v>0</v>
          </cell>
          <cell r="BR38">
            <v>0</v>
          </cell>
          <cell r="BU38">
            <v>0</v>
          </cell>
          <cell r="BX38">
            <v>0</v>
          </cell>
          <cell r="CA38">
            <v>0</v>
          </cell>
          <cell r="CB38">
            <v>0</v>
          </cell>
          <cell r="CC38">
            <v>0</v>
          </cell>
          <cell r="CD38">
            <v>0</v>
          </cell>
          <cell r="CG38">
            <v>0</v>
          </cell>
          <cell r="CJ38">
            <v>0</v>
          </cell>
          <cell r="CM38">
            <v>0</v>
          </cell>
          <cell r="CP38">
            <v>0</v>
          </cell>
          <cell r="CS38">
            <v>0</v>
          </cell>
          <cell r="CV38">
            <v>0</v>
          </cell>
          <cell r="CY38">
            <v>0</v>
          </cell>
          <cell r="DB38">
            <v>0</v>
          </cell>
          <cell r="DE38">
            <v>0</v>
          </cell>
          <cell r="DH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0</v>
          </cell>
        </row>
        <row r="39">
          <cell r="E39" t="str">
            <v xml:space="preserve">Improved Customs clearance processes generating more Customs revenues through faster and more efficient procedures </v>
          </cell>
          <cell r="F39" t="str">
            <v>Automated Systems for Customs Data (ASYCUDA) programme in cooperation with national customs and tax institutions</v>
          </cell>
          <cell r="G39">
            <v>44652</v>
          </cell>
          <cell r="H39">
            <v>45016</v>
          </cell>
          <cell r="I39" t="str">
            <v>Jaime Mendoza Terceros (jaime.mendoza@unctad.org )</v>
          </cell>
          <cell r="K39" t="str">
            <v>ASYCUDA ePayment extension</v>
          </cell>
          <cell r="L39" t="str">
            <v>ASYCUDA Consolidation</v>
          </cell>
          <cell r="O39" t="str">
            <v>ASYCUDA ePayment extension</v>
          </cell>
          <cell r="P39" t="str">
            <v>ASYCUDA Technical Support</v>
          </cell>
          <cell r="U39" t="str">
            <v>Not expected to contribute to gender equality/women’s empowerment (0)</v>
          </cell>
          <cell r="V39" t="str">
            <v>Not expected to contribute to realization of human rights (0)</v>
          </cell>
          <cell r="W39" t="str">
            <v>Not expected to contribute to sustaining peace (0)</v>
          </cell>
          <cell r="X39" t="str">
            <v>Capacity Development/Technical Assistance </v>
          </cell>
          <cell r="AA39" t="str">
            <v>8.2 Achieve higher levels of economic productivity through diversification, technological upgrading and innovation, including through a focus on high-value added and labour-intensive sectors</v>
          </cell>
          <cell r="AB3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C39" t="str">
            <v>17.10 Promote a universal, rules-based, open, non‑discriminatory and equitable multilateral trading system under the World Trade Organization, including through the conclusion of negotiations under its Doha Development Agenda</v>
          </cell>
          <cell r="AD39" t="str">
            <v>17.11 Significantly increase the exports of developing countries, in particular with a view to doubling the least developed countries’ share of global exports by 2020</v>
          </cell>
          <cell r="AF39" t="str">
            <v>Economic Development</v>
          </cell>
          <cell r="AG39" t="str">
            <v>Capacity Building</v>
          </cell>
          <cell r="AH39" t="str">
            <v>Support to Institutions</v>
          </cell>
          <cell r="AI39" t="str">
            <v xml:space="preserve">Robust Economy </v>
          </cell>
          <cell r="AJ39" t="str">
            <v xml:space="preserve">Digitization </v>
          </cell>
          <cell r="AK39" t="str">
            <v>United Nations Conference on Trade and Development (UNCTAD)</v>
          </cell>
          <cell r="AL39" t="str">
            <v>Governments</v>
          </cell>
          <cell r="AX39">
            <v>185500</v>
          </cell>
          <cell r="AY39">
            <v>185500</v>
          </cell>
          <cell r="AZ39">
            <v>0</v>
          </cell>
          <cell r="BC39">
            <v>0</v>
          </cell>
          <cell r="BF39">
            <v>0</v>
          </cell>
          <cell r="BI39">
            <v>0</v>
          </cell>
          <cell r="BJ39">
            <v>150000</v>
          </cell>
          <cell r="BK39">
            <v>0</v>
          </cell>
          <cell r="BL39">
            <v>150000</v>
          </cell>
          <cell r="BM39">
            <v>70000</v>
          </cell>
          <cell r="BN39">
            <v>70000</v>
          </cell>
          <cell r="BO39">
            <v>0</v>
          </cell>
          <cell r="BR39">
            <v>0</v>
          </cell>
          <cell r="BU39">
            <v>0</v>
          </cell>
          <cell r="BX39">
            <v>0</v>
          </cell>
          <cell r="CA39">
            <v>0</v>
          </cell>
          <cell r="CB39">
            <v>405500</v>
          </cell>
          <cell r="CC39">
            <v>255500</v>
          </cell>
          <cell r="CD39">
            <v>150000</v>
          </cell>
          <cell r="CG39">
            <v>0</v>
          </cell>
          <cell r="CJ39">
            <v>0</v>
          </cell>
          <cell r="CM39">
            <v>0</v>
          </cell>
          <cell r="CP39">
            <v>0</v>
          </cell>
          <cell r="CS39">
            <v>0</v>
          </cell>
          <cell r="CV39">
            <v>0</v>
          </cell>
          <cell r="CY39">
            <v>0</v>
          </cell>
          <cell r="DB39">
            <v>0</v>
          </cell>
          <cell r="DE39">
            <v>0</v>
          </cell>
          <cell r="DH39">
            <v>0</v>
          </cell>
          <cell r="DK39">
            <v>0</v>
          </cell>
          <cell r="DL39">
            <v>0</v>
          </cell>
          <cell r="DM39">
            <v>0</v>
          </cell>
          <cell r="DN39">
            <v>0</v>
          </cell>
          <cell r="DO39">
            <v>0</v>
          </cell>
          <cell r="DP39">
            <v>0</v>
          </cell>
          <cell r="DQ39">
            <v>0</v>
          </cell>
          <cell r="DR39">
            <v>185500</v>
          </cell>
          <cell r="DS39">
            <v>185500</v>
          </cell>
          <cell r="DT39">
            <v>0</v>
          </cell>
          <cell r="DU39">
            <v>0</v>
          </cell>
          <cell r="DV39">
            <v>0</v>
          </cell>
          <cell r="DW39">
            <v>0</v>
          </cell>
          <cell r="DX39">
            <v>0</v>
          </cell>
          <cell r="DY39">
            <v>0</v>
          </cell>
          <cell r="DZ39">
            <v>0</v>
          </cell>
          <cell r="EA39">
            <v>0</v>
          </cell>
          <cell r="EB39">
            <v>0</v>
          </cell>
          <cell r="EC39">
            <v>0</v>
          </cell>
        </row>
        <row r="40">
          <cell r="E40" t="str">
            <v>Improved capacity of Governments to handle the management of public liabilities and the production of reliable debt data for policy-making purpose</v>
          </cell>
          <cell r="F40" t="str">
            <v>Debt Management and Financial Analysis System (DMFAS) Programme</v>
          </cell>
          <cell r="G40" t="str">
            <v>ACTIVITIES are only in Trinidad and Tobago</v>
          </cell>
          <cell r="H40" t="str">
            <v>ACTIVITIES are only in Trinidad and Tobago</v>
          </cell>
          <cell r="I40" t="str">
            <v>ACTIVITIES are only in Trinidad and Tobago</v>
          </cell>
          <cell r="U40" t="str">
            <v>Not expected to contribute to gender equality/women’s empowerment (0)</v>
          </cell>
          <cell r="V40" t="str">
            <v>Not expected to contribute to realization of human rights (0)</v>
          </cell>
          <cell r="W40" t="str">
            <v>Not expected to contribute to sustaining peace (0)</v>
          </cell>
          <cell r="X40" t="str">
            <v>Capacity Development/Technical Assistance </v>
          </cell>
          <cell r="AA40" t="str">
            <v>17.4 Assist developing countries in attaining long-term debt sustainability through coordinated policies aimed at fostering debt financing, debt relief and debt restructuring, as appropriate, and address the external debt of highly indebted poor countries to reduce debt distress</v>
          </cell>
          <cell r="AF40" t="str">
            <v>Economic Development</v>
          </cell>
          <cell r="AG40" t="str">
            <v>Support to Institutions</v>
          </cell>
          <cell r="AH40" t="str">
            <v>Capacity Building</v>
          </cell>
          <cell r="AJ40" t="str">
            <v xml:space="preserve">Digitization </v>
          </cell>
          <cell r="AK40" t="str">
            <v>United Nations Conference on Trade and Development (UNCTAD)</v>
          </cell>
          <cell r="AZ40">
            <v>0</v>
          </cell>
          <cell r="BC40">
            <v>0</v>
          </cell>
          <cell r="BF40">
            <v>0</v>
          </cell>
          <cell r="BI40">
            <v>0</v>
          </cell>
          <cell r="BL40">
            <v>0</v>
          </cell>
          <cell r="BO40">
            <v>0</v>
          </cell>
          <cell r="BR40">
            <v>0</v>
          </cell>
          <cell r="BU40">
            <v>0</v>
          </cell>
          <cell r="BX40">
            <v>0</v>
          </cell>
          <cell r="CA40">
            <v>0</v>
          </cell>
          <cell r="CB40">
            <v>0</v>
          </cell>
          <cell r="CC40">
            <v>0</v>
          </cell>
          <cell r="CD40">
            <v>0</v>
          </cell>
          <cell r="CG40">
            <v>0</v>
          </cell>
          <cell r="CJ40">
            <v>0</v>
          </cell>
          <cell r="CM40">
            <v>0</v>
          </cell>
          <cell r="CP40">
            <v>0</v>
          </cell>
          <cell r="CS40">
            <v>0</v>
          </cell>
          <cell r="CV40">
            <v>0</v>
          </cell>
          <cell r="CY40">
            <v>0</v>
          </cell>
          <cell r="DB40">
            <v>0</v>
          </cell>
          <cell r="DE40">
            <v>0</v>
          </cell>
          <cell r="DH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0</v>
          </cell>
        </row>
        <row r="41">
          <cell r="E41" t="str">
            <v>Implementation of Electronic Single Windows for increased transparency, cost efficiency and competitiveness of trade procedures</v>
          </cell>
          <cell r="F41" t="str">
            <v>Development of Electronic Single Windows in collaboration with national stakeholders</v>
          </cell>
          <cell r="G41">
            <v>44621</v>
          </cell>
          <cell r="H41">
            <v>45716</v>
          </cell>
          <cell r="I41" t="str">
            <v>jaime.mendoza@unctad.org</v>
          </cell>
          <cell r="L41" t="str">
            <v xml:space="preserve">Barbados Single Window Project: Create an electronic single window </v>
          </cell>
          <cell r="R41" t="str">
            <v xml:space="preserve">Create the electronic St Lucia Single Window system </v>
          </cell>
          <cell r="S41" t="str">
            <v>Establish the electronic St Vincent Single Window system</v>
          </cell>
          <cell r="U41" t="str">
            <v>Not expected to contribute to gender equality/women’s empowerment (0)</v>
          </cell>
          <cell r="V41" t="str">
            <v>Limited contribution to realization of human rights (1)</v>
          </cell>
          <cell r="W41" t="str">
            <v>Not expected to contribute to sustaining peace (0)</v>
          </cell>
          <cell r="X41" t="str">
            <v>Capacity Development/Technical Assistance </v>
          </cell>
          <cell r="AA41"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B41" t="str">
            <v>17.8 Fully operationalize the technology bank and science, technology and innovation capacity-building mechanism for least developed countries by 2017 and enhance the use of enabling technology, in particular information and communications technology</v>
          </cell>
          <cell r="AF41" t="str">
            <v>Economic Development</v>
          </cell>
          <cell r="AG41" t="str">
            <v>Support to Institutions</v>
          </cell>
          <cell r="AH41" t="str">
            <v>SMEs</v>
          </cell>
          <cell r="AJ41" t="str">
            <v>Tailored Policy Support &amp; Technical Assistance</v>
          </cell>
          <cell r="AK41" t="str">
            <v>United Nations Conference on Trade and Development (UNCTAD)</v>
          </cell>
          <cell r="AL41" t="str">
            <v>Government/World Bank (SVG)</v>
          </cell>
          <cell r="AZ41">
            <v>0</v>
          </cell>
          <cell r="BA41">
            <v>2150000</v>
          </cell>
          <cell r="BB41">
            <v>600000</v>
          </cell>
          <cell r="BC41">
            <v>1550000</v>
          </cell>
          <cell r="BF41">
            <v>0</v>
          </cell>
          <cell r="BI41">
            <v>0</v>
          </cell>
          <cell r="BL41">
            <v>0</v>
          </cell>
          <cell r="BO41">
            <v>0</v>
          </cell>
          <cell r="BR41">
            <v>0</v>
          </cell>
          <cell r="BS41">
            <v>2100000</v>
          </cell>
          <cell r="BT41">
            <v>0</v>
          </cell>
          <cell r="BU41">
            <v>2100000</v>
          </cell>
          <cell r="BV41">
            <v>1570000</v>
          </cell>
          <cell r="BW41">
            <v>0</v>
          </cell>
          <cell r="BX41">
            <v>1570000</v>
          </cell>
          <cell r="CA41">
            <v>0</v>
          </cell>
          <cell r="CB41">
            <v>5820000</v>
          </cell>
          <cell r="CC41">
            <v>600000</v>
          </cell>
          <cell r="CD41">
            <v>5220000</v>
          </cell>
          <cell r="CG41">
            <v>0</v>
          </cell>
          <cell r="CJ41">
            <v>0</v>
          </cell>
          <cell r="CM41">
            <v>0</v>
          </cell>
          <cell r="CP41">
            <v>0</v>
          </cell>
          <cell r="CS41">
            <v>0</v>
          </cell>
          <cell r="CV41">
            <v>0</v>
          </cell>
          <cell r="CY41">
            <v>0</v>
          </cell>
          <cell r="DB41">
            <v>0</v>
          </cell>
          <cell r="DE41">
            <v>0</v>
          </cell>
          <cell r="DH41">
            <v>0</v>
          </cell>
          <cell r="DK41">
            <v>0</v>
          </cell>
          <cell r="DL41">
            <v>0</v>
          </cell>
          <cell r="DM41">
            <v>0</v>
          </cell>
          <cell r="DN41">
            <v>0</v>
          </cell>
          <cell r="DO41">
            <v>0</v>
          </cell>
          <cell r="DP41">
            <v>0</v>
          </cell>
          <cell r="DQ41">
            <v>0</v>
          </cell>
          <cell r="DR41">
            <v>0</v>
          </cell>
          <cell r="DS41">
            <v>0</v>
          </cell>
          <cell r="DT41">
            <v>0</v>
          </cell>
          <cell r="DU41">
            <v>2150000</v>
          </cell>
          <cell r="DV41">
            <v>600000</v>
          </cell>
          <cell r="DW41">
            <v>1550000</v>
          </cell>
          <cell r="DX41">
            <v>0</v>
          </cell>
          <cell r="DY41">
            <v>0</v>
          </cell>
          <cell r="DZ41">
            <v>0</v>
          </cell>
          <cell r="EA41">
            <v>0</v>
          </cell>
          <cell r="EB41">
            <v>0</v>
          </cell>
          <cell r="EC41">
            <v>0</v>
          </cell>
        </row>
        <row r="42">
          <cell r="E42" t="str">
            <v>National governments and micros, mall and medium sized enterprises have increased capacities on entrepreneurship to facilitate sustainable development and inclusive growth</v>
          </cell>
          <cell r="F42" t="str">
            <v>Empretec Programme on entrepreneurship promotion</v>
          </cell>
          <cell r="G42" t="str">
            <v>tbc</v>
          </cell>
          <cell r="H42" t="str">
            <v>tbc</v>
          </cell>
          <cell r="I42" t="str">
            <v>lorenzo.tosini@unctad.org</v>
          </cell>
          <cell r="U42" t="str">
            <v>Gender equality/women’s empowerment is a significant objective (2)</v>
          </cell>
          <cell r="V42" t="str">
            <v>Limited contribution to realization of human rights (1)</v>
          </cell>
          <cell r="W42" t="str">
            <v>Not expected to contribute to sustaining peace (0)</v>
          </cell>
          <cell r="X42" t="str">
            <v>Capacity Development/Technical Assistance </v>
          </cell>
          <cell r="Y42" t="str">
            <v>Women and Girls</v>
          </cell>
          <cell r="AA42" t="str">
            <v>4.4 By 2030, substantially increase the number of youth and adults who have relevant skills, including technical and vocational skills, for employment, decent jobs and entrepreneurship</v>
          </cell>
          <cell r="AB42" t="str">
            <v>4.7 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v>
          </cell>
          <cell r="AC42" t="str">
            <v>5.b Enhance the use of enabling technology, in particular information and communications technology, to promote the empowerment of women</v>
          </cell>
          <cell r="AF42" t="str">
            <v>Economic Development</v>
          </cell>
          <cell r="AG42" t="str">
            <v>Support to Institutions</v>
          </cell>
          <cell r="AH42" t="str">
            <v>SMEs</v>
          </cell>
          <cell r="AJ42" t="str">
            <v>Tailored Policy Support &amp; Technical Assistance</v>
          </cell>
          <cell r="AK42" t="str">
            <v>United Nations Conference on Trade and Development (UNCTAD)</v>
          </cell>
          <cell r="AZ42">
            <v>0</v>
          </cell>
          <cell r="BC42">
            <v>0</v>
          </cell>
          <cell r="BF42">
            <v>0</v>
          </cell>
          <cell r="BI42">
            <v>0</v>
          </cell>
          <cell r="BL42">
            <v>0</v>
          </cell>
          <cell r="BO42">
            <v>0</v>
          </cell>
          <cell r="BR42">
            <v>0</v>
          </cell>
          <cell r="BU42">
            <v>0</v>
          </cell>
          <cell r="BX42">
            <v>0</v>
          </cell>
          <cell r="CA42">
            <v>0</v>
          </cell>
          <cell r="CB42">
            <v>0</v>
          </cell>
          <cell r="CC42">
            <v>0</v>
          </cell>
          <cell r="CD42">
            <v>0</v>
          </cell>
          <cell r="CG42">
            <v>0</v>
          </cell>
          <cell r="CJ42">
            <v>0</v>
          </cell>
          <cell r="CM42">
            <v>0</v>
          </cell>
          <cell r="CP42">
            <v>0</v>
          </cell>
          <cell r="CS42">
            <v>0</v>
          </cell>
          <cell r="CV42">
            <v>0</v>
          </cell>
          <cell r="CY42">
            <v>0</v>
          </cell>
          <cell r="DB42">
            <v>0</v>
          </cell>
          <cell r="DE42">
            <v>0</v>
          </cell>
          <cell r="DH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row>
        <row r="43">
          <cell r="E43" t="str">
            <v>Service Sector Development: Support policy development and capacity building to enhance regional regulatory and institutional frameworks and institutional coordination in service-led diversification policymaking and to increase productive or export capacity.</v>
          </cell>
          <cell r="F43" t="str">
            <v>Support to CARICOM’s implementation of the regional services policy and enhancing regional creative economy.</v>
          </cell>
          <cell r="G43">
            <v>44805</v>
          </cell>
          <cell r="H43">
            <v>46022</v>
          </cell>
          <cell r="I43" t="str">
            <v xml:space="preserve">miho.shirotori@un.org </v>
          </cell>
          <cell r="J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K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L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M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N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O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P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Q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R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S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T43" t="str">
            <v>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U43" t="str">
            <v>Contribute to gender equality/women’s empowerment in a limited way (1)</v>
          </cell>
          <cell r="V43" t="str">
            <v>Not expected to contribute to realization of human rights (0)</v>
          </cell>
          <cell r="W43" t="str">
            <v>Not expected to contribute to sustaining peace (0)</v>
          </cell>
          <cell r="X43" t="str">
            <v>Policy Advice and Thought Leadership </v>
          </cell>
          <cell r="Y43" t="str">
            <v>Women and Girls</v>
          </cell>
          <cell r="Z43" t="str">
            <v xml:space="preserve">Joint Programming </v>
          </cell>
          <cell r="AA43" t="str">
            <v>8.2 Achieve higher levels of economic productivity through diversification, technological upgrading and innovation, including through a focus on high-value added and labour-intensive sectors</v>
          </cell>
          <cell r="AB43"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F43" t="str">
            <v>Economic Development</v>
          </cell>
          <cell r="AG43" t="str">
            <v>Capacity Building</v>
          </cell>
          <cell r="AH43" t="str">
            <v>Capacity Building</v>
          </cell>
          <cell r="AI43" t="str">
            <v>Protected and Sustainably Leveraged Natural and Other Unique Assets</v>
          </cell>
          <cell r="AJ43" t="str">
            <v>Tailored Policy Support &amp; Technical Assistance</v>
          </cell>
          <cell r="AK43" t="str">
            <v>United Nations Conference on Trade and Development (UNCTAD)</v>
          </cell>
          <cell r="AO43" t="str">
            <v>Caribbean Community Secretariat (CARICOM)</v>
          </cell>
          <cell r="AU43">
            <v>60000</v>
          </cell>
          <cell r="AW43">
            <v>60000</v>
          </cell>
          <cell r="AX43">
            <v>60000</v>
          </cell>
          <cell r="AZ43">
            <v>60000</v>
          </cell>
          <cell r="BA43">
            <v>60000</v>
          </cell>
          <cell r="BC43">
            <v>60000</v>
          </cell>
          <cell r="BD43">
            <v>60000</v>
          </cell>
          <cell r="BF43">
            <v>60000</v>
          </cell>
          <cell r="BG43">
            <v>60000</v>
          </cell>
          <cell r="BI43">
            <v>60000</v>
          </cell>
          <cell r="BJ43">
            <v>60000</v>
          </cell>
          <cell r="BL43">
            <v>60000</v>
          </cell>
          <cell r="BM43">
            <v>60000</v>
          </cell>
          <cell r="BO43">
            <v>60000</v>
          </cell>
          <cell r="BP43">
            <v>60000</v>
          </cell>
          <cell r="BR43">
            <v>60000</v>
          </cell>
          <cell r="BS43">
            <v>60000</v>
          </cell>
          <cell r="BU43">
            <v>60000</v>
          </cell>
          <cell r="BV43">
            <v>60000</v>
          </cell>
          <cell r="BX43">
            <v>60000</v>
          </cell>
          <cell r="BY43">
            <v>60000</v>
          </cell>
          <cell r="CA43">
            <v>60000</v>
          </cell>
          <cell r="CB43">
            <v>660000</v>
          </cell>
          <cell r="CC43">
            <v>0</v>
          </cell>
          <cell r="CD43">
            <v>660000</v>
          </cell>
          <cell r="CE43">
            <v>60000</v>
          </cell>
          <cell r="CG43">
            <v>60000</v>
          </cell>
          <cell r="CH43">
            <v>60000</v>
          </cell>
          <cell r="CJ43">
            <v>60000</v>
          </cell>
          <cell r="CK43">
            <v>60000</v>
          </cell>
          <cell r="CM43">
            <v>60000</v>
          </cell>
          <cell r="CN43">
            <v>60000</v>
          </cell>
          <cell r="CP43">
            <v>60000</v>
          </cell>
          <cell r="CQ43">
            <v>60000</v>
          </cell>
          <cell r="CS43">
            <v>60000</v>
          </cell>
          <cell r="CT43">
            <v>60000</v>
          </cell>
          <cell r="CV43">
            <v>60000</v>
          </cell>
          <cell r="CW43">
            <v>60000</v>
          </cell>
          <cell r="CY43">
            <v>60000</v>
          </cell>
          <cell r="CZ43">
            <v>60000</v>
          </cell>
          <cell r="DB43">
            <v>60000</v>
          </cell>
          <cell r="DC43">
            <v>60000</v>
          </cell>
          <cell r="DE43">
            <v>60000</v>
          </cell>
          <cell r="DF43">
            <v>60000</v>
          </cell>
          <cell r="DH43">
            <v>60000</v>
          </cell>
          <cell r="DI43">
            <v>60000</v>
          </cell>
          <cell r="DK43">
            <v>60000</v>
          </cell>
          <cell r="DL43">
            <v>660000</v>
          </cell>
          <cell r="DM43">
            <v>0</v>
          </cell>
          <cell r="DN43">
            <v>660000</v>
          </cell>
          <cell r="DO43">
            <v>120000</v>
          </cell>
          <cell r="DP43">
            <v>0</v>
          </cell>
          <cell r="DQ43">
            <v>120000</v>
          </cell>
          <cell r="DR43">
            <v>120000</v>
          </cell>
          <cell r="DS43">
            <v>0</v>
          </cell>
          <cell r="DT43">
            <v>120000</v>
          </cell>
          <cell r="DU43">
            <v>120000</v>
          </cell>
          <cell r="DV43">
            <v>0</v>
          </cell>
          <cell r="DW43">
            <v>120000</v>
          </cell>
          <cell r="DX43">
            <v>120000</v>
          </cell>
          <cell r="DY43">
            <v>0</v>
          </cell>
          <cell r="DZ43">
            <v>120000</v>
          </cell>
          <cell r="EA43">
            <v>120000</v>
          </cell>
          <cell r="EB43">
            <v>0</v>
          </cell>
          <cell r="EC43">
            <v>120000</v>
          </cell>
        </row>
        <row r="44">
          <cell r="E44" t="str">
            <v>Improved foreign trade opportunities through implementation and simplification of trade facilitation procedures, in particular through implementation of the WTO Trade Facilitation Agreement provisions and general trade facilitation reforms leading to a reduction of trade transaction costs</v>
          </cell>
          <cell r="F44" t="str">
            <v>Capacity building and technical assistance on trade facilitation reforms, including implementing project management, and monitoring capabilities for National Trade Facilitation Committees (Trade Facilitation Reform Tracker)  as well as building tools for transparency in foreign trade (Trade Information Portals)</v>
          </cell>
          <cell r="G44">
            <v>44652</v>
          </cell>
          <cell r="H44">
            <v>45747</v>
          </cell>
          <cell r="I44" t="str">
            <v>Arantzazu Sanchez</v>
          </cell>
          <cell r="T44" t="str">
            <v>Support for ODA eligble OECS countries to support trade facilitation implementation reforms, in particular through digitalized project management and monitoring</v>
          </cell>
          <cell r="U44" t="str">
            <v>Contribute to gender equality/women’s empowerment in a limited way (1)</v>
          </cell>
          <cell r="V44" t="str">
            <v>Not expected to contribute to realization of human rights (0)</v>
          </cell>
          <cell r="W44" t="str">
            <v>Not expected to contribute to sustaining peace (0)</v>
          </cell>
          <cell r="X44" t="str">
            <v>Capacity Development/Technical Assistance </v>
          </cell>
          <cell r="AA44"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44" t="str">
            <v>17.10 Promote a universal, rules-based, open, non‑discriminatory and equitable multilateral trading system under the World Trade Organization, including through the conclusion of negotiations under its Doha Development Agenda</v>
          </cell>
          <cell r="AC44" t="str">
            <v>17.11 Significantly increase the exports of developing countries, in particular with a view to doubling the least developed countries’ share of global exports by 2020</v>
          </cell>
          <cell r="AF44" t="str">
            <v>Economic Development</v>
          </cell>
          <cell r="AG44" t="str">
            <v>Capacity Building</v>
          </cell>
          <cell r="AH44" t="str">
            <v>Support to Institutions</v>
          </cell>
          <cell r="AJ44" t="str">
            <v>Tailored Policy Support &amp; Technical Assistance</v>
          </cell>
          <cell r="AK44" t="str">
            <v>United Nations Conference on Trade and Development (UNCTAD)</v>
          </cell>
          <cell r="AL44" t="str">
            <v>UK</v>
          </cell>
          <cell r="AO44" t="str">
            <v>Organisation of Eastern Caribbean States (OECS)</v>
          </cell>
          <cell r="AZ44">
            <v>0</v>
          </cell>
          <cell r="BC44">
            <v>0</v>
          </cell>
          <cell r="BF44">
            <v>0</v>
          </cell>
          <cell r="BI44">
            <v>0</v>
          </cell>
          <cell r="BL44">
            <v>0</v>
          </cell>
          <cell r="BO44">
            <v>0</v>
          </cell>
          <cell r="BR44">
            <v>0</v>
          </cell>
          <cell r="BU44">
            <v>0</v>
          </cell>
          <cell r="BX44">
            <v>0</v>
          </cell>
          <cell r="BY44">
            <v>800000</v>
          </cell>
          <cell r="BZ44">
            <v>300000</v>
          </cell>
          <cell r="CA44">
            <v>500000</v>
          </cell>
          <cell r="CB44">
            <v>800000</v>
          </cell>
          <cell r="CC44">
            <v>300000</v>
          </cell>
          <cell r="CD44">
            <v>500000</v>
          </cell>
          <cell r="CG44">
            <v>0</v>
          </cell>
          <cell r="CJ44">
            <v>0</v>
          </cell>
          <cell r="CM44">
            <v>0</v>
          </cell>
          <cell r="CP44">
            <v>0</v>
          </cell>
          <cell r="CS44">
            <v>0</v>
          </cell>
          <cell r="CV44">
            <v>0</v>
          </cell>
          <cell r="CY44">
            <v>0</v>
          </cell>
          <cell r="DB44">
            <v>0</v>
          </cell>
          <cell r="DE44">
            <v>0</v>
          </cell>
          <cell r="DH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row>
        <row r="45">
          <cell r="E45" t="str">
            <v>Ministry Agriculture is supported in the development of a national bioeconomy initiative through the promotion and implementation of urban and peri-urban landscape management practices for greener cities to catalyse a climate-resilient, environmentally friendly country</v>
          </cell>
          <cell r="O45" t="str">
            <v>* 3976 - Development of a Monitoring and Review framework for Blue Economy investment inclusive of PPPs, due: 2023-Feb-28
* 3977 - Capacities of aquaculturalist strengthened to increase access to credit, adopt GAP (including post harvest handling) and food safety to meet market requirements., due: 2023-Aug-31
* 3978 - Value chain analyses completed on aquaculture., due: 2022-Aug-31</v>
          </cell>
          <cell r="T45" t="str">
            <v>Collaborative activities in coordination with OECS</v>
          </cell>
          <cell r="X45" t="str">
            <v>Policy Advice and Thought Leadership </v>
          </cell>
          <cell r="AA45" t="str">
            <v>13.1 Strengthen resilience and adaptive capacity to climate-related hazards and natural disasters in all countries</v>
          </cell>
          <cell r="AF45" t="str">
            <v>Biodiversity and Ecosystems  for food and agriculture</v>
          </cell>
          <cell r="AI45" t="str">
            <v>Protected and Sustainably Leveraged Natural and Other Unique Assets</v>
          </cell>
          <cell r="AJ45" t="str">
            <v>Tailored Policy Support &amp; Technical Assistance</v>
          </cell>
          <cell r="AK45" t="str">
            <v>Food and Agriculture Organization of the United Nations (FAO)</v>
          </cell>
          <cell r="AZ45">
            <v>0</v>
          </cell>
          <cell r="BC45">
            <v>0</v>
          </cell>
          <cell r="BF45">
            <v>0</v>
          </cell>
          <cell r="BG45">
            <v>28500</v>
          </cell>
          <cell r="BH45">
            <v>28500</v>
          </cell>
          <cell r="BI45">
            <v>0</v>
          </cell>
          <cell r="BL45">
            <v>0</v>
          </cell>
          <cell r="BO45">
            <v>0</v>
          </cell>
          <cell r="BR45">
            <v>0</v>
          </cell>
          <cell r="BU45">
            <v>0</v>
          </cell>
          <cell r="BX45">
            <v>0</v>
          </cell>
          <cell r="CA45">
            <v>0</v>
          </cell>
          <cell r="CB45">
            <v>28500</v>
          </cell>
          <cell r="CC45">
            <v>28500</v>
          </cell>
          <cell r="CD45">
            <v>0</v>
          </cell>
          <cell r="CG45">
            <v>0</v>
          </cell>
          <cell r="CJ45">
            <v>0</v>
          </cell>
          <cell r="CM45">
            <v>0</v>
          </cell>
          <cell r="CP45">
            <v>0</v>
          </cell>
          <cell r="CS45">
            <v>0</v>
          </cell>
          <cell r="CV45">
            <v>0</v>
          </cell>
          <cell r="CY45">
            <v>0</v>
          </cell>
          <cell r="DB45">
            <v>0</v>
          </cell>
          <cell r="DE45">
            <v>0</v>
          </cell>
          <cell r="DH45">
            <v>0</v>
          </cell>
          <cell r="DK45">
            <v>0</v>
          </cell>
          <cell r="DL45">
            <v>0</v>
          </cell>
          <cell r="DM45">
            <v>0</v>
          </cell>
          <cell r="DN45">
            <v>0</v>
          </cell>
          <cell r="DO45">
            <v>0</v>
          </cell>
          <cell r="DP45">
            <v>0</v>
          </cell>
          <cell r="DQ45">
            <v>0</v>
          </cell>
          <cell r="DR45">
            <v>0</v>
          </cell>
          <cell r="DS45">
            <v>0</v>
          </cell>
          <cell r="DT45">
            <v>0</v>
          </cell>
          <cell r="DU45">
            <v>0</v>
          </cell>
          <cell r="DV45">
            <v>0</v>
          </cell>
          <cell r="DW45">
            <v>0</v>
          </cell>
          <cell r="DX45">
            <v>0</v>
          </cell>
          <cell r="DY45">
            <v>0</v>
          </cell>
          <cell r="DZ45">
            <v>0</v>
          </cell>
          <cell r="EA45">
            <v>28500</v>
          </cell>
          <cell r="EB45">
            <v>28500</v>
          </cell>
          <cell r="EC45">
            <v>0</v>
          </cell>
        </row>
        <row r="46">
          <cell r="E46" t="str">
            <v>Government institutions have strengthened policy framework and traceability systems to improve and promote sustainable blue food systems and opportunities for investment</v>
          </cell>
          <cell r="L46" t="str">
            <v>* 3952 - Development of a Monitoring and Review framework for Blue Economy investment inclusive of PPPs, due: 2022-Dec-31
* 3953 - Capacity built in the  development on knowledge, measures, options, and incentives for addressing bycatch mitigation and unwanted discards to improve sustainability of fisheries increased among key stakeholder groups, due: 2023-Dec-31</v>
          </cell>
          <cell r="AA4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46" t="str">
            <v>14.b Provide access for small-scale artisanal fishers to marine resources and markets</v>
          </cell>
          <cell r="AF46" t="str">
            <v xml:space="preserve">Blue Transformation </v>
          </cell>
          <cell r="AJ46" t="str">
            <v>COVID Response  &amp;  Socio-economic Recovery</v>
          </cell>
          <cell r="AK46" t="str">
            <v>Food and Agriculture Organization of the United Nations (FAO)</v>
          </cell>
          <cell r="AZ46">
            <v>0</v>
          </cell>
          <cell r="BA46">
            <v>115800</v>
          </cell>
          <cell r="BB46">
            <v>77000</v>
          </cell>
          <cell r="BC46">
            <v>38800</v>
          </cell>
          <cell r="BF46">
            <v>0</v>
          </cell>
          <cell r="BI46">
            <v>0</v>
          </cell>
          <cell r="BL46">
            <v>0</v>
          </cell>
          <cell r="BO46">
            <v>0</v>
          </cell>
          <cell r="BR46">
            <v>0</v>
          </cell>
          <cell r="BU46">
            <v>0</v>
          </cell>
          <cell r="BX46">
            <v>0</v>
          </cell>
          <cell r="CA46">
            <v>0</v>
          </cell>
          <cell r="CB46">
            <v>115800</v>
          </cell>
          <cell r="CC46">
            <v>77000</v>
          </cell>
          <cell r="CD46">
            <v>38800</v>
          </cell>
          <cell r="CG46">
            <v>0</v>
          </cell>
          <cell r="CJ46">
            <v>0</v>
          </cell>
          <cell r="CM46">
            <v>0</v>
          </cell>
          <cell r="CP46">
            <v>0</v>
          </cell>
          <cell r="CS46">
            <v>0</v>
          </cell>
          <cell r="CV46">
            <v>0</v>
          </cell>
          <cell r="CY46">
            <v>0</v>
          </cell>
          <cell r="DB46">
            <v>0</v>
          </cell>
          <cell r="DE46">
            <v>0</v>
          </cell>
          <cell r="DH46">
            <v>0</v>
          </cell>
          <cell r="DK46">
            <v>0</v>
          </cell>
          <cell r="DL46">
            <v>0</v>
          </cell>
          <cell r="DM46">
            <v>0</v>
          </cell>
          <cell r="DN46">
            <v>0</v>
          </cell>
          <cell r="DO46">
            <v>0</v>
          </cell>
          <cell r="DP46">
            <v>0</v>
          </cell>
          <cell r="DQ46">
            <v>0</v>
          </cell>
          <cell r="DR46">
            <v>0</v>
          </cell>
          <cell r="DS46">
            <v>0</v>
          </cell>
          <cell r="DT46">
            <v>0</v>
          </cell>
          <cell r="DU46">
            <v>115800</v>
          </cell>
          <cell r="DV46">
            <v>77000</v>
          </cell>
          <cell r="DW46">
            <v>38800</v>
          </cell>
          <cell r="DX46">
            <v>0</v>
          </cell>
          <cell r="DY46">
            <v>0</v>
          </cell>
          <cell r="DZ46">
            <v>0</v>
          </cell>
          <cell r="EA46">
            <v>0</v>
          </cell>
          <cell r="EB46">
            <v>0</v>
          </cell>
          <cell r="EC46">
            <v>0</v>
          </cell>
        </row>
        <row r="47">
          <cell r="E47" t="str">
            <v xml:space="preserve">National government has increased capacity to assess its labour force in the blue and green economies </v>
          </cell>
          <cell r="F47" t="str">
            <v>Support in the development of blue and green jobs modules for the labour force survey</v>
          </cell>
          <cell r="AB47" t="str">
            <v>2.1 By 2030, end hunger and ensure access by all people, in particular the poor and people in vulnerable situations, including infants, to safe, nutritious and sufficient food all year round</v>
          </cell>
          <cell r="AF47" t="str">
            <v>Data collection and analysis</v>
          </cell>
          <cell r="AG47" t="str">
            <v xml:space="preserve">Blue /Green Economy </v>
          </cell>
          <cell r="AH47" t="str">
            <v>Capacity Building</v>
          </cell>
          <cell r="AJ47" t="str">
            <v>Tailored Policy Support &amp; Technical Assistance</v>
          </cell>
          <cell r="AK47" t="str">
            <v>International Labour Organization (ILO)</v>
          </cell>
          <cell r="AZ47">
            <v>0</v>
          </cell>
          <cell r="BC47">
            <v>0</v>
          </cell>
          <cell r="BF47">
            <v>0</v>
          </cell>
          <cell r="BI47">
            <v>0</v>
          </cell>
          <cell r="BL47">
            <v>0</v>
          </cell>
          <cell r="BO47">
            <v>0</v>
          </cell>
          <cell r="BR47">
            <v>0</v>
          </cell>
          <cell r="BU47">
            <v>0</v>
          </cell>
          <cell r="BX47">
            <v>0</v>
          </cell>
          <cell r="CA47">
            <v>0</v>
          </cell>
          <cell r="CB47">
            <v>0</v>
          </cell>
          <cell r="CC47">
            <v>0</v>
          </cell>
          <cell r="CD47">
            <v>0</v>
          </cell>
          <cell r="CG47">
            <v>0</v>
          </cell>
          <cell r="CJ47">
            <v>0</v>
          </cell>
          <cell r="CM47">
            <v>0</v>
          </cell>
          <cell r="CP47">
            <v>0</v>
          </cell>
          <cell r="CS47">
            <v>0</v>
          </cell>
          <cell r="CV47">
            <v>0</v>
          </cell>
          <cell r="CY47">
            <v>0</v>
          </cell>
          <cell r="DB47">
            <v>0</v>
          </cell>
          <cell r="DE47">
            <v>0</v>
          </cell>
          <cell r="DH47">
            <v>0</v>
          </cell>
          <cell r="DK47">
            <v>0</v>
          </cell>
          <cell r="DL47">
            <v>0</v>
          </cell>
          <cell r="DM47">
            <v>0</v>
          </cell>
          <cell r="DN47">
            <v>0</v>
          </cell>
          <cell r="DO47">
            <v>0</v>
          </cell>
          <cell r="DP47">
            <v>0</v>
          </cell>
          <cell r="DQ47">
            <v>0</v>
          </cell>
          <cell r="DR47">
            <v>0</v>
          </cell>
          <cell r="DS47">
            <v>0</v>
          </cell>
          <cell r="DT47">
            <v>0</v>
          </cell>
          <cell r="DU47">
            <v>0</v>
          </cell>
          <cell r="DV47">
            <v>0</v>
          </cell>
          <cell r="DW47">
            <v>0</v>
          </cell>
          <cell r="DX47">
            <v>0</v>
          </cell>
          <cell r="DY47">
            <v>0</v>
          </cell>
          <cell r="DZ47">
            <v>0</v>
          </cell>
          <cell r="EA47">
            <v>0</v>
          </cell>
          <cell r="EB47">
            <v>0</v>
          </cell>
          <cell r="EC47">
            <v>0</v>
          </cell>
        </row>
        <row r="48">
          <cell r="E48" t="str">
            <v>National Stakeholders and development partners have access to UpToDate labour market data through a revised common OECS labour force survey questionnaire incorporating latest International statistical standards</v>
          </cell>
          <cell r="F48" t="str">
            <v>The activity is carried out in coordination with the OECS secretariat relying on a national statistical Offices within OECS member states</v>
          </cell>
          <cell r="AF48" t="str">
            <v>Employment</v>
          </cell>
          <cell r="AG48" t="str">
            <v xml:space="preserve">Youth Employment </v>
          </cell>
          <cell r="AI48" t="str">
            <v>Enhanced Collective Consciousness</v>
          </cell>
          <cell r="AJ48" t="str">
            <v>COVID Response  &amp;  Socio-economic Recovery</v>
          </cell>
          <cell r="AK48" t="str">
            <v>International Labour Organization (ILO)</v>
          </cell>
          <cell r="AO48" t="str">
            <v>Organisation of Eastern Caribbean States (OECS)</v>
          </cell>
          <cell r="AZ48">
            <v>0</v>
          </cell>
          <cell r="BC48">
            <v>0</v>
          </cell>
          <cell r="BF48">
            <v>0</v>
          </cell>
          <cell r="BI48">
            <v>0</v>
          </cell>
          <cell r="BL48">
            <v>0</v>
          </cell>
          <cell r="BO48">
            <v>0</v>
          </cell>
          <cell r="BR48">
            <v>0</v>
          </cell>
          <cell r="BU48">
            <v>0</v>
          </cell>
          <cell r="BX48">
            <v>0</v>
          </cell>
          <cell r="CA48">
            <v>0</v>
          </cell>
          <cell r="CB48">
            <v>0</v>
          </cell>
          <cell r="CC48">
            <v>0</v>
          </cell>
          <cell r="CD48">
            <v>0</v>
          </cell>
          <cell r="CG48">
            <v>0</v>
          </cell>
          <cell r="CJ48">
            <v>0</v>
          </cell>
          <cell r="CM48">
            <v>0</v>
          </cell>
          <cell r="CP48">
            <v>0</v>
          </cell>
          <cell r="CS48">
            <v>0</v>
          </cell>
          <cell r="CV48">
            <v>0</v>
          </cell>
          <cell r="CY48">
            <v>0</v>
          </cell>
          <cell r="DB48">
            <v>0</v>
          </cell>
          <cell r="DE48">
            <v>0</v>
          </cell>
          <cell r="DH48">
            <v>0</v>
          </cell>
          <cell r="DK48">
            <v>0</v>
          </cell>
          <cell r="DL48">
            <v>0</v>
          </cell>
          <cell r="DM48">
            <v>0</v>
          </cell>
          <cell r="DN48">
            <v>0</v>
          </cell>
          <cell r="DO48">
            <v>0</v>
          </cell>
          <cell r="DP48">
            <v>0</v>
          </cell>
          <cell r="DQ48">
            <v>0</v>
          </cell>
          <cell r="DR48">
            <v>0</v>
          </cell>
          <cell r="DS48">
            <v>0</v>
          </cell>
          <cell r="DT48">
            <v>0</v>
          </cell>
          <cell r="DU48">
            <v>0</v>
          </cell>
          <cell r="DV48">
            <v>0</v>
          </cell>
          <cell r="DW48">
            <v>0</v>
          </cell>
          <cell r="DX48">
            <v>0</v>
          </cell>
          <cell r="DY48">
            <v>0</v>
          </cell>
          <cell r="DZ48">
            <v>0</v>
          </cell>
          <cell r="EA48">
            <v>0</v>
          </cell>
          <cell r="EB48">
            <v>0</v>
          </cell>
          <cell r="EC48">
            <v>0</v>
          </cell>
        </row>
        <row r="49">
          <cell r="E49" t="str">
            <v>Increased institutional capacity of workers’ organizations to develop proposals for negotiations at bipartite and tripartite social dialogue mechanisms, including collective bargaining agreements at all levels, focusing on relevant areas; and to contribute effectively to the formulation and coherent implementation of economic, social and environmental policies at the national, regional and international levels, including in multilateral frameworks or institutions.</v>
          </cell>
          <cell r="AF49" t="str">
            <v>Capacity Building</v>
          </cell>
          <cell r="AG49" t="str">
            <v>Support to Institutions</v>
          </cell>
          <cell r="AK49" t="str">
            <v>International Labour Organization (ILO)</v>
          </cell>
          <cell r="AZ49">
            <v>0</v>
          </cell>
          <cell r="BC49">
            <v>0</v>
          </cell>
          <cell r="BF49">
            <v>0</v>
          </cell>
          <cell r="BI49">
            <v>0</v>
          </cell>
          <cell r="BL49">
            <v>0</v>
          </cell>
          <cell r="BO49">
            <v>0</v>
          </cell>
          <cell r="BR49">
            <v>0</v>
          </cell>
          <cell r="BU49">
            <v>0</v>
          </cell>
          <cell r="BX49">
            <v>0</v>
          </cell>
          <cell r="CA49">
            <v>0</v>
          </cell>
          <cell r="CB49">
            <v>0</v>
          </cell>
          <cell r="CC49">
            <v>0</v>
          </cell>
          <cell r="CD49">
            <v>0</v>
          </cell>
          <cell r="CG49">
            <v>0</v>
          </cell>
          <cell r="CJ49">
            <v>0</v>
          </cell>
          <cell r="CM49">
            <v>0</v>
          </cell>
          <cell r="CP49">
            <v>0</v>
          </cell>
          <cell r="CS49">
            <v>0</v>
          </cell>
          <cell r="CV49">
            <v>0</v>
          </cell>
          <cell r="CY49">
            <v>0</v>
          </cell>
          <cell r="DB49">
            <v>0</v>
          </cell>
          <cell r="DE49">
            <v>0</v>
          </cell>
          <cell r="DH49">
            <v>0</v>
          </cell>
          <cell r="DK49">
            <v>0</v>
          </cell>
          <cell r="DL49">
            <v>0</v>
          </cell>
          <cell r="DM49">
            <v>0</v>
          </cell>
          <cell r="DN49">
            <v>0</v>
          </cell>
          <cell r="DO49">
            <v>0</v>
          </cell>
          <cell r="DP49">
            <v>0</v>
          </cell>
          <cell r="DQ49">
            <v>0</v>
          </cell>
          <cell r="DR49">
            <v>0</v>
          </cell>
          <cell r="DS49">
            <v>0</v>
          </cell>
          <cell r="DT49">
            <v>0</v>
          </cell>
          <cell r="DU49">
            <v>0</v>
          </cell>
          <cell r="DV49">
            <v>0</v>
          </cell>
          <cell r="DW49">
            <v>0</v>
          </cell>
          <cell r="DX49">
            <v>0</v>
          </cell>
          <cell r="DY49">
            <v>0</v>
          </cell>
          <cell r="DZ49">
            <v>0</v>
          </cell>
          <cell r="EA49">
            <v>0</v>
          </cell>
          <cell r="EB49">
            <v>0</v>
          </cell>
          <cell r="EC49">
            <v>0</v>
          </cell>
        </row>
        <row r="50">
          <cell r="E50" t="str">
            <v>Increased capacity of Member States to ensure respect for, promote and realize fundamental principles and rights at work</v>
          </cell>
          <cell r="F50" t="str">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ell>
          <cell r="AF50" t="str">
            <v>Data collection and analysis</v>
          </cell>
          <cell r="AG50" t="str">
            <v>Child Protection</v>
          </cell>
          <cell r="AH50" t="str">
            <v>Planning and Monitoring</v>
          </cell>
          <cell r="AK50" t="str">
            <v>International Labour Organization (ILO)</v>
          </cell>
          <cell r="AZ50">
            <v>0</v>
          </cell>
          <cell r="BC50">
            <v>0</v>
          </cell>
          <cell r="BF50">
            <v>0</v>
          </cell>
          <cell r="BI50">
            <v>0</v>
          </cell>
          <cell r="BL50">
            <v>0</v>
          </cell>
          <cell r="BO50">
            <v>0</v>
          </cell>
          <cell r="BR50">
            <v>0</v>
          </cell>
          <cell r="BU50">
            <v>0</v>
          </cell>
          <cell r="BX50">
            <v>0</v>
          </cell>
          <cell r="CA50">
            <v>0</v>
          </cell>
          <cell r="CB50">
            <v>0</v>
          </cell>
          <cell r="CC50">
            <v>0</v>
          </cell>
          <cell r="CD50">
            <v>0</v>
          </cell>
          <cell r="CG50">
            <v>0</v>
          </cell>
          <cell r="CJ50">
            <v>0</v>
          </cell>
          <cell r="CM50">
            <v>0</v>
          </cell>
          <cell r="CP50">
            <v>0</v>
          </cell>
          <cell r="CS50">
            <v>0</v>
          </cell>
          <cell r="CV50">
            <v>0</v>
          </cell>
          <cell r="CY50">
            <v>0</v>
          </cell>
          <cell r="DB50">
            <v>0</v>
          </cell>
          <cell r="DE50">
            <v>0</v>
          </cell>
          <cell r="DH50">
            <v>0</v>
          </cell>
          <cell r="DK50">
            <v>0</v>
          </cell>
          <cell r="DL50">
            <v>0</v>
          </cell>
          <cell r="DM50">
            <v>0</v>
          </cell>
          <cell r="DN50">
            <v>0</v>
          </cell>
          <cell r="DO50">
            <v>0</v>
          </cell>
          <cell r="DP50">
            <v>0</v>
          </cell>
          <cell r="DQ50">
            <v>0</v>
          </cell>
          <cell r="DR50">
            <v>0</v>
          </cell>
          <cell r="DS50">
            <v>0</v>
          </cell>
          <cell r="DT50">
            <v>0</v>
          </cell>
          <cell r="DU50">
            <v>0</v>
          </cell>
          <cell r="DV50">
            <v>0</v>
          </cell>
          <cell r="DW50">
            <v>0</v>
          </cell>
          <cell r="DX50">
            <v>0</v>
          </cell>
          <cell r="DY50">
            <v>0</v>
          </cell>
          <cell r="DZ50">
            <v>0</v>
          </cell>
          <cell r="EA50">
            <v>0</v>
          </cell>
          <cell r="EB50">
            <v>0</v>
          </cell>
          <cell r="EC50">
            <v>0</v>
          </cell>
        </row>
        <row r="51">
          <cell r="E51" t="str">
            <v>Increased institutional capacity and resilience of labour administrations</v>
          </cell>
          <cell r="F51" t="str">
            <v>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inter alia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v>
          </cell>
          <cell r="AF51" t="str">
            <v>Capacity Building</v>
          </cell>
          <cell r="AG51" t="str">
            <v>Law Enforcement</v>
          </cell>
          <cell r="AK51" t="str">
            <v>International Labour Organization (ILO)</v>
          </cell>
          <cell r="AZ51">
            <v>0</v>
          </cell>
          <cell r="BC51">
            <v>0</v>
          </cell>
          <cell r="BF51">
            <v>0</v>
          </cell>
          <cell r="BI51">
            <v>0</v>
          </cell>
          <cell r="BL51">
            <v>0</v>
          </cell>
          <cell r="BO51">
            <v>0</v>
          </cell>
          <cell r="BR51">
            <v>0</v>
          </cell>
          <cell r="BU51">
            <v>0</v>
          </cell>
          <cell r="BX51">
            <v>0</v>
          </cell>
          <cell r="CA51">
            <v>0</v>
          </cell>
          <cell r="CB51">
            <v>0</v>
          </cell>
          <cell r="CC51">
            <v>0</v>
          </cell>
          <cell r="CD51">
            <v>0</v>
          </cell>
          <cell r="CG51">
            <v>0</v>
          </cell>
          <cell r="CJ51">
            <v>0</v>
          </cell>
          <cell r="CM51">
            <v>0</v>
          </cell>
          <cell r="CP51">
            <v>0</v>
          </cell>
          <cell r="CS51">
            <v>0</v>
          </cell>
          <cell r="CV51">
            <v>0</v>
          </cell>
          <cell r="CY51">
            <v>0</v>
          </cell>
          <cell r="DB51">
            <v>0</v>
          </cell>
          <cell r="DE51">
            <v>0</v>
          </cell>
          <cell r="DH51">
            <v>0</v>
          </cell>
          <cell r="DK51">
            <v>0</v>
          </cell>
          <cell r="DL51">
            <v>0</v>
          </cell>
          <cell r="DM51">
            <v>0</v>
          </cell>
          <cell r="DN51">
            <v>0</v>
          </cell>
          <cell r="DO51">
            <v>0</v>
          </cell>
          <cell r="DP51">
            <v>0</v>
          </cell>
          <cell r="DQ51">
            <v>0</v>
          </cell>
          <cell r="DR51">
            <v>0</v>
          </cell>
          <cell r="DS51">
            <v>0</v>
          </cell>
          <cell r="DT51">
            <v>0</v>
          </cell>
          <cell r="DU51">
            <v>0</v>
          </cell>
          <cell r="DV51">
            <v>0</v>
          </cell>
          <cell r="DW51">
            <v>0</v>
          </cell>
          <cell r="DX51">
            <v>0</v>
          </cell>
          <cell r="DY51">
            <v>0</v>
          </cell>
          <cell r="DZ51">
            <v>0</v>
          </cell>
          <cell r="EA51">
            <v>0</v>
          </cell>
          <cell r="EB51">
            <v>0</v>
          </cell>
          <cell r="EC51">
            <v>0</v>
          </cell>
        </row>
        <row r="52">
          <cell r="E52" t="str">
            <v>Capacity development and knowledge sharing actions conducted to connect Research, Policy and Practice to promote social inclusion in Caribbean Small Island Developing States.</v>
          </cell>
          <cell r="AF52" t="str">
            <v>Capacity Building</v>
          </cell>
          <cell r="AK52" t="str">
            <v>United Nations Educational, Scientific and Cultural Organization (UNESCO)</v>
          </cell>
          <cell r="AZ52">
            <v>0</v>
          </cell>
          <cell r="BC52">
            <v>0</v>
          </cell>
          <cell r="BF52">
            <v>0</v>
          </cell>
          <cell r="BI52">
            <v>0</v>
          </cell>
          <cell r="BL52">
            <v>0</v>
          </cell>
          <cell r="BO52">
            <v>0</v>
          </cell>
          <cell r="BR52">
            <v>0</v>
          </cell>
          <cell r="BU52">
            <v>0</v>
          </cell>
          <cell r="BX52">
            <v>0</v>
          </cell>
          <cell r="CA52">
            <v>0</v>
          </cell>
          <cell r="CB52">
            <v>0</v>
          </cell>
          <cell r="CC52">
            <v>0</v>
          </cell>
          <cell r="CD52">
            <v>0</v>
          </cell>
          <cell r="CG52">
            <v>0</v>
          </cell>
          <cell r="CJ52">
            <v>0</v>
          </cell>
          <cell r="CM52">
            <v>0</v>
          </cell>
          <cell r="CP52">
            <v>0</v>
          </cell>
          <cell r="CS52">
            <v>0</v>
          </cell>
          <cell r="CV52">
            <v>0</v>
          </cell>
          <cell r="CY52">
            <v>0</v>
          </cell>
          <cell r="DB52">
            <v>0</v>
          </cell>
          <cell r="DE52">
            <v>0</v>
          </cell>
          <cell r="DH52">
            <v>0</v>
          </cell>
          <cell r="DK52">
            <v>0</v>
          </cell>
          <cell r="DL52">
            <v>0</v>
          </cell>
          <cell r="DM52">
            <v>0</v>
          </cell>
          <cell r="DN52">
            <v>0</v>
          </cell>
          <cell r="DO52">
            <v>0</v>
          </cell>
          <cell r="DP52">
            <v>0</v>
          </cell>
          <cell r="DQ52">
            <v>0</v>
          </cell>
          <cell r="DR52">
            <v>0</v>
          </cell>
          <cell r="DS52">
            <v>0</v>
          </cell>
          <cell r="DT52">
            <v>0</v>
          </cell>
          <cell r="DU52">
            <v>0</v>
          </cell>
          <cell r="DV52">
            <v>0</v>
          </cell>
          <cell r="DW52">
            <v>0</v>
          </cell>
          <cell r="DX52">
            <v>0</v>
          </cell>
          <cell r="DY52">
            <v>0</v>
          </cell>
          <cell r="DZ52">
            <v>0</v>
          </cell>
          <cell r="EA52">
            <v>0</v>
          </cell>
          <cell r="EB52">
            <v>0</v>
          </cell>
          <cell r="EC52">
            <v>0</v>
          </cell>
        </row>
        <row r="53">
          <cell r="E53" t="str">
            <v>National governments and regional institutions have increased capacity to collect, analyse and utilize data and information to address structural inequalities and ensure the advancement of those at risk of being left furthest behind</v>
          </cell>
          <cell r="F53" t="str">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ell>
          <cell r="I53" t="str">
            <v>Denise Blackstock, Liason Officer, blackstock@unfpa.org</v>
          </cell>
          <cell r="L53" t="str">
            <v>Develop common operational dataset from official statistics, including sex-age disaggregated subnational population projections for SDG monitoring and humanitarian preparedness and response</v>
          </cell>
          <cell r="P53" t="str">
            <v>Develop common operational dataset from official statistics, including sex-age disaggregated subnational population projections for SDG monitoring and humanitarian preparedness and response</v>
          </cell>
          <cell r="T53" t="str">
            <v>Technical suport for the conduct, analysis and utilization of the census for sustainable development policies  (ten countries)</v>
          </cell>
          <cell r="AF53" t="str">
            <v>Data collection and analysis</v>
          </cell>
          <cell r="AG53" t="str">
            <v>Capacity Building</v>
          </cell>
          <cell r="AH53" t="str">
            <v>Planning and Monitoring</v>
          </cell>
          <cell r="AI53" t="str">
            <v>Protected and Sustainably Leveraged Natural and Other Unique Assets</v>
          </cell>
          <cell r="AJ53" t="str">
            <v>Tailored Policy Support &amp; Technical Assistance</v>
          </cell>
          <cell r="AK53" t="str">
            <v>United Nations Population Fund (UNFPA)</v>
          </cell>
          <cell r="AO53" t="str">
            <v>Organisation of Eastern Caribbean States (OECS)</v>
          </cell>
          <cell r="AP53" t="str">
            <v>Other regional partners are ECLAC, CARICOM Statistics Programme, Caribbean Development Bank</v>
          </cell>
          <cell r="AZ53">
            <v>0</v>
          </cell>
          <cell r="BC53">
            <v>0</v>
          </cell>
          <cell r="BF53">
            <v>0</v>
          </cell>
          <cell r="BI53">
            <v>0</v>
          </cell>
          <cell r="BL53">
            <v>0</v>
          </cell>
          <cell r="BO53">
            <v>0</v>
          </cell>
          <cell r="BR53">
            <v>0</v>
          </cell>
          <cell r="BU53">
            <v>0</v>
          </cell>
          <cell r="BX53">
            <v>0</v>
          </cell>
          <cell r="BY53">
            <v>40000</v>
          </cell>
          <cell r="BZ53">
            <v>40000</v>
          </cell>
          <cell r="CA53">
            <v>0</v>
          </cell>
          <cell r="CB53">
            <v>40000</v>
          </cell>
          <cell r="CC53">
            <v>40000</v>
          </cell>
          <cell r="CD53">
            <v>0</v>
          </cell>
          <cell r="CG53">
            <v>0</v>
          </cell>
          <cell r="CJ53">
            <v>0</v>
          </cell>
          <cell r="CM53">
            <v>0</v>
          </cell>
          <cell r="CP53">
            <v>0</v>
          </cell>
          <cell r="CS53">
            <v>0</v>
          </cell>
          <cell r="CV53">
            <v>0</v>
          </cell>
          <cell r="CY53">
            <v>0</v>
          </cell>
          <cell r="DB53">
            <v>0</v>
          </cell>
          <cell r="DE53">
            <v>0</v>
          </cell>
          <cell r="DH53">
            <v>0</v>
          </cell>
          <cell r="DK53">
            <v>0</v>
          </cell>
          <cell r="DL53">
            <v>0</v>
          </cell>
          <cell r="DM53">
            <v>0</v>
          </cell>
          <cell r="DN53">
            <v>0</v>
          </cell>
          <cell r="DO53">
            <v>0</v>
          </cell>
          <cell r="DP53">
            <v>0</v>
          </cell>
          <cell r="DQ53">
            <v>0</v>
          </cell>
          <cell r="DR53">
            <v>0</v>
          </cell>
          <cell r="DS53">
            <v>0</v>
          </cell>
          <cell r="DT53">
            <v>0</v>
          </cell>
          <cell r="DU53">
            <v>0</v>
          </cell>
          <cell r="DV53">
            <v>0</v>
          </cell>
          <cell r="DW53">
            <v>0</v>
          </cell>
          <cell r="DX53">
            <v>0</v>
          </cell>
          <cell r="DY53">
            <v>0</v>
          </cell>
          <cell r="DZ53">
            <v>0</v>
          </cell>
          <cell r="EA53">
            <v>0</v>
          </cell>
          <cell r="EB53">
            <v>0</v>
          </cell>
          <cell r="EC53">
            <v>0</v>
          </cell>
        </row>
        <row r="54">
          <cell r="E54"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F54" t="str">
            <v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v>
          </cell>
          <cell r="I54" t="str">
            <v>Denise Blackstock, Liason Officer, blackstock@unfpa.org</v>
          </cell>
          <cell r="N54" t="str">
            <v xml:space="preserve">Develop a sustainable population policy and action plan aligned to the National Resilience Development Strategy 2030 </v>
          </cell>
          <cell r="P54" t="str">
            <v>Prepare a population situation analysis of demographic transition and human mobility and formulate a sustainable population policy and action plan</v>
          </cell>
          <cell r="T54" t="str">
            <v>Development of data apprciation conceptual framework</v>
          </cell>
          <cell r="AF54" t="str">
            <v>Sexual and Reproductive Health (SRH)</v>
          </cell>
          <cell r="AG54" t="str">
            <v>Health/Policy Programme Strengthening</v>
          </cell>
          <cell r="AH54" t="str">
            <v>Health Capacity Building</v>
          </cell>
          <cell r="AJ54" t="str">
            <v>Tailored Policy Support &amp; Technical Assistance</v>
          </cell>
          <cell r="AK54" t="str">
            <v>United Nations Population Fund (UNFPA)</v>
          </cell>
          <cell r="AO54" t="str">
            <v>Organisation of Eastern Caribbean States (OECS)</v>
          </cell>
          <cell r="AP54" t="str">
            <v>Other regional partners are ECLAC, CARICOM Statistics Programme, Caribbean Development Bank</v>
          </cell>
          <cell r="AZ54">
            <v>0</v>
          </cell>
          <cell r="BC54">
            <v>0</v>
          </cell>
          <cell r="BF54">
            <v>0</v>
          </cell>
          <cell r="BG54">
            <v>30000</v>
          </cell>
          <cell r="BH54">
            <v>30000</v>
          </cell>
          <cell r="BI54">
            <v>0</v>
          </cell>
          <cell r="BL54">
            <v>0</v>
          </cell>
          <cell r="BM54">
            <v>39250</v>
          </cell>
          <cell r="BN54">
            <v>39250</v>
          </cell>
          <cell r="BO54">
            <v>0</v>
          </cell>
          <cell r="BR54">
            <v>0</v>
          </cell>
          <cell r="BU54">
            <v>0</v>
          </cell>
          <cell r="BX54">
            <v>0</v>
          </cell>
          <cell r="BY54">
            <v>25000</v>
          </cell>
          <cell r="BZ54">
            <v>25000</v>
          </cell>
          <cell r="CA54">
            <v>0</v>
          </cell>
          <cell r="CB54">
            <v>94250</v>
          </cell>
          <cell r="CC54">
            <v>94250</v>
          </cell>
          <cell r="CD54">
            <v>0</v>
          </cell>
          <cell r="CG54">
            <v>0</v>
          </cell>
          <cell r="CJ54">
            <v>0</v>
          </cell>
          <cell r="CM54">
            <v>0</v>
          </cell>
          <cell r="CP54">
            <v>0</v>
          </cell>
          <cell r="CS54">
            <v>0</v>
          </cell>
          <cell r="CV54">
            <v>0</v>
          </cell>
          <cell r="CY54">
            <v>0</v>
          </cell>
          <cell r="DB54">
            <v>0</v>
          </cell>
          <cell r="DE54">
            <v>0</v>
          </cell>
          <cell r="DH54">
            <v>0</v>
          </cell>
          <cell r="DK54">
            <v>0</v>
          </cell>
          <cell r="DL54">
            <v>0</v>
          </cell>
          <cell r="DM54">
            <v>0</v>
          </cell>
          <cell r="DN54">
            <v>0</v>
          </cell>
          <cell r="DO54">
            <v>0</v>
          </cell>
          <cell r="DP54">
            <v>0</v>
          </cell>
          <cell r="DQ54">
            <v>0</v>
          </cell>
          <cell r="DR54">
            <v>0</v>
          </cell>
          <cell r="DS54">
            <v>0</v>
          </cell>
          <cell r="DT54">
            <v>0</v>
          </cell>
          <cell r="DU54">
            <v>0</v>
          </cell>
          <cell r="DV54">
            <v>0</v>
          </cell>
          <cell r="DW54">
            <v>0</v>
          </cell>
          <cell r="DX54">
            <v>0</v>
          </cell>
          <cell r="DY54">
            <v>0</v>
          </cell>
          <cell r="DZ54">
            <v>0</v>
          </cell>
          <cell r="EA54">
            <v>30000</v>
          </cell>
          <cell r="EB54">
            <v>30000</v>
          </cell>
          <cell r="EC54">
            <v>0</v>
          </cell>
        </row>
        <row r="55">
          <cell r="E55" t="str">
            <v xml:space="preserve">Government entities and regional institutions are better able to integrate sexual and reproductive health and reproductive rights into laws, policies and plans                                                                 </v>
          </cell>
          <cell r="F55" t="str">
            <v>Core interventions include strengthening the legislative/policy framework for sexual and reproductive health and rights, including for adolescents and marginalized groups; improving standards for quality health care services for adolescents; and integration of the Minimum Initial Service Package (MISP) for Reproductive Health in National Health Sector Emergency Plans.
Countries targeted: Anguilla, Antigua &amp; Barbuda, Barbados, British Virgin Islands, Dominica, Grenada, Montserrat, St Kitts &amp; Nevis, St Lucia, St Vincent &amp; Grenadines</v>
          </cell>
          <cell r="I55" t="str">
            <v>Denise Blackstock, Liason Officer, blackstock@unfpa.org</v>
          </cell>
          <cell r="N55" t="str">
            <v>Development of national  SRHR Policy including consultations and validation processes</v>
          </cell>
          <cell r="O55" t="str">
            <v>Update the national SRHR Policy including consultations and validation processes</v>
          </cell>
          <cell r="P55" t="str">
            <v>Development of national SRHR Policy including consultations and validation processes</v>
          </cell>
          <cell r="R55" t="str">
            <v>Development of national  SRHR Policy including consultations and validation processes</v>
          </cell>
          <cell r="S55" t="str">
            <v>Development of national  SRHR Policy including consultations and validation processes</v>
          </cell>
          <cell r="T55" t="str">
            <v>Update of OECS Model Legislation on Access to Sexual and Reproducive Health Services for Adolescents (based on findings and recommendations from UNFPA Legislative Review Study) - targeting OECS Member States</v>
          </cell>
          <cell r="AF55" t="str">
            <v>Sexual and Reproductive Health (SRH)</v>
          </cell>
          <cell r="AG55" t="str">
            <v>Health/Policy Programme Strengthening</v>
          </cell>
          <cell r="AH55" t="str">
            <v>Health Emergency/Disaster Preparedness</v>
          </cell>
          <cell r="AJ55" t="str">
            <v>Tailored Policy Support &amp; Technical Assistance</v>
          </cell>
          <cell r="AK55" t="str">
            <v>United Nations Population Fund (UNFPA)</v>
          </cell>
          <cell r="AO55" t="str">
            <v>Organisation of Eastern Caribbean States (OECS)</v>
          </cell>
          <cell r="AP55" t="str">
            <v>Caribbean Family Planning Association, International Planned Parenthood Federation (IPPF) Caribbean and Americas</v>
          </cell>
          <cell r="AZ55">
            <v>0</v>
          </cell>
          <cell r="BC55">
            <v>0</v>
          </cell>
          <cell r="BF55">
            <v>0</v>
          </cell>
          <cell r="BG55">
            <v>40000</v>
          </cell>
          <cell r="BH55">
            <v>40000</v>
          </cell>
          <cell r="BI55">
            <v>0</v>
          </cell>
          <cell r="BJ55">
            <v>40000</v>
          </cell>
          <cell r="BK55">
            <v>40000</v>
          </cell>
          <cell r="BL55">
            <v>0</v>
          </cell>
          <cell r="BM55">
            <v>15000</v>
          </cell>
          <cell r="BN55">
            <v>15000</v>
          </cell>
          <cell r="BO55">
            <v>0</v>
          </cell>
          <cell r="BR55">
            <v>0</v>
          </cell>
          <cell r="BS55">
            <v>40000</v>
          </cell>
          <cell r="BT55">
            <v>40000</v>
          </cell>
          <cell r="BU55">
            <v>0</v>
          </cell>
          <cell r="BV55">
            <v>40000</v>
          </cell>
          <cell r="BW55">
            <v>40000</v>
          </cell>
          <cell r="BX55">
            <v>0</v>
          </cell>
          <cell r="CA55">
            <v>0</v>
          </cell>
          <cell r="CB55">
            <v>175000</v>
          </cell>
          <cell r="CC55">
            <v>175000</v>
          </cell>
          <cell r="CD55">
            <v>0</v>
          </cell>
          <cell r="CG55">
            <v>0</v>
          </cell>
          <cell r="CJ55">
            <v>0</v>
          </cell>
          <cell r="CM55">
            <v>0</v>
          </cell>
          <cell r="CP55">
            <v>0</v>
          </cell>
          <cell r="CS55">
            <v>0</v>
          </cell>
          <cell r="CV55">
            <v>0</v>
          </cell>
          <cell r="CY55">
            <v>0</v>
          </cell>
          <cell r="DB55">
            <v>0</v>
          </cell>
          <cell r="DE55">
            <v>0</v>
          </cell>
          <cell r="DH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40000</v>
          </cell>
          <cell r="EB55">
            <v>40000</v>
          </cell>
          <cell r="EC55">
            <v>0</v>
          </cell>
        </row>
        <row r="56">
          <cell r="E56" t="str">
            <v xml:space="preserve">Improved capacity of the UN, regional and national systems to produce and analyse gender statistics to measure progress on the SDGs. </v>
          </cell>
          <cell r="F56" t="str">
            <v xml:space="preserve">Increasing national and regional Capacity to collect, use, analyse and publicise gender statistics and sex-disaggregated data across planning, monitoring and decision making (Regional).
</v>
          </cell>
          <cell r="N56" t="str">
            <v>Improved capacity of the UN, regional and national systems to produce and analyse gender statistics to measure progress on the SDGs.</v>
          </cell>
          <cell r="U56" t="str">
            <v>Gender equality/women’s empowerment is the principle objective (3)</v>
          </cell>
          <cell r="V56" t="str">
            <v>Principal Contribution is to the realization of human rights (3)</v>
          </cell>
          <cell r="W56" t="str">
            <v>Contributes to sustaining peace in a limited way  human rights (1)</v>
          </cell>
          <cell r="X56" t="str">
            <v>Normative Support </v>
          </cell>
          <cell r="Y56" t="str">
            <v>Women and Girls</v>
          </cell>
          <cell r="Z56" t="str">
            <v xml:space="preserve">Other </v>
          </cell>
          <cell r="AF56" t="str">
            <v>Data collection and analysis</v>
          </cell>
          <cell r="AG56" t="str">
            <v>Support to Institutions</v>
          </cell>
          <cell r="AH56" t="str">
            <v>Capacity Building</v>
          </cell>
          <cell r="AJ56" t="str">
            <v>Tailored Policy Support &amp; Technical Assistance</v>
          </cell>
          <cell r="AK56" t="str">
            <v>United Nations Entity for Gender Equality and the Empowerment of Women (UN Women)</v>
          </cell>
          <cell r="AO56" t="str">
            <v>Caribbean Community Secretariat (CARICOM)</v>
          </cell>
          <cell r="AZ56">
            <v>0</v>
          </cell>
          <cell r="BC56">
            <v>0</v>
          </cell>
          <cell r="BF56">
            <v>0</v>
          </cell>
          <cell r="BG56">
            <v>1760</v>
          </cell>
          <cell r="BI56">
            <v>1760</v>
          </cell>
          <cell r="BL56">
            <v>0</v>
          </cell>
          <cell r="BO56">
            <v>0</v>
          </cell>
          <cell r="BR56">
            <v>0</v>
          </cell>
          <cell r="BU56">
            <v>0</v>
          </cell>
          <cell r="BX56">
            <v>0</v>
          </cell>
          <cell r="CA56">
            <v>0</v>
          </cell>
          <cell r="CB56">
            <v>1760</v>
          </cell>
          <cell r="CC56">
            <v>0</v>
          </cell>
          <cell r="CD56">
            <v>1760</v>
          </cell>
          <cell r="CG56">
            <v>0</v>
          </cell>
          <cell r="CJ56">
            <v>0</v>
          </cell>
          <cell r="CM56">
            <v>0</v>
          </cell>
          <cell r="CP56">
            <v>0</v>
          </cell>
          <cell r="CR56">
            <v>500</v>
          </cell>
          <cell r="CS56">
            <v>-500</v>
          </cell>
          <cell r="CV56">
            <v>0</v>
          </cell>
          <cell r="CY56">
            <v>0</v>
          </cell>
          <cell r="DB56">
            <v>0</v>
          </cell>
          <cell r="DE56">
            <v>0</v>
          </cell>
          <cell r="DH56">
            <v>0</v>
          </cell>
          <cell r="DK56">
            <v>0</v>
          </cell>
          <cell r="DL56">
            <v>0</v>
          </cell>
          <cell r="DM56">
            <v>500</v>
          </cell>
          <cell r="DN56">
            <v>-500</v>
          </cell>
          <cell r="DO56">
            <v>0</v>
          </cell>
          <cell r="DP56">
            <v>0</v>
          </cell>
          <cell r="DQ56">
            <v>0</v>
          </cell>
          <cell r="DR56">
            <v>0</v>
          </cell>
          <cell r="DS56">
            <v>0</v>
          </cell>
          <cell r="DT56">
            <v>0</v>
          </cell>
          <cell r="DU56">
            <v>0</v>
          </cell>
          <cell r="DV56">
            <v>0</v>
          </cell>
          <cell r="DW56">
            <v>0</v>
          </cell>
          <cell r="DX56">
            <v>0</v>
          </cell>
          <cell r="DY56">
            <v>0</v>
          </cell>
          <cell r="DZ56">
            <v>0</v>
          </cell>
          <cell r="EA56">
            <v>1760</v>
          </cell>
          <cell r="EB56">
            <v>500</v>
          </cell>
          <cell r="EC56">
            <v>1260</v>
          </cell>
        </row>
        <row r="57">
          <cell r="E57" t="str">
            <v>Strengthened capacity of and collaboration between NGMs and CSOs (including FBOs) to mainstream gender throughout regional and national policies and programmes.</v>
          </cell>
          <cell r="F57" t="str">
            <v xml:space="preserve">closely linked to realising MSDCF Outcome 8: People in the Caribbean and communities are engaged in building and maintaining safer, fairer, more inclusive, and equitable societies. </v>
          </cell>
          <cell r="AF57" t="str">
            <v>Gender discriminatory roles and practices</v>
          </cell>
          <cell r="AG57" t="str">
            <v>Support to Institutions</v>
          </cell>
          <cell r="AH57" t="str">
            <v>Capacity Building</v>
          </cell>
          <cell r="AJ57" t="str">
            <v>Tailored Policy Support &amp; Technical Assistance</v>
          </cell>
          <cell r="AK57" t="str">
            <v>United Nations Entity for Gender Equality and the Empowerment of Women (UN Women)</v>
          </cell>
          <cell r="AO57" t="str">
            <v>Caribbean Community Secretariat (CARICOM</v>
          </cell>
          <cell r="AP57" t="str">
            <v xml:space="preserve"> OECS Secretariat</v>
          </cell>
          <cell r="AZ57">
            <v>0</v>
          </cell>
          <cell r="BC57">
            <v>0</v>
          </cell>
          <cell r="BF57">
            <v>0</v>
          </cell>
          <cell r="BI57">
            <v>0</v>
          </cell>
          <cell r="BL57">
            <v>0</v>
          </cell>
          <cell r="BO57">
            <v>0</v>
          </cell>
          <cell r="BR57">
            <v>0</v>
          </cell>
          <cell r="BU57">
            <v>0</v>
          </cell>
          <cell r="BX57">
            <v>0</v>
          </cell>
          <cell r="CA57">
            <v>0</v>
          </cell>
          <cell r="CB57">
            <v>0</v>
          </cell>
          <cell r="CC57">
            <v>0</v>
          </cell>
          <cell r="CD57">
            <v>0</v>
          </cell>
          <cell r="CG57">
            <v>0</v>
          </cell>
          <cell r="CJ57">
            <v>0</v>
          </cell>
          <cell r="CM57">
            <v>0</v>
          </cell>
          <cell r="CP57">
            <v>0</v>
          </cell>
          <cell r="CS57">
            <v>0</v>
          </cell>
          <cell r="CV57">
            <v>0</v>
          </cell>
          <cell r="CY57">
            <v>0</v>
          </cell>
          <cell r="DB57">
            <v>0</v>
          </cell>
          <cell r="DE57">
            <v>0</v>
          </cell>
          <cell r="DH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row>
        <row r="58">
          <cell r="E58" t="str">
            <v>Enhanced capacities among the media, sports and members of the creative and cultural industries and the women’s movement in CARICOM to report and promote positive social norms that promote gender equality and women’s empowerment.</v>
          </cell>
          <cell r="F58" t="str">
            <v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v>
          </cell>
          <cell r="AF58" t="str">
            <v>Gender discriminatory roles and practices</v>
          </cell>
          <cell r="AG58" t="str">
            <v>Support to Institutions</v>
          </cell>
          <cell r="AH58" t="str">
            <v>Capacity Building</v>
          </cell>
          <cell r="AJ58" t="str">
            <v>Tailored Policy Support &amp; Technical Assistance</v>
          </cell>
          <cell r="AK58" t="str">
            <v>United Nations Entity for Gender Equality and the Empowerment of Women (UN Women)</v>
          </cell>
          <cell r="AO58" t="str">
            <v>Caribbean Community Secretariat (CARICOM</v>
          </cell>
          <cell r="AP58" t="str">
            <v xml:space="preserve"> OECS Secretariat</v>
          </cell>
          <cell r="AZ58">
            <v>0</v>
          </cell>
          <cell r="BC58">
            <v>0</v>
          </cell>
          <cell r="BF58">
            <v>0</v>
          </cell>
          <cell r="BI58">
            <v>0</v>
          </cell>
          <cell r="BL58">
            <v>0</v>
          </cell>
          <cell r="BO58">
            <v>0</v>
          </cell>
          <cell r="BR58">
            <v>0</v>
          </cell>
          <cell r="BU58">
            <v>0</v>
          </cell>
          <cell r="BX58">
            <v>0</v>
          </cell>
          <cell r="CA58">
            <v>0</v>
          </cell>
          <cell r="CB58">
            <v>0</v>
          </cell>
          <cell r="CC58">
            <v>0</v>
          </cell>
          <cell r="CD58">
            <v>0</v>
          </cell>
          <cell r="CG58">
            <v>0</v>
          </cell>
          <cell r="CJ58">
            <v>0</v>
          </cell>
          <cell r="CM58">
            <v>0</v>
          </cell>
          <cell r="CP58">
            <v>0</v>
          </cell>
          <cell r="CS58">
            <v>0</v>
          </cell>
          <cell r="CV58">
            <v>0</v>
          </cell>
          <cell r="CY58">
            <v>0</v>
          </cell>
          <cell r="DB58">
            <v>0</v>
          </cell>
          <cell r="DE58">
            <v>0</v>
          </cell>
          <cell r="DH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row>
        <row r="59">
          <cell r="E59" t="str">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ell>
          <cell r="R59" t="str">
            <v>* 3994 - Capacities in food safety, handling, menu planning and preparation are enhanced and supported with the development of manuals and guidelines to facilitate food quality and safety. , due: 2023-Aug-31
* 3995 - Improved menu and effective nutrition education to create demand for local products in the school feeding program to include products from farmers and fisherfolks and created SFP procurement guidelines for products with links to small farmers., due: 2023-Aug-31
* 3996 - Evidence-based policy framework established to support school feeding programs, due: 2023-Aug-31</v>
          </cell>
          <cell r="S59" t="str">
            <v>* 4032 - Capacities in food safety, handling, menu planning and preparation are enhanced and supported with the development of manuals and guidelines to facilitate food quality and safety. , due: 2023-Aug-31
* 4033 - Improved menu and effective nutrition education to create demand for local products in the school feeding program to include products from farmers and fisherfolks and created SFP procurement guidelines for products with links to small farmers., due: 2023-Aug-31
* 4034 - Evidence-based policy framework established to support school feeding programs, due: 2023-Aug-31</v>
          </cell>
          <cell r="AA59" t="str">
            <v>1.3 Implement nationally appropriate social protection systems and measures for all, including floors, and by 2030 achieve substantial coverage of the poor and the vulnerable</v>
          </cell>
          <cell r="AB59" t="str">
            <v>2.1 By 2030, end hunger and ensure access by all people, in particular the poor and people in vulnerable situations, including infants, to safe, nutritious and sufficient food all year round</v>
          </cell>
          <cell r="AF59" t="str">
            <v>Nutrition for the most vulnerable</v>
          </cell>
          <cell r="AJ59" t="str">
            <v>COVID Response  &amp;  Socio-economic Recovery</v>
          </cell>
          <cell r="AK59" t="str">
            <v>Food and Agriculture Organization of the United Nations (FAO)</v>
          </cell>
          <cell r="AX59">
            <v>0</v>
          </cell>
          <cell r="AY59">
            <v>0</v>
          </cell>
          <cell r="AZ59">
            <v>0</v>
          </cell>
          <cell r="BA59">
            <v>55649</v>
          </cell>
          <cell r="BB59">
            <v>13149</v>
          </cell>
          <cell r="BC59">
            <v>42500</v>
          </cell>
          <cell r="BF59">
            <v>0</v>
          </cell>
          <cell r="BG59">
            <v>149800</v>
          </cell>
          <cell r="BH59">
            <v>0</v>
          </cell>
          <cell r="BI59">
            <v>149800</v>
          </cell>
          <cell r="BJ59">
            <v>149900</v>
          </cell>
          <cell r="BK59">
            <v>0</v>
          </cell>
          <cell r="BL59">
            <v>149900</v>
          </cell>
          <cell r="BO59">
            <v>0</v>
          </cell>
          <cell r="BR59">
            <v>0</v>
          </cell>
          <cell r="BS59">
            <v>225415</v>
          </cell>
          <cell r="BT59">
            <v>75072</v>
          </cell>
          <cell r="BU59">
            <v>150343</v>
          </cell>
          <cell r="BV59">
            <v>50000</v>
          </cell>
          <cell r="BW59">
            <v>0</v>
          </cell>
          <cell r="BX59">
            <v>50000</v>
          </cell>
          <cell r="CA59">
            <v>0</v>
          </cell>
          <cell r="CB59">
            <v>630764</v>
          </cell>
          <cell r="CC59">
            <v>88221</v>
          </cell>
          <cell r="CD59">
            <v>542543</v>
          </cell>
          <cell r="CG59">
            <v>0</v>
          </cell>
          <cell r="CJ59">
            <v>0</v>
          </cell>
          <cell r="CM59">
            <v>0</v>
          </cell>
          <cell r="CP59">
            <v>0</v>
          </cell>
          <cell r="CS59">
            <v>0</v>
          </cell>
          <cell r="CV59">
            <v>0</v>
          </cell>
          <cell r="CY59">
            <v>0</v>
          </cell>
          <cell r="DB59">
            <v>0</v>
          </cell>
          <cell r="DE59">
            <v>0</v>
          </cell>
          <cell r="DH59">
            <v>0</v>
          </cell>
          <cell r="DK59">
            <v>0</v>
          </cell>
          <cell r="DL59">
            <v>0</v>
          </cell>
          <cell r="DM59">
            <v>0</v>
          </cell>
          <cell r="DN59">
            <v>0</v>
          </cell>
          <cell r="DO59">
            <v>0</v>
          </cell>
          <cell r="DP59">
            <v>0</v>
          </cell>
          <cell r="DQ59">
            <v>0</v>
          </cell>
          <cell r="DR59">
            <v>0</v>
          </cell>
          <cell r="DS59">
            <v>0</v>
          </cell>
          <cell r="DT59">
            <v>0</v>
          </cell>
          <cell r="DU59">
            <v>55649</v>
          </cell>
          <cell r="DV59">
            <v>13149</v>
          </cell>
          <cell r="DW59">
            <v>42500</v>
          </cell>
          <cell r="DX59">
            <v>0</v>
          </cell>
          <cell r="DY59">
            <v>0</v>
          </cell>
          <cell r="DZ59">
            <v>0</v>
          </cell>
          <cell r="EA59">
            <v>149800</v>
          </cell>
          <cell r="EB59">
            <v>0</v>
          </cell>
          <cell r="EC59">
            <v>149800</v>
          </cell>
        </row>
        <row r="60">
          <cell r="E60" t="str">
            <v>Government capacities are built to establish and implement harmonized protocols (including food safety and traceability) for the improved enforcement of food inspection and food safety requirements.</v>
          </cell>
          <cell r="L60" t="str">
            <v>* 3970 - Capacity strengthened on trade agreements, implementation of international food quality and safety standards, value chain and market system development and food loss and waste (FLW) reduction., due: 2022-Dec-31
* 3971 - 1) Develop an operational plan to support and guide the establishment of a National Agricultural Health and Food Control Agency
, due: 2022-Dec-31</v>
          </cell>
          <cell r="AA60" t="str">
            <v>2.1 By 2030, end hunger and ensure access by all people, in particular the poor and people in vulnerable situations, including infants, to safe, nutritious and sufficient food all year round</v>
          </cell>
          <cell r="AF60" t="str">
            <v xml:space="preserve">Safe food </v>
          </cell>
          <cell r="AJ60" t="str">
            <v>Tailored Policy Support &amp; Technical Assistance</v>
          </cell>
          <cell r="AK60" t="str">
            <v>Food and Agriculture Organization of the United Nations (FAO)</v>
          </cell>
          <cell r="AX60">
            <v>0</v>
          </cell>
          <cell r="AY60">
            <v>0</v>
          </cell>
          <cell r="AZ60">
            <v>0</v>
          </cell>
          <cell r="BC60">
            <v>0</v>
          </cell>
          <cell r="BF60">
            <v>0</v>
          </cell>
          <cell r="BG60">
            <v>0</v>
          </cell>
          <cell r="BH60">
            <v>0</v>
          </cell>
          <cell r="BI60">
            <v>0</v>
          </cell>
          <cell r="BJ60">
            <v>0</v>
          </cell>
          <cell r="BK60">
            <v>0</v>
          </cell>
          <cell r="BL60">
            <v>0</v>
          </cell>
          <cell r="BO60">
            <v>0</v>
          </cell>
          <cell r="BR60">
            <v>0</v>
          </cell>
          <cell r="BS60">
            <v>0</v>
          </cell>
          <cell r="BT60">
            <v>0</v>
          </cell>
          <cell r="BU60">
            <v>0</v>
          </cell>
          <cell r="BV60">
            <v>0</v>
          </cell>
          <cell r="BW60">
            <v>0</v>
          </cell>
          <cell r="BX60">
            <v>0</v>
          </cell>
          <cell r="BY60">
            <v>30000</v>
          </cell>
          <cell r="BZ60">
            <v>0</v>
          </cell>
          <cell r="CA60">
            <v>30000</v>
          </cell>
          <cell r="CB60">
            <v>30000</v>
          </cell>
          <cell r="CC60">
            <v>0</v>
          </cell>
          <cell r="CD60">
            <v>30000</v>
          </cell>
          <cell r="CG60">
            <v>0</v>
          </cell>
          <cell r="CJ60">
            <v>0</v>
          </cell>
          <cell r="CM60">
            <v>0</v>
          </cell>
          <cell r="CP60">
            <v>0</v>
          </cell>
          <cell r="CS60">
            <v>0</v>
          </cell>
          <cell r="CV60">
            <v>0</v>
          </cell>
          <cell r="CY60">
            <v>0</v>
          </cell>
          <cell r="DB60">
            <v>0</v>
          </cell>
          <cell r="DE60">
            <v>0</v>
          </cell>
          <cell r="DH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row>
        <row r="61">
          <cell r="E61" t="str">
            <v>Migration Governance Indicators Assessments conducted to highlight gaps in migration management and priority areas for mainstreaming migration</v>
          </cell>
          <cell r="AF61" t="str">
            <v>Capacity Building</v>
          </cell>
          <cell r="AG61" t="str">
            <v>Data collection and analysis</v>
          </cell>
          <cell r="AJ61" t="str">
            <v>Tailored Policy Support &amp; Technical Assistance</v>
          </cell>
          <cell r="AK61" t="str">
            <v>International Organization for Migration (IOM)</v>
          </cell>
          <cell r="AZ61">
            <v>0</v>
          </cell>
          <cell r="BC61">
            <v>0</v>
          </cell>
          <cell r="BF61">
            <v>0</v>
          </cell>
          <cell r="BG61">
            <v>45100</v>
          </cell>
          <cell r="BH61">
            <v>45100</v>
          </cell>
          <cell r="BI61">
            <v>0</v>
          </cell>
          <cell r="BL61">
            <v>0</v>
          </cell>
          <cell r="BO61">
            <v>0</v>
          </cell>
          <cell r="BR61">
            <v>0</v>
          </cell>
          <cell r="BU61">
            <v>0</v>
          </cell>
          <cell r="BX61">
            <v>0</v>
          </cell>
          <cell r="CA61">
            <v>0</v>
          </cell>
          <cell r="CB61">
            <v>45100</v>
          </cell>
          <cell r="CC61">
            <v>45100</v>
          </cell>
          <cell r="CD61">
            <v>0</v>
          </cell>
          <cell r="CG61">
            <v>0</v>
          </cell>
          <cell r="CJ61">
            <v>0</v>
          </cell>
          <cell r="CM61">
            <v>0</v>
          </cell>
          <cell r="CP61">
            <v>0</v>
          </cell>
          <cell r="CS61">
            <v>0</v>
          </cell>
          <cell r="CV61">
            <v>0</v>
          </cell>
          <cell r="CY61">
            <v>0</v>
          </cell>
          <cell r="DB61">
            <v>0</v>
          </cell>
          <cell r="DE61">
            <v>0</v>
          </cell>
          <cell r="DH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45100</v>
          </cell>
          <cell r="EB61">
            <v>45100</v>
          </cell>
          <cell r="EC61">
            <v>0</v>
          </cell>
        </row>
        <row r="62">
          <cell r="E62" t="str">
            <v>Governments have increased capacity, equipment and coordination mechanisms to mainstream and improve migration management</v>
          </cell>
          <cell r="F62" t="str">
            <v>Efforts towards the formation of a comprehensive migration policy</v>
          </cell>
          <cell r="AF62" t="str">
            <v>Capacity Building</v>
          </cell>
          <cell r="AG62" t="str">
            <v>Data collection and analysis</v>
          </cell>
          <cell r="AH62" t="str">
            <v>Support to Institutions</v>
          </cell>
          <cell r="AJ62" t="str">
            <v>Tailored Policy Support &amp; Technical Assistance</v>
          </cell>
          <cell r="AK62" t="str">
            <v>International Organization for Migration (IOM)</v>
          </cell>
          <cell r="AZ62">
            <v>0</v>
          </cell>
          <cell r="BC62">
            <v>0</v>
          </cell>
          <cell r="BF62">
            <v>0</v>
          </cell>
          <cell r="BI62">
            <v>0</v>
          </cell>
          <cell r="BL62">
            <v>0</v>
          </cell>
          <cell r="BO62">
            <v>0</v>
          </cell>
          <cell r="BR62">
            <v>0</v>
          </cell>
          <cell r="BU62">
            <v>0</v>
          </cell>
          <cell r="BX62">
            <v>0</v>
          </cell>
          <cell r="CA62">
            <v>0</v>
          </cell>
          <cell r="CB62">
            <v>0</v>
          </cell>
          <cell r="CC62">
            <v>0</v>
          </cell>
          <cell r="CD62">
            <v>0</v>
          </cell>
          <cell r="CG62">
            <v>0</v>
          </cell>
          <cell r="CJ62">
            <v>0</v>
          </cell>
          <cell r="CM62">
            <v>0</v>
          </cell>
          <cell r="CP62">
            <v>0</v>
          </cell>
          <cell r="CS62">
            <v>0</v>
          </cell>
          <cell r="CV62">
            <v>0</v>
          </cell>
          <cell r="CY62">
            <v>0</v>
          </cell>
          <cell r="DB62">
            <v>0</v>
          </cell>
          <cell r="DE62">
            <v>0</v>
          </cell>
          <cell r="DH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row>
        <row r="63">
          <cell r="E63" t="str">
            <v>Capacity building sessions conducted with Government for the implementation of the Global Compact on Migration and participation in the IMRF.</v>
          </cell>
          <cell r="F63" t="str">
            <v xml:space="preserve">Capacity of the UNCTs &amp; UNST will be strengthened to support Governments on Global Compact on Migration implementation </v>
          </cell>
          <cell r="AF63" t="str">
            <v>Capacity Building</v>
          </cell>
          <cell r="AG63" t="str">
            <v>Regional Cooperation</v>
          </cell>
          <cell r="AI63" t="str">
            <v>Protected and Sustainably Leveraged Natural and Other Unique Assets</v>
          </cell>
          <cell r="AJ63" t="str">
            <v>Tailored Policy Support &amp; Technical Assistance</v>
          </cell>
          <cell r="AK63" t="str">
            <v>International Organization for Migration (IOM)</v>
          </cell>
          <cell r="AZ63">
            <v>0</v>
          </cell>
          <cell r="BC63">
            <v>0</v>
          </cell>
          <cell r="BF63">
            <v>0</v>
          </cell>
          <cell r="BI63">
            <v>0</v>
          </cell>
          <cell r="BL63">
            <v>0</v>
          </cell>
          <cell r="BO63">
            <v>0</v>
          </cell>
          <cell r="BR63">
            <v>0</v>
          </cell>
          <cell r="BU63">
            <v>0</v>
          </cell>
          <cell r="BX63">
            <v>0</v>
          </cell>
          <cell r="CA63">
            <v>0</v>
          </cell>
          <cell r="CB63">
            <v>0</v>
          </cell>
          <cell r="CC63">
            <v>0</v>
          </cell>
          <cell r="CD63">
            <v>0</v>
          </cell>
          <cell r="CG63">
            <v>0</v>
          </cell>
          <cell r="CJ63">
            <v>0</v>
          </cell>
          <cell r="CM63">
            <v>0</v>
          </cell>
          <cell r="CP63">
            <v>0</v>
          </cell>
          <cell r="CS63">
            <v>0</v>
          </cell>
          <cell r="CV63">
            <v>0</v>
          </cell>
          <cell r="CY63">
            <v>0</v>
          </cell>
          <cell r="DB63">
            <v>0</v>
          </cell>
          <cell r="DE63">
            <v>0</v>
          </cell>
          <cell r="DH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row>
        <row r="64">
          <cell r="E64" t="str">
            <v>Research study on the mobility and migration of LGBTQI+ in the Caribbean. Tools for CSOs to assist LGBTQI+ persons from the Caribbean.</v>
          </cell>
          <cell r="F64" t="str">
            <v>Study will address certain countries and may extrapolate regional conclusions</v>
          </cell>
          <cell r="AF64" t="str">
            <v>LGBTQI</v>
          </cell>
          <cell r="AG64" t="str">
            <v>Data collection and analysis</v>
          </cell>
          <cell r="AH64" t="str">
            <v>Capacity Building</v>
          </cell>
          <cell r="AJ64" t="str">
            <v>Tailored Policy Support &amp; Technical Assistance</v>
          </cell>
          <cell r="AK64" t="str">
            <v>International Organization for Migration (IOM)</v>
          </cell>
          <cell r="AZ64">
            <v>0</v>
          </cell>
          <cell r="BC64">
            <v>0</v>
          </cell>
          <cell r="BF64">
            <v>0</v>
          </cell>
          <cell r="BI64">
            <v>0</v>
          </cell>
          <cell r="BL64">
            <v>0</v>
          </cell>
          <cell r="BO64">
            <v>0</v>
          </cell>
          <cell r="BR64">
            <v>0</v>
          </cell>
          <cell r="BU64">
            <v>0</v>
          </cell>
          <cell r="BX64">
            <v>0</v>
          </cell>
          <cell r="CA64">
            <v>0</v>
          </cell>
          <cell r="CB64">
            <v>0</v>
          </cell>
          <cell r="CC64">
            <v>0</v>
          </cell>
          <cell r="CD64">
            <v>0</v>
          </cell>
          <cell r="CG64">
            <v>0</v>
          </cell>
          <cell r="CJ64">
            <v>0</v>
          </cell>
          <cell r="CM64">
            <v>0</v>
          </cell>
          <cell r="CP64">
            <v>0</v>
          </cell>
          <cell r="CS64">
            <v>0</v>
          </cell>
          <cell r="CV64">
            <v>0</v>
          </cell>
          <cell r="CY64">
            <v>0</v>
          </cell>
          <cell r="DB64">
            <v>0</v>
          </cell>
          <cell r="DE64">
            <v>0</v>
          </cell>
          <cell r="DH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row>
        <row r="65">
          <cell r="E65" t="str">
            <v>Regional consultations and meetings on migration thematic areas held with governments</v>
          </cell>
          <cell r="AF65" t="str">
            <v>Regional Cooperation</v>
          </cell>
          <cell r="AG65" t="str">
            <v>Capacity Building</v>
          </cell>
          <cell r="AH65" t="str">
            <v>Data collection and analysis</v>
          </cell>
          <cell r="AI65" t="str">
            <v>Protected and Sustainably Leveraged Natural and Other Unique Assets</v>
          </cell>
          <cell r="AJ65" t="str">
            <v>Tailored Policy Support &amp; Technical Assistance</v>
          </cell>
          <cell r="AK65" t="str">
            <v>International Organization for Migration (IOM)</v>
          </cell>
          <cell r="AZ65">
            <v>0</v>
          </cell>
          <cell r="BC65">
            <v>0</v>
          </cell>
          <cell r="BF65">
            <v>0</v>
          </cell>
          <cell r="BI65">
            <v>0</v>
          </cell>
          <cell r="BL65">
            <v>0</v>
          </cell>
          <cell r="BO65">
            <v>0</v>
          </cell>
          <cell r="BR65">
            <v>0</v>
          </cell>
          <cell r="BU65">
            <v>0</v>
          </cell>
          <cell r="BX65">
            <v>0</v>
          </cell>
          <cell r="CA65">
            <v>0</v>
          </cell>
          <cell r="CB65">
            <v>0</v>
          </cell>
          <cell r="CC65">
            <v>0</v>
          </cell>
          <cell r="CD65">
            <v>0</v>
          </cell>
          <cell r="CG65">
            <v>0</v>
          </cell>
          <cell r="CJ65">
            <v>0</v>
          </cell>
          <cell r="CM65">
            <v>0</v>
          </cell>
          <cell r="CP65">
            <v>0</v>
          </cell>
          <cell r="CS65">
            <v>0</v>
          </cell>
          <cell r="CV65">
            <v>0</v>
          </cell>
          <cell r="CY65">
            <v>0</v>
          </cell>
          <cell r="DB65">
            <v>0</v>
          </cell>
          <cell r="DE65">
            <v>0</v>
          </cell>
          <cell r="DH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row>
        <row r="66">
          <cell r="E66"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AF66" t="str">
            <v>Climate Change Adaptation and Resilience</v>
          </cell>
          <cell r="AG66" t="str">
            <v>Resilience Building</v>
          </cell>
          <cell r="AH66" t="str">
            <v>Data collection and analysis</v>
          </cell>
          <cell r="AI66" t="str">
            <v>Well-planned and Durable Infrastructure</v>
          </cell>
          <cell r="AJ66" t="str">
            <v>Climate Change and Disaster Risk Reduction</v>
          </cell>
          <cell r="AK66" t="str">
            <v>International Organization for Migration (IOM)</v>
          </cell>
          <cell r="AO66" t="str">
            <v>Organisation of Eastern Caribbean States (OECS)</v>
          </cell>
          <cell r="AZ66">
            <v>0</v>
          </cell>
          <cell r="BC66">
            <v>0</v>
          </cell>
          <cell r="BF66">
            <v>0</v>
          </cell>
          <cell r="BI66">
            <v>0</v>
          </cell>
          <cell r="BL66">
            <v>0</v>
          </cell>
          <cell r="BO66">
            <v>0</v>
          </cell>
          <cell r="BR66">
            <v>0</v>
          </cell>
          <cell r="BU66">
            <v>0</v>
          </cell>
          <cell r="BX66">
            <v>0</v>
          </cell>
          <cell r="CA66">
            <v>0</v>
          </cell>
          <cell r="CB66">
            <v>0</v>
          </cell>
          <cell r="CC66">
            <v>0</v>
          </cell>
          <cell r="CD66">
            <v>0</v>
          </cell>
          <cell r="CG66">
            <v>0</v>
          </cell>
          <cell r="CJ66">
            <v>0</v>
          </cell>
          <cell r="CM66">
            <v>0</v>
          </cell>
          <cell r="CP66">
            <v>0</v>
          </cell>
          <cell r="CS66">
            <v>0</v>
          </cell>
          <cell r="CV66">
            <v>0</v>
          </cell>
          <cell r="CY66">
            <v>0</v>
          </cell>
          <cell r="DB66">
            <v>0</v>
          </cell>
          <cell r="DE66">
            <v>0</v>
          </cell>
          <cell r="DH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row>
        <row r="67">
          <cell r="E67" t="str">
            <v>UNICEF staff and partners have strengthened capacities to generate evidence, monitor and evaluate programs.</v>
          </cell>
          <cell r="F67" t="str">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ell>
          <cell r="G67">
            <v>44564</v>
          </cell>
          <cell r="H67" t="str">
            <v>31/12/2026</v>
          </cell>
          <cell r="I67" t="str">
            <v>Patrice Bosso, M&amp;E specialist</v>
          </cell>
          <cell r="K67" t="str">
            <v>Support countries on Household surveys implementation
Support countries on MICS Implementation - General
Support countries on stimulating demand for and capacity to use data (Data Savy)
Support evaluation innovation learning, uptake and partnerships for evaluation in countries
Building regional/national stakeholder evaluation capacity</v>
          </cell>
          <cell r="L67" t="str">
            <v xml:space="preserve">Support countries on Household surveys implementation
Support countries on MICS Implementation - General
Support countries on stimulating demand for and capacity to use data (Data Savy)
</v>
          </cell>
          <cell r="N67" t="str">
            <v xml:space="preserve">Support countries on Household surveys implementation
Support countries on MICS Implementation - General
Support countries on stimulating demand for and capacity to use data (Data Savy)
</v>
          </cell>
          <cell r="O67" t="str">
            <v xml:space="preserve">Support countries on Household surveys implementation
Support countries on MICS Implementation - General
Support countries on stimulating demand for and capacity to use data (Data Savy)
</v>
          </cell>
          <cell r="R67" t="str">
            <v xml:space="preserve">Support countries on Household surveys implementation
Support countries on MICS Implementation - General
Support countries on stimulating demand for and capacity to use data (Data Savy)
</v>
          </cell>
          <cell r="S67" t="str">
            <v xml:space="preserve">Support countries on Household surveys implementation
Support countries on MICS Implementation - General
Support countries on stimulating demand for and capacity to use data (Data Savy)
</v>
          </cell>
          <cell r="U67" t="str">
            <v>Contribute to gender equality/women’s empowerment in a limited way (1)</v>
          </cell>
          <cell r="V67" t="str">
            <v>Limited contribution to realization of human rights (1)</v>
          </cell>
          <cell r="W67" t="str">
            <v>Not expected to contribute to sustaining peace (0)</v>
          </cell>
          <cell r="X67" t="str">
            <v>Data Collection and Analysis </v>
          </cell>
          <cell r="Z67" t="str">
            <v xml:space="preserve">Other </v>
          </cell>
          <cell r="AA67"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67" t="str">
            <v>Planning and Monitoring</v>
          </cell>
          <cell r="AG67" t="str">
            <v>Innovation</v>
          </cell>
          <cell r="AH67" t="str">
            <v>Diversity, equity and inclusion</v>
          </cell>
          <cell r="AI67" t="str">
            <v xml:space="preserve">Robust Economy </v>
          </cell>
          <cell r="AJ67" t="str">
            <v>Data Systems</v>
          </cell>
          <cell r="AK67" t="str">
            <v>United Nations Children’s Fund (UNICEF)</v>
          </cell>
          <cell r="AM67" t="str">
            <v>OECS/CSO/NSO/Ministries of Education, Child affairs, Protection, Environment</v>
          </cell>
          <cell r="AN67" t="str">
            <v>Government</v>
          </cell>
          <cell r="AO67" t="str">
            <v>Organisation of Eastern Caribbean States (OECS)</v>
          </cell>
          <cell r="AQ67" t="str">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ell>
          <cell r="AS67" t="str">
            <v>1
6</v>
          </cell>
          <cell r="AT67" t="str">
            <v>5
2</v>
          </cell>
          <cell r="AZ67">
            <v>0</v>
          </cell>
          <cell r="BC67">
            <v>0</v>
          </cell>
          <cell r="BF67">
            <v>0</v>
          </cell>
          <cell r="BG67">
            <v>50000</v>
          </cell>
          <cell r="BH67">
            <v>50000</v>
          </cell>
          <cell r="BI67">
            <v>0</v>
          </cell>
          <cell r="BJ67">
            <v>50000</v>
          </cell>
          <cell r="BK67">
            <v>50000</v>
          </cell>
          <cell r="BL67">
            <v>0</v>
          </cell>
          <cell r="BO67">
            <v>0</v>
          </cell>
          <cell r="BR67">
            <v>0</v>
          </cell>
          <cell r="BS67">
            <v>50000</v>
          </cell>
          <cell r="BT67">
            <v>50000</v>
          </cell>
          <cell r="BU67">
            <v>0</v>
          </cell>
          <cell r="BV67">
            <v>50000</v>
          </cell>
          <cell r="BW67">
            <v>50000</v>
          </cell>
          <cell r="BX67">
            <v>0</v>
          </cell>
          <cell r="BY67">
            <v>100000</v>
          </cell>
          <cell r="BZ67">
            <v>100000</v>
          </cell>
          <cell r="CA67">
            <v>0</v>
          </cell>
          <cell r="CB67">
            <v>300000</v>
          </cell>
          <cell r="CC67">
            <v>300000</v>
          </cell>
          <cell r="CD67">
            <v>0</v>
          </cell>
          <cell r="CG67">
            <v>0</v>
          </cell>
          <cell r="CJ67">
            <v>0</v>
          </cell>
          <cell r="CM67">
            <v>0</v>
          </cell>
          <cell r="CN67">
            <v>50000</v>
          </cell>
          <cell r="CO67">
            <v>50000</v>
          </cell>
          <cell r="CP67">
            <v>0</v>
          </cell>
          <cell r="CQ67">
            <v>50000</v>
          </cell>
          <cell r="CR67">
            <v>50000</v>
          </cell>
          <cell r="CS67">
            <v>0</v>
          </cell>
          <cell r="CV67">
            <v>0</v>
          </cell>
          <cell r="CY67">
            <v>0</v>
          </cell>
          <cell r="CZ67">
            <v>50000</v>
          </cell>
          <cell r="DA67">
            <v>50000</v>
          </cell>
          <cell r="DB67">
            <v>0</v>
          </cell>
          <cell r="DC67">
            <v>50000</v>
          </cell>
          <cell r="DD67">
            <v>50000</v>
          </cell>
          <cell r="DE67">
            <v>0</v>
          </cell>
          <cell r="DF67">
            <v>100000</v>
          </cell>
          <cell r="DG67">
            <v>100000</v>
          </cell>
          <cell r="DH67">
            <v>0</v>
          </cell>
          <cell r="DK67">
            <v>0</v>
          </cell>
          <cell r="DL67">
            <v>300000</v>
          </cell>
          <cell r="DM67">
            <v>300000</v>
          </cell>
          <cell r="DN67">
            <v>0</v>
          </cell>
          <cell r="DO67">
            <v>0</v>
          </cell>
          <cell r="DP67">
            <v>0</v>
          </cell>
          <cell r="DQ67">
            <v>0</v>
          </cell>
          <cell r="DR67">
            <v>0</v>
          </cell>
          <cell r="DS67">
            <v>0</v>
          </cell>
          <cell r="DT67">
            <v>0</v>
          </cell>
          <cell r="DU67">
            <v>0</v>
          </cell>
          <cell r="DV67">
            <v>0</v>
          </cell>
          <cell r="DW67">
            <v>0</v>
          </cell>
          <cell r="DX67">
            <v>50000</v>
          </cell>
          <cell r="DY67">
            <v>50000</v>
          </cell>
          <cell r="DZ67">
            <v>0</v>
          </cell>
          <cell r="EA67">
            <v>100000</v>
          </cell>
          <cell r="EB67">
            <v>100000</v>
          </cell>
          <cell r="EC67">
            <v>0</v>
          </cell>
        </row>
        <row r="68">
          <cell r="E68" t="str">
            <v>Integrated Health Services Delivery Networks strengthened to provide comprehensive and quality health services particularly at the first level of care</v>
          </cell>
          <cell r="K68" t="str">
            <v>Emergency preparedness and IHR capacities assessed and strengthened</v>
          </cell>
          <cell r="L68" t="str">
            <v>Develop posters on the importance of Breastfeeding</v>
          </cell>
          <cell r="N68" t="str">
            <v>Emergency preparedness and IHR capacities assessed and strengthened</v>
          </cell>
          <cell r="O68" t="str">
            <v>To strengthen capacity to address social and environmental determinants of health</v>
          </cell>
          <cell r="Q68" t="str">
            <v>Emergency preparedness and IHR capacities assessed and strengthened</v>
          </cell>
          <cell r="R68" t="str">
            <v>To strengthen capacity to address social and environmental determinants of health</v>
          </cell>
          <cell r="S68" t="str">
            <v xml:space="preserve">To develop and implement programs to address HIV, TB and viral hepatitis prevention and </v>
          </cell>
          <cell r="AF68" t="str">
            <v>Access to Health Services</v>
          </cell>
          <cell r="AH68" t="str">
            <v>Access to Health Services</v>
          </cell>
          <cell r="AI68" t="str">
            <v>Protected and Sustainably Leveraged Natural and Other Unique Assets</v>
          </cell>
          <cell r="AJ68" t="str">
            <v>Tailored Policy Support &amp; Technical Assistance</v>
          </cell>
          <cell r="AK68" t="str">
            <v>Pan American Health Organization (PAHO/WHO)</v>
          </cell>
          <cell r="AZ68">
            <v>0</v>
          </cell>
          <cell r="BC68">
            <v>0</v>
          </cell>
          <cell r="BF68">
            <v>0</v>
          </cell>
          <cell r="BI68">
            <v>0</v>
          </cell>
          <cell r="BL68">
            <v>0</v>
          </cell>
          <cell r="BO68">
            <v>0</v>
          </cell>
          <cell r="BR68">
            <v>0</v>
          </cell>
          <cell r="BU68">
            <v>0</v>
          </cell>
          <cell r="BX68">
            <v>0</v>
          </cell>
          <cell r="CA68">
            <v>0</v>
          </cell>
          <cell r="CB68">
            <v>0</v>
          </cell>
          <cell r="CC68">
            <v>0</v>
          </cell>
          <cell r="CD68">
            <v>0</v>
          </cell>
          <cell r="CG68">
            <v>0</v>
          </cell>
          <cell r="CJ68">
            <v>0</v>
          </cell>
          <cell r="CM68">
            <v>0</v>
          </cell>
          <cell r="CP68">
            <v>0</v>
          </cell>
          <cell r="CS68">
            <v>0</v>
          </cell>
          <cell r="CV68">
            <v>0</v>
          </cell>
          <cell r="CY68">
            <v>0</v>
          </cell>
          <cell r="DB68">
            <v>0</v>
          </cell>
          <cell r="DE68">
            <v>0</v>
          </cell>
          <cell r="DH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row>
        <row r="69">
          <cell r="E69" t="str">
            <v>Implementation of strategies to enhance women, children, neonatal and adolescent health strengthened</v>
          </cell>
          <cell r="F69" t="str">
            <v>Implementation of the Plan of Action for Women's Children and Adolescents" Health</v>
          </cell>
          <cell r="K69" t="str">
            <v>Disseminate information of the importance of Breastfeeding</v>
          </cell>
          <cell r="L69" t="str">
            <v xml:space="preserve">Dissemination of communication material for Vaccination week of the Americas </v>
          </cell>
          <cell r="N69" t="str">
            <v>Prevention strategies for pandemic and epidemic-prone diseases implemented</v>
          </cell>
          <cell r="O69" t="str">
            <v>Emergency preparedness and IHR capacities assessed and strengthened</v>
          </cell>
          <cell r="Q69" t="str">
            <v>Enhanced country capacity for rapid detection, assessment and response to health emergencies</v>
          </cell>
          <cell r="R69" t="str">
            <v>Emergency preparedness and IHR capacities assessed and strengthened</v>
          </cell>
          <cell r="S69" t="str">
            <v>Implement the Healthy Lifestyle Module of the HEARTS Technical package.  This addresses the four modifiable interventions for Non-Communicable Disease.</v>
          </cell>
          <cell r="AF69" t="str">
            <v>Family Health and Nutrition</v>
          </cell>
          <cell r="AG69" t="str">
            <v>Early Childhood Development</v>
          </cell>
          <cell r="AH69" t="str">
            <v>Youth Capacity Building</v>
          </cell>
          <cell r="AI69" t="str">
            <v>Protected and Sustainably Leveraged Natural and Other Unique Assets</v>
          </cell>
          <cell r="AJ69" t="str">
            <v>Tailored Policy Support &amp; Technical Assistance</v>
          </cell>
          <cell r="AK69" t="str">
            <v>Pan American Health Organization (PAHO/WHO)</v>
          </cell>
          <cell r="AZ69">
            <v>0</v>
          </cell>
          <cell r="BC69">
            <v>0</v>
          </cell>
          <cell r="BF69">
            <v>0</v>
          </cell>
          <cell r="BI69">
            <v>0</v>
          </cell>
          <cell r="BL69">
            <v>0</v>
          </cell>
          <cell r="BO69">
            <v>0</v>
          </cell>
          <cell r="BR69">
            <v>0</v>
          </cell>
          <cell r="BU69">
            <v>0</v>
          </cell>
          <cell r="BX69">
            <v>0</v>
          </cell>
          <cell r="CA69">
            <v>0</v>
          </cell>
          <cell r="CB69">
            <v>0</v>
          </cell>
          <cell r="CC69">
            <v>0</v>
          </cell>
          <cell r="CD69">
            <v>0</v>
          </cell>
          <cell r="CG69">
            <v>0</v>
          </cell>
          <cell r="CJ69">
            <v>0</v>
          </cell>
          <cell r="CM69">
            <v>0</v>
          </cell>
          <cell r="CP69">
            <v>0</v>
          </cell>
          <cell r="CS69">
            <v>0</v>
          </cell>
          <cell r="CV69">
            <v>0</v>
          </cell>
          <cell r="CY69">
            <v>0</v>
          </cell>
          <cell r="DB69">
            <v>0</v>
          </cell>
          <cell r="DE69">
            <v>0</v>
          </cell>
          <cell r="DH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row>
        <row r="70">
          <cell r="E70" t="str">
            <v xml:space="preserve">Programs to address HIV, TB, viral hepatitis, arboviruses and vaccine preventable diseases prevention and treatment strengthened </v>
          </cell>
          <cell r="K70" t="str">
            <v>Dissemination of communication material for Vaccination week of the Americas</v>
          </cell>
          <cell r="L70" t="str">
            <v>Rapid detection, assessment, and response to health emergencies</v>
          </cell>
          <cell r="N70" t="str">
            <v>Enhanced country capacity for rapid detection, assessment and response to health emergencies</v>
          </cell>
          <cell r="O70" t="str">
            <v xml:space="preserve">Capacities for rapid detection, assessment and response to health emergencies strengthened </v>
          </cell>
          <cell r="Q70" t="str">
            <v>To develop and implement programs to address HIV, TB and viral hepatitis prevention and treatment</v>
          </cell>
          <cell r="R70" t="str">
            <v xml:space="preserve"> Prevention strategies for pandemic and epidemic-prone diseases implemented</v>
          </cell>
          <cell r="S70" t="str">
            <v>Implement a Mental Health and Psychosocial Support Programme focusing on self-care and individual psychological help for adults impaired by distress in communities exposed to adversity,</v>
          </cell>
          <cell r="AF70" t="str">
            <v>Sexual and Reproductive Health (SRH)</v>
          </cell>
          <cell r="AG70" t="str">
            <v>Mosquito-Borne Diseases</v>
          </cell>
          <cell r="AH70" t="str">
            <v>Health Surveillance</v>
          </cell>
          <cell r="AI70" t="str">
            <v>Protected and Sustainably Leveraged Natural and Other Unique Assets</v>
          </cell>
          <cell r="AJ70" t="str">
            <v>Tailored Policy Support &amp; Technical Assistance</v>
          </cell>
          <cell r="AK70" t="str">
            <v>Pan American Health Organization (PAHO/WHO)</v>
          </cell>
          <cell r="AZ70">
            <v>0</v>
          </cell>
          <cell r="BC70">
            <v>0</v>
          </cell>
          <cell r="BF70">
            <v>0</v>
          </cell>
          <cell r="BI70">
            <v>0</v>
          </cell>
          <cell r="BL70">
            <v>0</v>
          </cell>
          <cell r="BO70">
            <v>0</v>
          </cell>
          <cell r="BR70">
            <v>0</v>
          </cell>
          <cell r="BU70">
            <v>0</v>
          </cell>
          <cell r="BX70">
            <v>0</v>
          </cell>
          <cell r="CA70">
            <v>0</v>
          </cell>
          <cell r="CB70">
            <v>0</v>
          </cell>
          <cell r="CC70">
            <v>0</v>
          </cell>
          <cell r="CD70">
            <v>0</v>
          </cell>
          <cell r="CG70">
            <v>0</v>
          </cell>
          <cell r="CJ70">
            <v>0</v>
          </cell>
          <cell r="CM70">
            <v>0</v>
          </cell>
          <cell r="CP70">
            <v>0</v>
          </cell>
          <cell r="CS70">
            <v>0</v>
          </cell>
          <cell r="CV70">
            <v>0</v>
          </cell>
          <cell r="CY70">
            <v>0</v>
          </cell>
          <cell r="DB70">
            <v>0</v>
          </cell>
          <cell r="DE70">
            <v>0</v>
          </cell>
          <cell r="DH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row>
        <row r="71">
          <cell r="E71" t="str">
            <v>Cancer prevention and control strategies developed</v>
          </cell>
          <cell r="F71" t="str">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ell>
          <cell r="K71" t="str">
            <v>Prevention strategies for pandemic and epidemic-prone diseases implemented</v>
          </cell>
          <cell r="L71" t="str">
            <v>Emergency preparedness and IHR capacities assessed and strengthened</v>
          </cell>
          <cell r="N71" t="str">
            <v>To develop and implement programs to address  HIV, TB and viral hepatitis  prevention and treatment</v>
          </cell>
          <cell r="O71" t="str">
            <v>To develop and implement programs to address HIV, TB and viral hepatitis prevention and treatment</v>
          </cell>
          <cell r="Q71" t="str">
            <v>Strengthen capacity for implementation of integrated  vector management (IVM)strategies</v>
          </cell>
          <cell r="R71" t="str">
            <v>Enhanced country capacity for rapid detection, assessment and response to health emergencies</v>
          </cell>
          <cell r="S71" t="str">
            <v>Prevention strategies for pandemic and epidemic-prone diseases implemented</v>
          </cell>
          <cell r="AF71" t="str">
            <v>Non-Communicable Diseases</v>
          </cell>
          <cell r="AG71" t="str">
            <v>Access to Health Services</v>
          </cell>
          <cell r="AH71" t="str">
            <v>Non-Communicable Diseases</v>
          </cell>
          <cell r="AI71" t="str">
            <v>Protected and Sustainably Leveraged Natural and Other Unique Assets</v>
          </cell>
          <cell r="AJ71" t="str">
            <v>Tailored Policy Support &amp; Technical Assistance</v>
          </cell>
          <cell r="AK71" t="str">
            <v>Pan American Health Organization (PAHO/WHO)</v>
          </cell>
          <cell r="AZ71">
            <v>0</v>
          </cell>
          <cell r="BC71">
            <v>0</v>
          </cell>
          <cell r="BF71">
            <v>0</v>
          </cell>
          <cell r="BI71">
            <v>0</v>
          </cell>
          <cell r="BL71">
            <v>0</v>
          </cell>
          <cell r="BO71">
            <v>0</v>
          </cell>
          <cell r="BR71">
            <v>0</v>
          </cell>
          <cell r="BU71">
            <v>0</v>
          </cell>
          <cell r="BX71">
            <v>0</v>
          </cell>
          <cell r="CA71">
            <v>0</v>
          </cell>
          <cell r="CB71">
            <v>0</v>
          </cell>
          <cell r="CC71">
            <v>0</v>
          </cell>
          <cell r="CD71">
            <v>0</v>
          </cell>
          <cell r="CG71">
            <v>0</v>
          </cell>
          <cell r="CJ71">
            <v>0</v>
          </cell>
          <cell r="CM71">
            <v>0</v>
          </cell>
          <cell r="CP71">
            <v>0</v>
          </cell>
          <cell r="CS71">
            <v>0</v>
          </cell>
          <cell r="CV71">
            <v>0</v>
          </cell>
          <cell r="CY71">
            <v>0</v>
          </cell>
          <cell r="DB71">
            <v>0</v>
          </cell>
          <cell r="DE71">
            <v>0</v>
          </cell>
          <cell r="DH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row>
        <row r="72">
          <cell r="E72" t="str">
            <v>National policies and regulatory systems that can ensure the quality, safety, and effectiveness of medicines, vaccines and health technologies developed and strengthened</v>
          </cell>
          <cell r="K72" t="str">
            <v>Enhanced country capacity for rapid detection, assessment and response to health emergencies</v>
          </cell>
          <cell r="L72" t="str">
            <v>To develop and implement programs to address  HIV, TB and viral hepatitis  prevention and treatment</v>
          </cell>
          <cell r="N72" t="str">
            <v>Strengthen capacity for implementation of  integrated  vector management  (IVM)strategies</v>
          </cell>
          <cell r="O72" t="str">
            <v>Countries and territories have formalized and initiated implementation of a national policy on human resources for health</v>
          </cell>
          <cell r="Q72" t="str">
            <v>Strengthen capacity to address risk factors for CDs</v>
          </cell>
          <cell r="R72" t="str">
            <v>To develop and implement programs to address  HIV, TB and viral hepatitis  prevention and treatment</v>
          </cell>
          <cell r="S72" t="str">
            <v>Strengthen the health authorities’ capacity to lead collective action and carry out the changes needed for the</v>
          </cell>
          <cell r="AF72" t="str">
            <v>Access to Health Services</v>
          </cell>
          <cell r="AH72" t="str">
            <v>Access to Health Services</v>
          </cell>
          <cell r="AJ72" t="str">
            <v>Tailored Policy Support &amp; Technical Assistance</v>
          </cell>
          <cell r="AK72" t="str">
            <v>Pan American Health Organization (PAHO/WHO)</v>
          </cell>
          <cell r="AZ72">
            <v>0</v>
          </cell>
          <cell r="BC72">
            <v>0</v>
          </cell>
          <cell r="BF72">
            <v>0</v>
          </cell>
          <cell r="BI72">
            <v>0</v>
          </cell>
          <cell r="BL72">
            <v>0</v>
          </cell>
          <cell r="BO72">
            <v>0</v>
          </cell>
          <cell r="BR72">
            <v>0</v>
          </cell>
          <cell r="BU72">
            <v>0</v>
          </cell>
          <cell r="BX72">
            <v>0</v>
          </cell>
          <cell r="CA72">
            <v>0</v>
          </cell>
          <cell r="CB72">
            <v>0</v>
          </cell>
          <cell r="CC72">
            <v>0</v>
          </cell>
          <cell r="CD72">
            <v>0</v>
          </cell>
          <cell r="CG72">
            <v>0</v>
          </cell>
          <cell r="CJ72">
            <v>0</v>
          </cell>
          <cell r="CM72">
            <v>0</v>
          </cell>
          <cell r="CP72">
            <v>0</v>
          </cell>
          <cell r="CS72">
            <v>0</v>
          </cell>
          <cell r="CV72">
            <v>0</v>
          </cell>
          <cell r="CY72">
            <v>0</v>
          </cell>
          <cell r="DB72">
            <v>0</v>
          </cell>
          <cell r="DE72">
            <v>0</v>
          </cell>
          <cell r="DH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row>
        <row r="73">
          <cell r="E73" t="str">
            <v>Developed and implemented health financing mechanisms to increase fiscal space for health</v>
          </cell>
          <cell r="K73" t="str">
            <v>To develop and implement programs to address HIV, TB and viral hepatitis prevention and treatment</v>
          </cell>
          <cell r="N73" t="str">
            <v>Strengthen capacity to address  risk factors  for CDs</v>
          </cell>
          <cell r="O73" t="str">
            <v>Strengthened national health authorities' stewardship and governance, enabling them to lead the health system's transformation and implement the essential public health functions for universal health</v>
          </cell>
          <cell r="Q73" t="str">
            <v>To strengthen health systems capacity for the elimination of targeted CDs</v>
          </cell>
          <cell r="R73" t="str">
            <v>Strengthen capacity for implementation of  integrated  vector management  (IVM)strategies</v>
          </cell>
          <cell r="S73" t="str">
            <v>health system to reach universal health with equity, respect for human rights, and the implementation of the</v>
          </cell>
          <cell r="AF73" t="str">
            <v>Access to Health Finance</v>
          </cell>
          <cell r="AH73" t="str">
            <v>Access to Health Finance</v>
          </cell>
          <cell r="AI73" t="str">
            <v>Protected and Sustainably Leveraged Natural and Other Unique Assets</v>
          </cell>
          <cell r="AJ73" t="str">
            <v>Tailored Policy Support &amp; Technical Assistance</v>
          </cell>
          <cell r="AK73" t="str">
            <v>Pan American Health Organization (PAHO/WHO)</v>
          </cell>
          <cell r="AZ73">
            <v>0</v>
          </cell>
          <cell r="BC73">
            <v>0</v>
          </cell>
          <cell r="BF73">
            <v>0</v>
          </cell>
          <cell r="BI73">
            <v>0</v>
          </cell>
          <cell r="BL73">
            <v>0</v>
          </cell>
          <cell r="BO73">
            <v>0</v>
          </cell>
          <cell r="BR73">
            <v>0</v>
          </cell>
          <cell r="BU73">
            <v>0</v>
          </cell>
          <cell r="BX73">
            <v>0</v>
          </cell>
          <cell r="CA73">
            <v>0</v>
          </cell>
          <cell r="CB73">
            <v>0</v>
          </cell>
          <cell r="CC73">
            <v>0</v>
          </cell>
          <cell r="CD73">
            <v>0</v>
          </cell>
          <cell r="CG73">
            <v>0</v>
          </cell>
          <cell r="CJ73">
            <v>0</v>
          </cell>
          <cell r="CM73">
            <v>0</v>
          </cell>
          <cell r="CP73">
            <v>0</v>
          </cell>
          <cell r="CS73">
            <v>0</v>
          </cell>
          <cell r="CV73">
            <v>0</v>
          </cell>
          <cell r="CY73">
            <v>0</v>
          </cell>
          <cell r="DB73">
            <v>0</v>
          </cell>
          <cell r="DE73">
            <v>0</v>
          </cell>
          <cell r="DH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row>
        <row r="74">
          <cell r="E74" t="str">
            <v>Emergency preparedness and IHR capacities assessed and strengthened</v>
          </cell>
          <cell r="K74" t="str">
            <v>Strengthen capacity for implementation of  integrated  vector management (IVM)strategies</v>
          </cell>
          <cell r="L74" t="str">
            <v>Strengthen capacity for implementation of  integrated  vector management  (IVM)strategies</v>
          </cell>
          <cell r="N74" t="str">
            <v>To strengthen health systems capacity for the  elimination  of targeted CDs</v>
          </cell>
          <cell r="O74" t="str">
            <v>Support to achieve and maintain optimal immunization coverage</v>
          </cell>
          <cell r="Q74" t="str">
            <v>Dissemination of communication material for Vaccination week of the Americas</v>
          </cell>
          <cell r="R74" t="str">
            <v>Strengthen capacity to address  risk factors  for CDs</v>
          </cell>
          <cell r="S74" t="str">
            <v>essential public health functions</v>
          </cell>
          <cell r="AF74" t="str">
            <v>Disaster Risk Management</v>
          </cell>
          <cell r="AG74" t="str">
            <v>Health Emergency/Disaster Preparedness</v>
          </cell>
          <cell r="AH74" t="str">
            <v>Health Capacity Building</v>
          </cell>
          <cell r="AI74" t="str">
            <v>Protected and Sustainably Leveraged Natural and Other Unique Assets</v>
          </cell>
          <cell r="AJ74" t="str">
            <v>Tailored Policy Support &amp; Technical Assistance</v>
          </cell>
          <cell r="AK74" t="str">
            <v>Pan American Health Organization (PAHO/WHO)</v>
          </cell>
          <cell r="AZ74">
            <v>0</v>
          </cell>
          <cell r="BC74">
            <v>0</v>
          </cell>
          <cell r="BF74">
            <v>0</v>
          </cell>
          <cell r="BI74">
            <v>0</v>
          </cell>
          <cell r="BL74">
            <v>0</v>
          </cell>
          <cell r="BO74">
            <v>0</v>
          </cell>
          <cell r="BR74">
            <v>0</v>
          </cell>
          <cell r="BU74">
            <v>0</v>
          </cell>
          <cell r="BX74">
            <v>0</v>
          </cell>
          <cell r="CA74">
            <v>0</v>
          </cell>
          <cell r="CB74">
            <v>0</v>
          </cell>
          <cell r="CC74">
            <v>0</v>
          </cell>
          <cell r="CD74">
            <v>0</v>
          </cell>
          <cell r="CG74">
            <v>0</v>
          </cell>
          <cell r="CJ74">
            <v>0</v>
          </cell>
          <cell r="CM74">
            <v>0</v>
          </cell>
          <cell r="CP74">
            <v>0</v>
          </cell>
          <cell r="CS74">
            <v>0</v>
          </cell>
          <cell r="CV74">
            <v>0</v>
          </cell>
          <cell r="CY74">
            <v>0</v>
          </cell>
          <cell r="DB74">
            <v>0</v>
          </cell>
          <cell r="DE74">
            <v>0</v>
          </cell>
          <cell r="DH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row>
        <row r="75">
          <cell r="E75" t="str">
            <v xml:space="preserve">Strengthened capacities of teachers and teacher educators/ training institutions  to support learning delivery and assessment in the blended and virtual environment
</v>
          </cell>
          <cell r="AF75" t="str">
            <v>Education</v>
          </cell>
          <cell r="AK75" t="str">
            <v>United Nations Educational, Scientific and Cultural Organization (UNESCO)</v>
          </cell>
          <cell r="AZ75">
            <v>0</v>
          </cell>
          <cell r="BC75">
            <v>0</v>
          </cell>
          <cell r="BF75">
            <v>0</v>
          </cell>
          <cell r="BI75">
            <v>0</v>
          </cell>
          <cell r="BL75">
            <v>0</v>
          </cell>
          <cell r="BO75">
            <v>0</v>
          </cell>
          <cell r="BR75">
            <v>0</v>
          </cell>
          <cell r="BU75">
            <v>0</v>
          </cell>
          <cell r="BX75">
            <v>0</v>
          </cell>
          <cell r="CA75">
            <v>0</v>
          </cell>
          <cell r="CB75">
            <v>0</v>
          </cell>
          <cell r="CC75">
            <v>0</v>
          </cell>
          <cell r="CD75">
            <v>0</v>
          </cell>
          <cell r="CG75">
            <v>0</v>
          </cell>
          <cell r="CJ75">
            <v>0</v>
          </cell>
          <cell r="CM75">
            <v>0</v>
          </cell>
          <cell r="CP75">
            <v>0</v>
          </cell>
          <cell r="CS75">
            <v>0</v>
          </cell>
          <cell r="CV75">
            <v>0</v>
          </cell>
          <cell r="CY75">
            <v>0</v>
          </cell>
          <cell r="DB75">
            <v>0</v>
          </cell>
          <cell r="DE75">
            <v>0</v>
          </cell>
          <cell r="DH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row>
        <row r="76">
          <cell r="E76" t="str">
            <v xml:space="preserve">Strengthened capacities of teachers and teacher educators/ training institutions  to support learning delivery and assessment in the blended and virtual environment
</v>
          </cell>
          <cell r="AF76" t="str">
            <v>Education</v>
          </cell>
          <cell r="AK76" t="str">
            <v>United Nations Educational, Scientific and Cultural Organization (UNESCO)</v>
          </cell>
          <cell r="AZ76">
            <v>0</v>
          </cell>
          <cell r="BC76">
            <v>0</v>
          </cell>
          <cell r="BF76">
            <v>0</v>
          </cell>
          <cell r="BI76">
            <v>0</v>
          </cell>
          <cell r="BL76">
            <v>0</v>
          </cell>
          <cell r="BO76">
            <v>0</v>
          </cell>
          <cell r="BR76">
            <v>0</v>
          </cell>
          <cell r="BU76">
            <v>0</v>
          </cell>
          <cell r="BX76">
            <v>0</v>
          </cell>
          <cell r="CA76">
            <v>0</v>
          </cell>
          <cell r="CB76">
            <v>0</v>
          </cell>
          <cell r="CC76">
            <v>0</v>
          </cell>
          <cell r="CD76">
            <v>0</v>
          </cell>
          <cell r="CG76">
            <v>0</v>
          </cell>
          <cell r="CJ76">
            <v>0</v>
          </cell>
          <cell r="CM76">
            <v>0</v>
          </cell>
          <cell r="CP76">
            <v>0</v>
          </cell>
          <cell r="CS76">
            <v>0</v>
          </cell>
          <cell r="CV76">
            <v>0</v>
          </cell>
          <cell r="CY76">
            <v>0</v>
          </cell>
          <cell r="DB76">
            <v>0</v>
          </cell>
          <cell r="DE76">
            <v>0</v>
          </cell>
          <cell r="DH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row>
        <row r="77">
          <cell r="E77" t="str">
            <v>Strengthened capacity of ministry of education for the development of education decision support platform and for fostering local expertise in the area of EMIS</v>
          </cell>
          <cell r="AF77" t="str">
            <v>Education</v>
          </cell>
          <cell r="AK77" t="str">
            <v>United Nations Educational, Scientific and Cultural Organization (UNESCO)</v>
          </cell>
          <cell r="AZ77">
            <v>0</v>
          </cell>
          <cell r="BC77">
            <v>0</v>
          </cell>
          <cell r="BF77">
            <v>0</v>
          </cell>
          <cell r="BI77">
            <v>0</v>
          </cell>
          <cell r="BL77">
            <v>0</v>
          </cell>
          <cell r="BO77">
            <v>0</v>
          </cell>
          <cell r="BR77">
            <v>0</v>
          </cell>
          <cell r="BU77">
            <v>0</v>
          </cell>
          <cell r="BX77">
            <v>0</v>
          </cell>
          <cell r="CA77">
            <v>0</v>
          </cell>
          <cell r="CB77">
            <v>0</v>
          </cell>
          <cell r="CC77">
            <v>0</v>
          </cell>
          <cell r="CD77">
            <v>0</v>
          </cell>
          <cell r="CG77">
            <v>0</v>
          </cell>
          <cell r="CJ77">
            <v>0</v>
          </cell>
          <cell r="CM77">
            <v>0</v>
          </cell>
          <cell r="CP77">
            <v>0</v>
          </cell>
          <cell r="CS77">
            <v>0</v>
          </cell>
          <cell r="CV77">
            <v>0</v>
          </cell>
          <cell r="CY77">
            <v>0</v>
          </cell>
          <cell r="DB77">
            <v>0</v>
          </cell>
          <cell r="DE77">
            <v>0</v>
          </cell>
          <cell r="DH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row>
        <row r="78">
          <cell r="E78" t="str">
            <v xml:space="preserve">Health facilities and service providers are better able to provide quality maternal health services </v>
          </cell>
          <cell r="F78" t="str">
            <v xml:space="preserve">Strengthening Maternal Death Surveillance and response systems and midwifery workforce profile to better address sexual and reproductive health needs and plans.                                                 
</v>
          </cell>
          <cell r="I78" t="str">
            <v>Denise Blackstock, Liason Officer, blackstock@unfpa.org</v>
          </cell>
          <cell r="T78" t="str">
            <v>Update of OECS Model Legislation on Access to Sexual and Reproducive Health Services for Adolescents (based on findings and recommendations from UNFPA Legislative Review Study) - targeting OECS Member States</v>
          </cell>
          <cell r="AF78" t="str">
            <v>Sexual and Reproductive Health (SRH)</v>
          </cell>
          <cell r="AG78" t="str">
            <v>Health Surveillance</v>
          </cell>
          <cell r="AH78" t="str">
            <v>Access to Health Services</v>
          </cell>
          <cell r="AI78" t="str">
            <v>Protected and Sustainably Leveraged Natural and Other Unique Assets</v>
          </cell>
          <cell r="AJ78" t="str">
            <v>Tailored Policy Support &amp; Technical Assistance</v>
          </cell>
          <cell r="AK78" t="str">
            <v>United Nations Population Fund (UNFPA)</v>
          </cell>
          <cell r="AO78" t="str">
            <v>Organisation of Eastern Caribbean States (OECS)</v>
          </cell>
          <cell r="AP78" t="str">
            <v>Caribbean  Family Planning Association, International Planned Parenthood Federation (IPPF) Caribbean and Americas, CDEMA</v>
          </cell>
          <cell r="AZ78">
            <v>0</v>
          </cell>
          <cell r="BC78">
            <v>0</v>
          </cell>
          <cell r="BF78">
            <v>0</v>
          </cell>
          <cell r="BI78">
            <v>0</v>
          </cell>
          <cell r="BL78">
            <v>0</v>
          </cell>
          <cell r="BO78">
            <v>0</v>
          </cell>
          <cell r="BR78">
            <v>0</v>
          </cell>
          <cell r="BU78">
            <v>0</v>
          </cell>
          <cell r="BX78">
            <v>0</v>
          </cell>
          <cell r="BY78">
            <v>30000</v>
          </cell>
          <cell r="BZ78">
            <v>30000</v>
          </cell>
          <cell r="CA78">
            <v>0</v>
          </cell>
          <cell r="CB78">
            <v>30000</v>
          </cell>
          <cell r="CC78">
            <v>30000</v>
          </cell>
          <cell r="CD78">
            <v>0</v>
          </cell>
          <cell r="CG78">
            <v>0</v>
          </cell>
          <cell r="CJ78">
            <v>0</v>
          </cell>
          <cell r="CM78">
            <v>0</v>
          </cell>
          <cell r="CP78">
            <v>0</v>
          </cell>
          <cell r="CS78">
            <v>0</v>
          </cell>
          <cell r="CV78">
            <v>0</v>
          </cell>
          <cell r="CY78">
            <v>0</v>
          </cell>
          <cell r="DB78">
            <v>0</v>
          </cell>
          <cell r="DE78">
            <v>0</v>
          </cell>
          <cell r="DH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row>
        <row r="79">
          <cell r="E79" t="str">
            <v>Schools are safe, climate-smart, inclusive and deliver quality learning and foundational skills.</v>
          </cell>
          <cell r="F79" t="str">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ell>
          <cell r="G79">
            <v>44564</v>
          </cell>
          <cell r="H79" t="str">
            <v>31/12/2026</v>
          </cell>
          <cell r="I79" t="str">
            <v>Fiaz Shah, Education manager</v>
          </cell>
          <cell r="J79" t="str">
            <v xml:space="preserve">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
</v>
          </cell>
          <cell r="K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L79" t="str">
            <v>Support countries in Provision of (formal and non-formal) multiple-levels or alternative pathways of education (including in temporary learning spaces)
Strengthen countries education system on teacher development, management, and support</v>
          </cell>
          <cell r="M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N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O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P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Q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R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S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AG79" t="str">
            <v>Learning outcomes</v>
          </cell>
          <cell r="AH79" t="str">
            <v>Early Childhood Development</v>
          </cell>
          <cell r="AI79" t="str">
            <v>Protected and Sustainably Leveraged Natural and Other Unique Assets</v>
          </cell>
          <cell r="AJ79" t="str">
            <v>Tailored Policy Support &amp; Technical Assistance</v>
          </cell>
          <cell r="AK79" t="str">
            <v>United Nations Children’s Fund (UNICEF)</v>
          </cell>
          <cell r="AQ79" t="str">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ell>
          <cell r="AS79" t="str">
            <v>0
9/12</v>
          </cell>
          <cell r="AT79" t="str">
            <v>0
12/12</v>
          </cell>
          <cell r="AZ79">
            <v>0</v>
          </cell>
          <cell r="BC79">
            <v>0</v>
          </cell>
          <cell r="BF79">
            <v>0</v>
          </cell>
          <cell r="BI79">
            <v>0</v>
          </cell>
          <cell r="BL79">
            <v>0</v>
          </cell>
          <cell r="BO79">
            <v>0</v>
          </cell>
          <cell r="BR79">
            <v>0</v>
          </cell>
          <cell r="BU79">
            <v>0</v>
          </cell>
          <cell r="BX79">
            <v>0</v>
          </cell>
          <cell r="BY79">
            <v>30000</v>
          </cell>
          <cell r="BZ79">
            <v>30000</v>
          </cell>
          <cell r="CA79">
            <v>0</v>
          </cell>
          <cell r="CB79">
            <v>30000</v>
          </cell>
          <cell r="CC79">
            <v>30000</v>
          </cell>
          <cell r="CD79">
            <v>0</v>
          </cell>
          <cell r="CG79">
            <v>0</v>
          </cell>
          <cell r="CJ79">
            <v>0</v>
          </cell>
          <cell r="CM79">
            <v>0</v>
          </cell>
          <cell r="CP79">
            <v>0</v>
          </cell>
          <cell r="CS79">
            <v>0</v>
          </cell>
          <cell r="CV79">
            <v>0</v>
          </cell>
          <cell r="CY79">
            <v>0</v>
          </cell>
          <cell r="DB79">
            <v>0</v>
          </cell>
          <cell r="DE79">
            <v>0</v>
          </cell>
          <cell r="DH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row>
        <row r="80">
          <cell r="E80" t="str">
            <v>Families and communities are supported to access education</v>
          </cell>
          <cell r="F80" t="str">
            <v>Support family and community awareness, to demand safe and inclusive quality education. 
Engage with adolescent and youth activists to promote community resilience and climate action.</v>
          </cell>
          <cell r="G80">
            <v>44564</v>
          </cell>
          <cell r="H80" t="str">
            <v>31/12/2026</v>
          </cell>
          <cell r="I80" t="str">
            <v>Fiaz Shah, Education manager</v>
          </cell>
          <cell r="J80" t="str">
            <v>Support countries in Provision of multiple-levels (or alternative pathways of education) learning materials 
Support countries in Provision of training of school communities e.g. parent teacher associations, school management committees</v>
          </cell>
          <cell r="K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L80" t="str">
            <v>Support countries in Provision of multiple-levels (or alternative pathways of education) learning materials 
Support countries in Provision of training of school communities e.g. parent teacher associations, school management committees</v>
          </cell>
          <cell r="M80" t="str">
            <v>Support countries in Provision of multiple-levels (or alternative pathways of education) learning materials 
Support countries in Provision of training of school communities e.g. parent teacher associations, school management committees</v>
          </cell>
          <cell r="N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O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P80" t="str">
            <v>Support countries in Provision of multiple-levels (or alternative pathways of education) learning materials 
Support countries in Provision of training of school communities e.g. parent teacher associations, school management committees</v>
          </cell>
          <cell r="Q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R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S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AF80" t="str">
            <v>Early Childhood Development</v>
          </cell>
          <cell r="AG80" t="str">
            <v>Family Health and Nutrition</v>
          </cell>
          <cell r="AI80" t="str">
            <v>Protected and Sustainably Leveraged Natural and Other Unique Assets</v>
          </cell>
          <cell r="AJ80" t="str">
            <v>Tailored Policy Support &amp; Technical Assistance</v>
          </cell>
          <cell r="AK80" t="str">
            <v>United Nations Children’s Fund (UNICEF)</v>
          </cell>
          <cell r="AQ80" t="str">
            <v>Development and/or implementation of a national school-based management policy framework with UNICEF support (B:0 ; T:6)
Number of children provided with individual learning materials through UNICEF-supported programmes (B: 30,0010 ; T: 200,000)</v>
          </cell>
          <cell r="AS80" t="str">
            <v>0
30,000</v>
          </cell>
          <cell r="AT80" t="str">
            <v>6
200,000</v>
          </cell>
          <cell r="AZ80">
            <v>0</v>
          </cell>
          <cell r="BC80">
            <v>0</v>
          </cell>
          <cell r="BF80">
            <v>0</v>
          </cell>
          <cell r="BI80">
            <v>0</v>
          </cell>
          <cell r="BL80">
            <v>0</v>
          </cell>
          <cell r="BO80">
            <v>0</v>
          </cell>
          <cell r="BR80">
            <v>0</v>
          </cell>
          <cell r="BU80">
            <v>0</v>
          </cell>
          <cell r="BX80">
            <v>0</v>
          </cell>
          <cell r="BY80">
            <v>25000</v>
          </cell>
          <cell r="BZ80">
            <v>25000</v>
          </cell>
          <cell r="CA80">
            <v>0</v>
          </cell>
          <cell r="CB80">
            <v>25000</v>
          </cell>
          <cell r="CC80">
            <v>25000</v>
          </cell>
          <cell r="CD80">
            <v>0</v>
          </cell>
          <cell r="CG80">
            <v>0</v>
          </cell>
          <cell r="CJ80">
            <v>0</v>
          </cell>
          <cell r="CM80">
            <v>0</v>
          </cell>
          <cell r="CP80">
            <v>0</v>
          </cell>
          <cell r="CS80">
            <v>0</v>
          </cell>
          <cell r="CV80">
            <v>0</v>
          </cell>
          <cell r="CY80">
            <v>0</v>
          </cell>
          <cell r="DB80">
            <v>0</v>
          </cell>
          <cell r="DE80">
            <v>0</v>
          </cell>
          <cell r="DH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row>
        <row r="81">
          <cell r="E81" t="str">
            <v>Education systems are strengthened to meet the challenges. of relevance and the changing context.</v>
          </cell>
          <cell r="F81" t="str">
            <v>Build climate and disaster resilient education systems. 
Expand equitable access to ECD/ECE. 
Expand the digitalization of the education sector, building on Covi-19 lessons, U-Report and Giga Initiative </v>
          </cell>
          <cell r="G81">
            <v>44564</v>
          </cell>
          <cell r="H81" t="str">
            <v>31/12/2026</v>
          </cell>
          <cell r="I81" t="str">
            <v>Fiaz Shah, Education manager</v>
          </cell>
          <cell r="AF81" t="str">
            <v>Adolescent empowerment</v>
          </cell>
          <cell r="AG81" t="str">
            <v>Innovation</v>
          </cell>
          <cell r="AH81" t="str">
            <v>Skills development</v>
          </cell>
          <cell r="AI81" t="str">
            <v xml:space="preserve">Robust Economy </v>
          </cell>
          <cell r="AJ81" t="str">
            <v xml:space="preserve">Digitization </v>
          </cell>
          <cell r="AK81" t="str">
            <v>United Nations Children’s Fund (UNICEF)</v>
          </cell>
          <cell r="AQ81" t="str">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ell>
          <cell r="AS81" t="str">
            <v>TBD
0
0</v>
          </cell>
          <cell r="AT81" t="str">
            <v>375,000
7/12
6/12</v>
          </cell>
          <cell r="AZ81">
            <v>0</v>
          </cell>
          <cell r="BC81">
            <v>0</v>
          </cell>
          <cell r="BF81">
            <v>0</v>
          </cell>
          <cell r="BI81">
            <v>0</v>
          </cell>
          <cell r="BL81">
            <v>0</v>
          </cell>
          <cell r="BO81">
            <v>0</v>
          </cell>
          <cell r="BR81">
            <v>0</v>
          </cell>
          <cell r="BU81">
            <v>0</v>
          </cell>
          <cell r="BX81">
            <v>0</v>
          </cell>
          <cell r="BY81">
            <v>90000</v>
          </cell>
          <cell r="BZ81">
            <v>90000</v>
          </cell>
          <cell r="CA81">
            <v>0</v>
          </cell>
          <cell r="CB81">
            <v>90000</v>
          </cell>
          <cell r="CC81">
            <v>90000</v>
          </cell>
          <cell r="CD81">
            <v>0</v>
          </cell>
          <cell r="CG81">
            <v>0</v>
          </cell>
          <cell r="CJ81">
            <v>0</v>
          </cell>
          <cell r="CM81">
            <v>0</v>
          </cell>
          <cell r="CP81">
            <v>0</v>
          </cell>
          <cell r="CS81">
            <v>0</v>
          </cell>
          <cell r="CV81">
            <v>0</v>
          </cell>
          <cell r="CY81">
            <v>0</v>
          </cell>
          <cell r="DB81">
            <v>0</v>
          </cell>
          <cell r="DE81">
            <v>0</v>
          </cell>
          <cell r="DH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row>
        <row r="82">
          <cell r="E82" t="str">
            <v xml:space="preserve">Social protection institutions are strengthened to design and deliver inclusive and effective programmes that effectively link with social sectors as part of integrated and accessible social protection systems. </v>
          </cell>
          <cell r="F82" t="str">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ell>
          <cell r="G82">
            <v>44564</v>
          </cell>
          <cell r="H82" t="str">
            <v>31/12/2026</v>
          </cell>
          <cell r="I82" t="str">
            <v>Celine Felix, Social Policy manager</v>
          </cell>
          <cell r="J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K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L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M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N82" t="str">
            <v>Development of a Social Protection Policy 
Development of communication strategy and plan 
Support for the stakeholder consultations (virtual engagements) 
Development of an Action Plan for the implementation of the policy 
Support for the drafting of legislation to further formalize the Policy. 
TA for improved and integrated social protection data management (management information system, social and beneficiary registries, M&amp;E systems
Strengthening administrative systems (such as   beneficiary identification, grievance mechanisms, payments)Build advocacy and sensitization on Publc Finance For Children. Capacity Building of key stakeholders on PF4C.</v>
          </cell>
          <cell r="O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P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Q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R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S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T82" t="str">
            <v>OECS</v>
          </cell>
          <cell r="U82" t="str">
            <v>Gender equality/women’s empowerment is a significant objective (2)</v>
          </cell>
          <cell r="V82" t="str">
            <v>Limited contribution to realization of human rights (1)</v>
          </cell>
          <cell r="W82" t="str">
            <v>Contributes to sustaining peace in a limited way  human rights (1)</v>
          </cell>
          <cell r="AF82" t="str">
            <v>Social Protection</v>
          </cell>
          <cell r="AG82" t="str">
            <v>Child Poverty / Public finance for children</v>
          </cell>
          <cell r="AJ82" t="str">
            <v>COVID Response  &amp;  Socio-economic Recovery</v>
          </cell>
          <cell r="AK82" t="str">
            <v>United Nations Children’s Fund (UNICEF)</v>
          </cell>
          <cell r="AQ82" t="str">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ell>
          <cell r="AX82">
            <v>200000</v>
          </cell>
          <cell r="AY82">
            <v>100000</v>
          </cell>
          <cell r="AZ82">
            <v>100000</v>
          </cell>
          <cell r="BC82">
            <v>0</v>
          </cell>
          <cell r="BF82">
            <v>0</v>
          </cell>
          <cell r="BG82">
            <v>100000</v>
          </cell>
          <cell r="BI82">
            <v>100000</v>
          </cell>
          <cell r="BJ82">
            <v>150000</v>
          </cell>
          <cell r="BK82">
            <v>50000</v>
          </cell>
          <cell r="BL82">
            <v>100000</v>
          </cell>
          <cell r="BO82">
            <v>0</v>
          </cell>
          <cell r="BP82">
            <v>200000</v>
          </cell>
          <cell r="BR82">
            <v>200000</v>
          </cell>
          <cell r="BU82">
            <v>0</v>
          </cell>
          <cell r="BV82">
            <v>50000</v>
          </cell>
          <cell r="BW82">
            <v>30000</v>
          </cell>
          <cell r="BX82">
            <v>20000</v>
          </cell>
          <cell r="CA82">
            <v>0</v>
          </cell>
          <cell r="CB82">
            <v>700000</v>
          </cell>
          <cell r="CC82">
            <v>180000</v>
          </cell>
          <cell r="CD82">
            <v>520000</v>
          </cell>
          <cell r="CG82">
            <v>0</v>
          </cell>
          <cell r="CJ82">
            <v>0</v>
          </cell>
          <cell r="CM82">
            <v>0</v>
          </cell>
          <cell r="CP82">
            <v>0</v>
          </cell>
          <cell r="CS82">
            <v>0</v>
          </cell>
          <cell r="CV82">
            <v>0</v>
          </cell>
          <cell r="CY82">
            <v>0</v>
          </cell>
          <cell r="DB82">
            <v>0</v>
          </cell>
          <cell r="DE82">
            <v>0</v>
          </cell>
          <cell r="DH82">
            <v>0</v>
          </cell>
          <cell r="DK82">
            <v>0</v>
          </cell>
          <cell r="DL82">
            <v>0</v>
          </cell>
          <cell r="DM82">
            <v>0</v>
          </cell>
          <cell r="DN82">
            <v>0</v>
          </cell>
          <cell r="DO82">
            <v>0</v>
          </cell>
          <cell r="DP82">
            <v>0</v>
          </cell>
          <cell r="DQ82">
            <v>0</v>
          </cell>
          <cell r="DR82">
            <v>200000</v>
          </cell>
          <cell r="DS82">
            <v>100000</v>
          </cell>
          <cell r="DT82">
            <v>100000</v>
          </cell>
          <cell r="DU82">
            <v>0</v>
          </cell>
          <cell r="DV82">
            <v>0</v>
          </cell>
          <cell r="DW82">
            <v>0</v>
          </cell>
          <cell r="DX82">
            <v>0</v>
          </cell>
          <cell r="DY82">
            <v>0</v>
          </cell>
          <cell r="DZ82">
            <v>0</v>
          </cell>
          <cell r="EA82">
            <v>100000</v>
          </cell>
          <cell r="EB82">
            <v>0</v>
          </cell>
          <cell r="EC82">
            <v>100000</v>
          </cell>
        </row>
        <row r="83">
          <cell r="E83" t="str">
            <v>Social protection systems are strengthened to be more risk informed and responsive to shocks and stressors and prepared to deliver in humanitarian contexts.</v>
          </cell>
          <cell r="F83" t="str">
            <v>Support systems strengthening so social protection systems can be leveraged in response to shocks 
Capacity building on shock responsive social protection
Support in response to emergencies</v>
          </cell>
          <cell r="G83">
            <v>44564</v>
          </cell>
          <cell r="H83" t="str">
            <v>31/12/2026</v>
          </cell>
          <cell r="I83" t="str">
            <v>Celine Felix, Social Policy manager</v>
          </cell>
          <cell r="J83" t="str">
            <v xml:space="preserve">Technical assistance and capacity building to strengthen ability of social protection to adapt its coverage/ level/ comprehensiveness of support in times of shocks  </v>
          </cell>
          <cell r="K83" t="str">
            <v xml:space="preserve">Technical assistance and capacity building to strengthen ability of social protection to adapt its coverage/ level/ comprehensiveness of support in times of shocks, support to social protection response to COVID-19   </v>
          </cell>
          <cell r="L83" t="str">
            <v xml:space="preserve">Strengthening ability of social protection to adapt its coverage/ level/ comprehensiveness of support in times of shocks  </v>
          </cell>
          <cell r="M83" t="str">
            <v xml:space="preserve">Strengthening ability of social protection to adapt its coverage/ level/ comprehensiveness of support in times of shocks  </v>
          </cell>
          <cell r="N83" t="str">
            <v xml:space="preserve">Strengthening ability of social protection to adapt its coverage/ level/ comprehensiveness of support in times of shocks  </v>
          </cell>
          <cell r="O83" t="str">
            <v xml:space="preserve">Strengthening ability of social protection to adapt its coverage/ level/ comprehensiveness of support in times of shocks  </v>
          </cell>
          <cell r="P83" t="str">
            <v xml:space="preserve">Strengthening ability of social protection to adapt its coverage/ level/ comprehensiveness of support in times of shocks  </v>
          </cell>
          <cell r="Q83" t="str">
            <v xml:space="preserve">Strengthening ability of social protection to adapt its coverage/ level/ comprehensiveness of support in times of shocks  
</v>
          </cell>
          <cell r="R83" t="str">
            <v xml:space="preserve">Strengthening ability of social protection to adapt its coverage/ level/ comprehensiveness of support in times of shocks  </v>
          </cell>
          <cell r="S83" t="str">
            <v xml:space="preserve">Strengthening ability of social protection to adapt its coverage/ level/ comprehensiveness of support in times of shocks  </v>
          </cell>
          <cell r="T83" t="str">
            <v>OECS, CDEMA</v>
          </cell>
          <cell r="U83" t="str">
            <v>Contribute to gender equality/women’s empowerment in a limited way (1)</v>
          </cell>
          <cell r="V83" t="str">
            <v>Significant contribution to realization of human rights (2)</v>
          </cell>
          <cell r="W83" t="str">
            <v>Contributes to sustaining peace in a limited way  human rights (1)</v>
          </cell>
          <cell r="AF83" t="str">
            <v>Social Protection</v>
          </cell>
          <cell r="AG83" t="str">
            <v>Resilience Building</v>
          </cell>
          <cell r="AH83" t="str">
            <v>Disaster Response</v>
          </cell>
          <cell r="AJ83" t="str">
            <v>Climate Change and Disaster Risk Reduction</v>
          </cell>
          <cell r="AK83" t="str">
            <v>United Nations Children’s Fund (UNICEF)</v>
          </cell>
          <cell r="AQ83" t="str">
            <v>Number of countries with social protection systems, including cash transfer capacities, that are able to effectively and rapidly respond to humanitarian crises (B:3; T:6)</v>
          </cell>
          <cell r="AU83">
            <v>250000</v>
          </cell>
          <cell r="AV83">
            <v>220000</v>
          </cell>
          <cell r="AW83">
            <v>30000</v>
          </cell>
          <cell r="AX83">
            <v>250000</v>
          </cell>
          <cell r="AY83">
            <v>250000</v>
          </cell>
          <cell r="AZ83">
            <v>0</v>
          </cell>
          <cell r="BC83">
            <v>0</v>
          </cell>
          <cell r="BD83">
            <v>75000</v>
          </cell>
          <cell r="BE83">
            <v>50000</v>
          </cell>
          <cell r="BF83">
            <v>25000</v>
          </cell>
          <cell r="BG83">
            <v>100000</v>
          </cell>
          <cell r="BH83">
            <v>50000</v>
          </cell>
          <cell r="BI83">
            <v>50000</v>
          </cell>
          <cell r="BJ83">
            <v>75000</v>
          </cell>
          <cell r="BK83">
            <v>25000</v>
          </cell>
          <cell r="BL83">
            <v>50000</v>
          </cell>
          <cell r="BO83">
            <v>0</v>
          </cell>
          <cell r="BP83">
            <v>250000</v>
          </cell>
          <cell r="BQ83">
            <v>250000</v>
          </cell>
          <cell r="BR83">
            <v>0</v>
          </cell>
          <cell r="BS83">
            <v>100000</v>
          </cell>
          <cell r="BT83">
            <v>100000</v>
          </cell>
          <cell r="BU83">
            <v>0</v>
          </cell>
          <cell r="BV83">
            <v>250000</v>
          </cell>
          <cell r="BW83">
            <v>70000</v>
          </cell>
          <cell r="BX83">
            <v>180000</v>
          </cell>
          <cell r="BY83">
            <v>120000</v>
          </cell>
          <cell r="BZ83">
            <v>90000</v>
          </cell>
          <cell r="CA83">
            <v>30000</v>
          </cell>
          <cell r="CB83">
            <v>1470000</v>
          </cell>
          <cell r="CC83">
            <v>1105000</v>
          </cell>
          <cell r="CD83">
            <v>365000</v>
          </cell>
          <cell r="CG83">
            <v>0</v>
          </cell>
          <cell r="CJ83">
            <v>0</v>
          </cell>
          <cell r="CM83">
            <v>0</v>
          </cell>
          <cell r="CP83">
            <v>0</v>
          </cell>
          <cell r="CS83">
            <v>0</v>
          </cell>
          <cell r="CV83">
            <v>0</v>
          </cell>
          <cell r="CY83">
            <v>0</v>
          </cell>
          <cell r="DB83">
            <v>0</v>
          </cell>
          <cell r="DE83">
            <v>0</v>
          </cell>
          <cell r="DH83">
            <v>0</v>
          </cell>
          <cell r="DK83">
            <v>0</v>
          </cell>
          <cell r="DL83">
            <v>0</v>
          </cell>
          <cell r="DM83">
            <v>0</v>
          </cell>
          <cell r="DN83">
            <v>0</v>
          </cell>
          <cell r="DO83">
            <v>250000</v>
          </cell>
          <cell r="DP83">
            <v>220000</v>
          </cell>
          <cell r="DQ83">
            <v>30000</v>
          </cell>
          <cell r="DR83">
            <v>250000</v>
          </cell>
          <cell r="DS83">
            <v>250000</v>
          </cell>
          <cell r="DT83">
            <v>0</v>
          </cell>
          <cell r="DU83">
            <v>0</v>
          </cell>
          <cell r="DV83">
            <v>0</v>
          </cell>
          <cell r="DW83">
            <v>0</v>
          </cell>
          <cell r="DX83">
            <v>75000</v>
          </cell>
          <cell r="DY83">
            <v>50000</v>
          </cell>
          <cell r="DZ83">
            <v>25000</v>
          </cell>
          <cell r="EA83">
            <v>100000</v>
          </cell>
          <cell r="EB83">
            <v>50000</v>
          </cell>
          <cell r="EC83">
            <v>50000</v>
          </cell>
        </row>
        <row r="84">
          <cell r="E84" t="str">
            <v xml:space="preserve">Caribbean public institutions have strengthened capacities to deliver programmes, implement policies for and promote positive attitudes towards children on the move. </v>
          </cell>
          <cell r="F84" t="str">
            <v>Support interventions promoting integration and social cohesion; 
Increase access to essential services for children on the move.
Provide a range of key information to children on the move and host communities.</v>
          </cell>
          <cell r="G84">
            <v>44564</v>
          </cell>
          <cell r="H84" t="str">
            <v>31/12/2026</v>
          </cell>
          <cell r="I84" t="str">
            <v>Celine Felix, Social Policy manager</v>
          </cell>
          <cell r="T84" t="str">
            <v>OECS</v>
          </cell>
          <cell r="AF84" t="str">
            <v>Child Protection</v>
          </cell>
          <cell r="AG84" t="str">
            <v>Disaster Response</v>
          </cell>
          <cell r="AI84" t="str">
            <v>Protected and Sustainably Leveraged Natural and Other Unique Assets</v>
          </cell>
          <cell r="AJ84" t="str">
            <v>Tailored Policy Support &amp; Technical Assistance</v>
          </cell>
          <cell r="AK84" t="str">
            <v>United Nations Children’s Fund (UNICEF)</v>
          </cell>
          <cell r="AQ84" t="str">
            <v>Number of out-of-school children and adolescents who accessed education through UNICEF-supported programmes 
Percentage of UNICEF-targeted girls and boys in humanitarian contexts who have received individual case management (IOM, UNDP, UNHCR)</v>
          </cell>
          <cell r="AZ84">
            <v>0</v>
          </cell>
          <cell r="BC84">
            <v>0</v>
          </cell>
          <cell r="BF84">
            <v>0</v>
          </cell>
          <cell r="BI84">
            <v>0</v>
          </cell>
          <cell r="BL84">
            <v>0</v>
          </cell>
          <cell r="BO84">
            <v>0</v>
          </cell>
          <cell r="BR84">
            <v>0</v>
          </cell>
          <cell r="BU84">
            <v>0</v>
          </cell>
          <cell r="BX84">
            <v>0</v>
          </cell>
          <cell r="CA84">
            <v>0</v>
          </cell>
          <cell r="CB84">
            <v>0</v>
          </cell>
          <cell r="CC84">
            <v>0</v>
          </cell>
          <cell r="CD84">
            <v>0</v>
          </cell>
          <cell r="CG84">
            <v>0</v>
          </cell>
          <cell r="CJ84">
            <v>0</v>
          </cell>
          <cell r="CM84">
            <v>0</v>
          </cell>
          <cell r="CP84">
            <v>0</v>
          </cell>
          <cell r="CS84">
            <v>0</v>
          </cell>
          <cell r="CV84">
            <v>0</v>
          </cell>
          <cell r="CY84">
            <v>0</v>
          </cell>
          <cell r="DB84">
            <v>0</v>
          </cell>
          <cell r="DE84">
            <v>0</v>
          </cell>
          <cell r="DH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row>
        <row r="85">
          <cell r="E85" t="str">
            <v>Affected populations benefit from strengthened systems to deliver food, voucher and cash assistance</v>
          </cell>
          <cell r="F85" t="str">
            <v>WFP will assist shock-affected populations with cash-based transfers or food in-kind in response to events necessitating international assistance. This outcome focuses on meeting food, nutrition and other essential needs of shock-affected people</v>
          </cell>
          <cell r="G85" t="str">
            <v>01/01/2022</v>
          </cell>
          <cell r="H85">
            <v>45291</v>
          </cell>
          <cell r="I85" t="str">
            <v>Sarah Bailey</v>
          </cell>
          <cell r="AA85" t="str">
            <v>2.1 By 2030, end hunger and ensure access by all people, in particular the poor and people in vulnerable situations, including infants, to safe, nutritious and sufficient food all year round</v>
          </cell>
          <cell r="AI85" t="str">
            <v>Strong Communities</v>
          </cell>
          <cell r="AK85" t="str">
            <v>World Food Programme (WFP)</v>
          </cell>
          <cell r="AQ85" t="str">
            <v xml:space="preserve">1. Number of capacity strengthening initiatives facilitated by WFP to enhance national food security and nutrition stakeholder capacitis to deliver food, voucher and cash assistance </v>
          </cell>
          <cell r="AU85">
            <v>0</v>
          </cell>
          <cell r="AV85">
            <v>0</v>
          </cell>
          <cell r="AW85">
            <v>0</v>
          </cell>
          <cell r="AX85">
            <v>0</v>
          </cell>
          <cell r="AY85">
            <v>0</v>
          </cell>
          <cell r="AZ85">
            <v>0</v>
          </cell>
          <cell r="BA85">
            <v>10402.576283325827</v>
          </cell>
          <cell r="BB85">
            <v>10402.576283325827</v>
          </cell>
          <cell r="BC85">
            <v>0</v>
          </cell>
          <cell r="BD85">
            <v>0</v>
          </cell>
          <cell r="BE85">
            <v>0</v>
          </cell>
          <cell r="BF85">
            <v>0</v>
          </cell>
          <cell r="BG85">
            <v>6209.257630317843</v>
          </cell>
          <cell r="BH85">
            <v>6209.257630317843</v>
          </cell>
          <cell r="BI85">
            <v>0</v>
          </cell>
          <cell r="BJ85">
            <v>0</v>
          </cell>
          <cell r="BK85">
            <v>0</v>
          </cell>
          <cell r="BL85">
            <v>0</v>
          </cell>
          <cell r="BM85">
            <v>0</v>
          </cell>
          <cell r="BN85">
            <v>0</v>
          </cell>
          <cell r="BO85">
            <v>0</v>
          </cell>
          <cell r="BP85">
            <v>0</v>
          </cell>
          <cell r="BQ85">
            <v>0</v>
          </cell>
          <cell r="BR85">
            <v>0</v>
          </cell>
          <cell r="BS85">
            <v>2548.9002572454747</v>
          </cell>
          <cell r="BT85">
            <v>2548.9002572454747</v>
          </cell>
          <cell r="BU85">
            <v>0</v>
          </cell>
          <cell r="BV85">
            <v>82789.894762316908</v>
          </cell>
          <cell r="BW85">
            <v>82789.894762316908</v>
          </cell>
          <cell r="BX85">
            <v>0</v>
          </cell>
          <cell r="BY85">
            <v>1694944.323804664</v>
          </cell>
          <cell r="BZ85">
            <v>0</v>
          </cell>
          <cell r="CA85">
            <v>1694944.323804664</v>
          </cell>
          <cell r="CB85">
            <v>1796894.9527378699</v>
          </cell>
          <cell r="CC85">
            <v>101950.62893320606</v>
          </cell>
          <cell r="CD85">
            <v>1694944.323804664</v>
          </cell>
          <cell r="CG85">
            <v>0</v>
          </cell>
          <cell r="CJ85">
            <v>0</v>
          </cell>
          <cell r="CM85">
            <v>0</v>
          </cell>
          <cell r="CP85">
            <v>0</v>
          </cell>
          <cell r="CS85">
            <v>0</v>
          </cell>
          <cell r="CV85">
            <v>0</v>
          </cell>
          <cell r="CY85">
            <v>0</v>
          </cell>
          <cell r="DB85">
            <v>0</v>
          </cell>
          <cell r="DE85">
            <v>0</v>
          </cell>
          <cell r="DH85">
            <v>0</v>
          </cell>
          <cell r="DK85">
            <v>0</v>
          </cell>
          <cell r="DL85">
            <v>0</v>
          </cell>
          <cell r="DM85">
            <v>0</v>
          </cell>
          <cell r="DN85">
            <v>0</v>
          </cell>
          <cell r="DO85">
            <v>0</v>
          </cell>
          <cell r="DP85">
            <v>0</v>
          </cell>
          <cell r="DQ85">
            <v>0</v>
          </cell>
          <cell r="DR85">
            <v>0</v>
          </cell>
          <cell r="DS85">
            <v>0</v>
          </cell>
          <cell r="DT85">
            <v>0</v>
          </cell>
          <cell r="DU85">
            <v>10402.576283325827</v>
          </cell>
          <cell r="DV85">
            <v>10402.576283325827</v>
          </cell>
          <cell r="DW85">
            <v>0</v>
          </cell>
          <cell r="DX85">
            <v>0</v>
          </cell>
          <cell r="DY85">
            <v>0</v>
          </cell>
          <cell r="DZ85">
            <v>0</v>
          </cell>
          <cell r="EA85">
            <v>6209.257630317843</v>
          </cell>
          <cell r="EB85">
            <v>6209.257630317843</v>
          </cell>
          <cell r="EC85">
            <v>0</v>
          </cell>
        </row>
        <row r="86">
          <cell r="E86" t="str">
            <v>Vulnerable populations benefit from strengthened social protection systems that reduce poverty, boost resilience and provide assistance to shock affected people in order to protect their access to food and livelihood</v>
          </cell>
          <cell r="F8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86" t="str">
            <v>01/01/2022</v>
          </cell>
          <cell r="H86">
            <v>45291</v>
          </cell>
          <cell r="I86" t="str">
            <v>Sarah Bailey</v>
          </cell>
          <cell r="AA8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I86" t="str">
            <v>Strong Communities</v>
          </cell>
          <cell r="AK86" t="str">
            <v>World Food Programme (WFP)</v>
          </cell>
          <cell r="AQ86" t="str">
            <v xml:space="preserve">1. Number of capacity strengthening initiatives facilitated by WFP to enhance social protection sytems in their capacity to reduce poverty and vulnerability,  boost resilience and provide assistance to shock-affected people  </v>
          </cell>
          <cell r="AU86">
            <v>90987.144436462957</v>
          </cell>
          <cell r="AV86">
            <v>44925.522121800001</v>
          </cell>
          <cell r="AW86">
            <v>0</v>
          </cell>
          <cell r="AX86">
            <v>95536.501658286084</v>
          </cell>
          <cell r="AY86">
            <v>58964.747784862484</v>
          </cell>
          <cell r="AZ86">
            <v>36571.7538734236</v>
          </cell>
          <cell r="BA86">
            <v>222918.50386933426</v>
          </cell>
          <cell r="BB86">
            <v>137584.41149801249</v>
          </cell>
          <cell r="BC86">
            <v>85334.092371321778</v>
          </cell>
          <cell r="BD86">
            <v>727897.15549170366</v>
          </cell>
          <cell r="BE86">
            <v>449255.22121799999</v>
          </cell>
          <cell r="BF86">
            <v>278641.93427370366</v>
          </cell>
          <cell r="BG86">
            <v>946266.30213921482</v>
          </cell>
          <cell r="BH86">
            <v>584031.78758340003</v>
          </cell>
          <cell r="BI86">
            <v>362234.51455581479</v>
          </cell>
          <cell r="BJ86">
            <v>90987.144436462957</v>
          </cell>
          <cell r="BK86">
            <v>56156.902652249999</v>
          </cell>
          <cell r="BL86">
            <v>34830.241784212958</v>
          </cell>
          <cell r="BM86">
            <v>0</v>
          </cell>
          <cell r="BN86">
            <v>0</v>
          </cell>
          <cell r="BO86">
            <v>0</v>
          </cell>
          <cell r="BP86">
            <v>90987.144436462957</v>
          </cell>
          <cell r="BQ86">
            <v>56156.902652249999</v>
          </cell>
          <cell r="BR86">
            <v>34830.241784212958</v>
          </cell>
          <cell r="BS86">
            <v>682403.58327347215</v>
          </cell>
          <cell r="BT86">
            <v>421176.76989187498</v>
          </cell>
          <cell r="BU86">
            <v>261226.81338159717</v>
          </cell>
          <cell r="BV86">
            <v>955365.01658286108</v>
          </cell>
          <cell r="BW86">
            <v>589647.47784862504</v>
          </cell>
          <cell r="BX86">
            <v>365717.53873423603</v>
          </cell>
          <cell r="BY86">
            <v>272961.43330938887</v>
          </cell>
          <cell r="BZ86">
            <v>168470.70795674997</v>
          </cell>
          <cell r="CA86">
            <v>104490.7253526389</v>
          </cell>
          <cell r="CB86">
            <v>4176309.9296336495</v>
          </cell>
          <cell r="CC86">
            <v>2566370.451207825</v>
          </cell>
          <cell r="CD86">
            <v>1563877.8561111619</v>
          </cell>
          <cell r="CG86">
            <v>0</v>
          </cell>
          <cell r="CJ86">
            <v>0</v>
          </cell>
          <cell r="CM86">
            <v>0</v>
          </cell>
          <cell r="CP86">
            <v>0</v>
          </cell>
          <cell r="CS86">
            <v>0</v>
          </cell>
          <cell r="CV86">
            <v>0</v>
          </cell>
          <cell r="CY86">
            <v>0</v>
          </cell>
          <cell r="DB86">
            <v>0</v>
          </cell>
          <cell r="DE86">
            <v>0</v>
          </cell>
          <cell r="DH86">
            <v>0</v>
          </cell>
          <cell r="DK86">
            <v>0</v>
          </cell>
          <cell r="DL86">
            <v>0</v>
          </cell>
          <cell r="DM86">
            <v>0</v>
          </cell>
          <cell r="DN86">
            <v>0</v>
          </cell>
          <cell r="DO86">
            <v>90987.144436462957</v>
          </cell>
          <cell r="DP86">
            <v>44925.522121800001</v>
          </cell>
          <cell r="DQ86">
            <v>0</v>
          </cell>
          <cell r="DR86">
            <v>95536.501658286084</v>
          </cell>
          <cell r="DS86">
            <v>58964.747784862484</v>
          </cell>
          <cell r="DT86">
            <v>36571.7538734236</v>
          </cell>
          <cell r="DU86">
            <v>222918.50386933426</v>
          </cell>
          <cell r="DV86">
            <v>137584.41149801249</v>
          </cell>
          <cell r="DW86">
            <v>85334.092371321778</v>
          </cell>
          <cell r="DX86">
            <v>727897.15549170366</v>
          </cell>
          <cell r="DY86">
            <v>449255.22121799999</v>
          </cell>
          <cell r="DZ86">
            <v>278641.93427370366</v>
          </cell>
          <cell r="EA86">
            <v>946266.30213921482</v>
          </cell>
          <cell r="EB86">
            <v>584031.78758340003</v>
          </cell>
          <cell r="EC86">
            <v>362234.51455581479</v>
          </cell>
        </row>
        <row r="87">
          <cell r="E87" t="str">
            <v>Improved and integrated government and CSO programmes to address unpaid care work including subsidized child and elder-care systems among CARICOM countries.</v>
          </cell>
          <cell r="F87" t="str">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ell>
          <cell r="L87" t="str">
            <v>Improved and integrated government and CSO programmes to address unpaid care work including subsidized child and elder care systems among CARICOM countries</v>
          </cell>
          <cell r="N87" t="str">
            <v>Improved and integrated government and CSO programmes to address unpaid care work including subsidized child and elder-care systems among CARICOM countries</v>
          </cell>
          <cell r="O87" t="str">
            <v>Improved and integrated government and CSO programmes to address unpaid care work including subsidized child and elder-care systems among CARICOM countries</v>
          </cell>
          <cell r="R87" t="str">
            <v>Improved and integrated government and CSO programmes to address unpaid care work including subsidized child and elder-care systems among CARICOM countries</v>
          </cell>
          <cell r="S87" t="str">
            <v>Improved and integrated government and CSO programmes to address unpaid care work including subsidized child and elder-care systems among CARICOM countries</v>
          </cell>
          <cell r="U87" t="str">
            <v>Gender equality/women’s empowerment is the principle objective (3)</v>
          </cell>
          <cell r="V87" t="str">
            <v>Significant contribution to realization of human rights (2)</v>
          </cell>
          <cell r="W87" t="str">
            <v>Contributes to sustaining peace in a limited way  human rights (1)</v>
          </cell>
          <cell r="X87" t="str">
            <v>Capacity Development/Technical Assistance </v>
          </cell>
          <cell r="Y87" t="str">
            <v>Women and Girls</v>
          </cell>
          <cell r="Z87" t="str">
            <v xml:space="preserve">Joint Programmes </v>
          </cell>
          <cell r="AA8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7" t="str">
            <v>5.c Adopt and strengthen sound policies and enforceable legislation for the promotion of gender equality and the empowerment of all women and girls at all levels</v>
          </cell>
          <cell r="AF87" t="str">
            <v>Social Protection</v>
          </cell>
          <cell r="AG87" t="str">
            <v>Gender Equality</v>
          </cell>
          <cell r="AH87" t="str">
            <v>Gender discriminatory roles and practices</v>
          </cell>
          <cell r="AI87" t="str">
            <v>Protected and Sustainably Leveraged Natural and Other Unique Assets</v>
          </cell>
          <cell r="AJ87" t="str">
            <v>Tailored Policy Support &amp; Technical Assistance</v>
          </cell>
          <cell r="AK87" t="str">
            <v>United Nations Entity for Gender Equality and the Empowerment of Women (UN Women)</v>
          </cell>
          <cell r="AQ87" t="str">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ell>
          <cell r="AR87" t="str">
            <v>5.4.1 Proportion of time spent on unpaid domestic and care work, by sex, age and location</v>
          </cell>
          <cell r="AU87">
            <v>11231.38</v>
          </cell>
          <cell r="AV87">
            <v>11231.38053045</v>
          </cell>
          <cell r="AX87">
            <v>20472.107498204161</v>
          </cell>
          <cell r="AY87">
            <v>12635.303096756248</v>
          </cell>
          <cell r="AZ87">
            <v>7836.8044014479128</v>
          </cell>
          <cell r="BA87">
            <v>47768.250829143057</v>
          </cell>
          <cell r="BB87">
            <v>29482.373892431249</v>
          </cell>
          <cell r="BC87">
            <v>18285.876936711808</v>
          </cell>
          <cell r="BD87">
            <v>90987.144436462957</v>
          </cell>
          <cell r="BE87">
            <v>56156.902652249999</v>
          </cell>
          <cell r="BF87">
            <v>34830.241784212958</v>
          </cell>
          <cell r="BG87">
            <v>363948.57774585183</v>
          </cell>
          <cell r="BH87">
            <v>224627.610609</v>
          </cell>
          <cell r="BI87">
            <v>139320.96713685183</v>
          </cell>
          <cell r="BL87">
            <v>0</v>
          </cell>
          <cell r="BO87">
            <v>0</v>
          </cell>
          <cell r="BR87">
            <v>0</v>
          </cell>
          <cell r="BS87">
            <v>136480.71665469444</v>
          </cell>
          <cell r="BT87">
            <v>84235.353978374987</v>
          </cell>
          <cell r="BU87">
            <v>52245.362676319448</v>
          </cell>
          <cell r="BV87">
            <v>191073.00331657223</v>
          </cell>
          <cell r="BW87">
            <v>117929.495569725</v>
          </cell>
          <cell r="BX87">
            <v>73143.50774684723</v>
          </cell>
          <cell r="BY87">
            <v>90987.144436462957</v>
          </cell>
          <cell r="BZ87">
            <v>56156.902652249999</v>
          </cell>
          <cell r="CA87">
            <v>34830.241784212958</v>
          </cell>
          <cell r="CB87">
            <v>952948.32491739164</v>
          </cell>
          <cell r="CC87">
            <v>592455.32298123755</v>
          </cell>
          <cell r="CD87">
            <v>360493.00246660411</v>
          </cell>
          <cell r="CG87">
            <v>0</v>
          </cell>
          <cell r="CJ87">
            <v>0</v>
          </cell>
          <cell r="CK87">
            <v>42500</v>
          </cell>
          <cell r="CM87">
            <v>42500</v>
          </cell>
          <cell r="CP87">
            <v>0</v>
          </cell>
          <cell r="CQ87">
            <v>229500</v>
          </cell>
          <cell r="CS87">
            <v>229500</v>
          </cell>
          <cell r="CT87">
            <v>229500</v>
          </cell>
          <cell r="CV87">
            <v>229500</v>
          </cell>
          <cell r="CY87">
            <v>0</v>
          </cell>
          <cell r="DB87">
            <v>0</v>
          </cell>
          <cell r="DC87">
            <v>239500</v>
          </cell>
          <cell r="DE87">
            <v>239500</v>
          </cell>
          <cell r="DF87">
            <v>119500</v>
          </cell>
          <cell r="DH87">
            <v>119500</v>
          </cell>
          <cell r="DK87">
            <v>0</v>
          </cell>
          <cell r="DL87">
            <v>860500</v>
          </cell>
          <cell r="DM87">
            <v>0</v>
          </cell>
          <cell r="DN87">
            <v>860500</v>
          </cell>
          <cell r="DO87">
            <v>11231.38</v>
          </cell>
          <cell r="DP87">
            <v>11231.38053045</v>
          </cell>
          <cell r="DQ87">
            <v>0</v>
          </cell>
          <cell r="DR87">
            <v>20472.107498204161</v>
          </cell>
          <cell r="DS87">
            <v>12635.303096756248</v>
          </cell>
          <cell r="DT87">
            <v>7836.8044014479128</v>
          </cell>
          <cell r="DU87">
            <v>90268.250829143057</v>
          </cell>
          <cell r="DV87">
            <v>29482.373892431249</v>
          </cell>
          <cell r="DW87">
            <v>60785.876936711808</v>
          </cell>
          <cell r="DX87">
            <v>90987.144436462957</v>
          </cell>
          <cell r="DY87">
            <v>56156.902652249999</v>
          </cell>
          <cell r="DZ87">
            <v>34830.241784212958</v>
          </cell>
          <cell r="EA87">
            <v>593448.57774585183</v>
          </cell>
          <cell r="EB87">
            <v>224627.610609</v>
          </cell>
          <cell r="EC87">
            <v>368820.96713685186</v>
          </cell>
        </row>
        <row r="88">
          <cell r="E88" t="str">
            <v>Increased integration of social protection programmes into referral pathways for VAW survivors/victims.</v>
          </cell>
          <cell r="F88" t="str">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N88" t="str">
            <v>Increased integration of social protection programmes into referral pathways for VAW survivors/victims</v>
          </cell>
          <cell r="O88" t="str">
            <v>Increased integration of social protection programmes into referral pathways for VAW survivors/victims</v>
          </cell>
          <cell r="R88" t="str">
            <v>Increased integration of social protection programmes into referral pathways for VAW survivors/victims</v>
          </cell>
          <cell r="S88" t="str">
            <v>Increased integration of social protection programmes into referral pathways for VAW survivors/victims</v>
          </cell>
          <cell r="U88" t="str">
            <v>Gender equality/women’s empowerment is the principle objective (3)</v>
          </cell>
          <cell r="V88" t="str">
            <v>Significant contribution to realization of human rights (2)</v>
          </cell>
          <cell r="W88" t="str">
            <v>Contributes to sustaining peace in a limited way  human rights (1)</v>
          </cell>
          <cell r="X88" t="str">
            <v>Policy Advice and Thought Leadership </v>
          </cell>
          <cell r="Y88" t="str">
            <v>Women and Girls</v>
          </cell>
          <cell r="Z88" t="str">
            <v xml:space="preserve">Joint Programmes </v>
          </cell>
          <cell r="AA88"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8" t="str">
            <v>5.c Adopt and strengthen sound policies and enforceable legislation for the promotion of gender equality and the empowerment of all women and girls at all levels</v>
          </cell>
          <cell r="AF88" t="str">
            <v>Social Protection</v>
          </cell>
          <cell r="AG88" t="str">
            <v>Gender-Based Violence Prevention</v>
          </cell>
          <cell r="AH88" t="str">
            <v xml:space="preserve">Citizens Security Policy Strengthening </v>
          </cell>
          <cell r="AI88" t="str">
            <v>Protected and Sustainably Leveraged Natural and Other Unique Assets</v>
          </cell>
          <cell r="AJ88" t="str">
            <v>Tailored Policy Support &amp; Technical Assistance</v>
          </cell>
          <cell r="AK88" t="str">
            <v>United Nations Entity for Gender Equality and the Empowerment of Women (UN Women)</v>
          </cell>
          <cell r="AQ88" t="str">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ell>
          <cell r="AR88" t="str">
            <v>5.c.1 Proportion of countries with systems to track and make public allocations for gender equality and women’s empowerment</v>
          </cell>
          <cell r="AX88">
            <v>1091845.7332375553</v>
          </cell>
          <cell r="AY88">
            <v>673882.8318269999</v>
          </cell>
          <cell r="AZ88">
            <v>417962.90141055535</v>
          </cell>
          <cell r="BA88">
            <v>2547640.044220963</v>
          </cell>
          <cell r="BB88">
            <v>1572393.2742630001</v>
          </cell>
          <cell r="BC88">
            <v>975246.76995796291</v>
          </cell>
          <cell r="BF88">
            <v>0</v>
          </cell>
          <cell r="BG88">
            <v>454935.72218231478</v>
          </cell>
          <cell r="BH88">
            <v>280784.51326124999</v>
          </cell>
          <cell r="BI88">
            <v>174151.2089210648</v>
          </cell>
          <cell r="BL88">
            <v>0</v>
          </cell>
          <cell r="BO88">
            <v>0</v>
          </cell>
          <cell r="BR88">
            <v>0</v>
          </cell>
          <cell r="BS88">
            <v>90987.144436462957</v>
          </cell>
          <cell r="BT88">
            <v>56156.902652249999</v>
          </cell>
          <cell r="BU88">
            <v>34830.241784212958</v>
          </cell>
          <cell r="BV88">
            <v>545922.86661877763</v>
          </cell>
          <cell r="BW88">
            <v>336941.41591349995</v>
          </cell>
          <cell r="BX88">
            <v>208981.45070527768</v>
          </cell>
          <cell r="BY88">
            <v>1728755.7442927961</v>
          </cell>
          <cell r="BZ88">
            <v>1066981.15039275</v>
          </cell>
          <cell r="CA88">
            <v>661774.59390004608</v>
          </cell>
          <cell r="CB88">
            <v>6460087.2549888697</v>
          </cell>
          <cell r="CC88">
            <v>3987140.08830975</v>
          </cell>
          <cell r="CD88">
            <v>2472947.1666791197</v>
          </cell>
          <cell r="CG88">
            <v>0</v>
          </cell>
          <cell r="CJ88">
            <v>0</v>
          </cell>
          <cell r="CM88">
            <v>0</v>
          </cell>
          <cell r="CP88">
            <v>0</v>
          </cell>
          <cell r="CS88">
            <v>0</v>
          </cell>
          <cell r="CV88">
            <v>0</v>
          </cell>
          <cell r="CY88">
            <v>0</v>
          </cell>
          <cell r="DB88">
            <v>0</v>
          </cell>
          <cell r="DC88">
            <v>33875</v>
          </cell>
          <cell r="DE88">
            <v>33875</v>
          </cell>
          <cell r="DF88">
            <v>83875</v>
          </cell>
          <cell r="DH88">
            <v>83875</v>
          </cell>
          <cell r="DI88">
            <v>475000</v>
          </cell>
          <cell r="DK88">
            <v>475000</v>
          </cell>
          <cell r="DL88">
            <v>592750</v>
          </cell>
          <cell r="DM88">
            <v>0</v>
          </cell>
          <cell r="DN88">
            <v>592750</v>
          </cell>
          <cell r="DO88">
            <v>0</v>
          </cell>
          <cell r="DP88">
            <v>0</v>
          </cell>
          <cell r="DQ88">
            <v>0</v>
          </cell>
          <cell r="DR88">
            <v>1091845.7332375553</v>
          </cell>
          <cell r="DS88">
            <v>673882.8318269999</v>
          </cell>
          <cell r="DT88">
            <v>417962.90141055535</v>
          </cell>
          <cell r="DU88">
            <v>2547640.044220963</v>
          </cell>
          <cell r="DV88">
            <v>1572393.2742630001</v>
          </cell>
          <cell r="DW88">
            <v>975246.76995796291</v>
          </cell>
          <cell r="DX88">
            <v>0</v>
          </cell>
          <cell r="DY88">
            <v>0</v>
          </cell>
          <cell r="DZ88">
            <v>0</v>
          </cell>
          <cell r="EA88">
            <v>454935.72218231478</v>
          </cell>
          <cell r="EB88">
            <v>280784.51326124999</v>
          </cell>
          <cell r="EC88">
            <v>174151.2089210648</v>
          </cell>
        </row>
        <row r="89">
          <cell r="E89" t="str">
            <v xml:space="preserve"> Improved protection systems for workers in the paid care economy [i.e., domestic workers, day care and elder care workers]</v>
          </cell>
          <cell r="F89" t="str">
            <v>Assessment of protection systems.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AA8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F89" t="str">
            <v>Social Protection</v>
          </cell>
          <cell r="AG89" t="str">
            <v>Employment</v>
          </cell>
          <cell r="AH89" t="str">
            <v>Gender Equality</v>
          </cell>
          <cell r="AJ89" t="str">
            <v>Tailored Policy Support &amp; Technical Assistance</v>
          </cell>
          <cell r="AK89" t="str">
            <v>United Nations Entity for Gender Equality and the Empowerment of Women (UN Women)</v>
          </cell>
          <cell r="AX89">
            <v>20472.107498204161</v>
          </cell>
          <cell r="AY89">
            <v>12635.303096756248</v>
          </cell>
          <cell r="AZ89">
            <v>7836.8044014479128</v>
          </cell>
          <cell r="BA89">
            <v>47768.250829143057</v>
          </cell>
          <cell r="BB89">
            <v>29482.373892431249</v>
          </cell>
          <cell r="BC89">
            <v>18285.876936711808</v>
          </cell>
          <cell r="BD89">
            <v>90987.144436462957</v>
          </cell>
          <cell r="BE89">
            <v>56156.902652249999</v>
          </cell>
          <cell r="BF89">
            <v>34830.241784212958</v>
          </cell>
          <cell r="BG89">
            <v>145579.43109834075</v>
          </cell>
          <cell r="BH89">
            <v>89851.044243600001</v>
          </cell>
          <cell r="BI89">
            <v>55728.386854740747</v>
          </cell>
          <cell r="BL89">
            <v>0</v>
          </cell>
          <cell r="BO89">
            <v>0</v>
          </cell>
          <cell r="BR89">
            <v>0</v>
          </cell>
          <cell r="BS89">
            <v>90987.144436462957</v>
          </cell>
          <cell r="BT89">
            <v>56156.902652249999</v>
          </cell>
          <cell r="BU89">
            <v>34830.241784212958</v>
          </cell>
          <cell r="BV89">
            <v>127382.00221104815</v>
          </cell>
          <cell r="BW89">
            <v>78619.663713150017</v>
          </cell>
          <cell r="BX89">
            <v>48762.338497898134</v>
          </cell>
          <cell r="BY89">
            <v>90987.144436462957</v>
          </cell>
          <cell r="BZ89">
            <v>56156.902652249999</v>
          </cell>
          <cell r="CA89">
            <v>34830.241784212958</v>
          </cell>
          <cell r="CB89">
            <v>614163.22494612494</v>
          </cell>
          <cell r="CC89">
            <v>379059.09290268749</v>
          </cell>
          <cell r="CD89">
            <v>235104.13204343748</v>
          </cell>
          <cell r="CG89">
            <v>0</v>
          </cell>
          <cell r="CJ89">
            <v>0</v>
          </cell>
          <cell r="CM89">
            <v>0</v>
          </cell>
          <cell r="CP89">
            <v>0</v>
          </cell>
          <cell r="CS89">
            <v>0</v>
          </cell>
          <cell r="CV89">
            <v>0</v>
          </cell>
          <cell r="CY89">
            <v>0</v>
          </cell>
          <cell r="DB89">
            <v>0</v>
          </cell>
          <cell r="DE89">
            <v>0</v>
          </cell>
          <cell r="DH89">
            <v>0</v>
          </cell>
          <cell r="DK89">
            <v>0</v>
          </cell>
          <cell r="DL89">
            <v>0</v>
          </cell>
          <cell r="DM89">
            <v>0</v>
          </cell>
          <cell r="DN89">
            <v>0</v>
          </cell>
          <cell r="DO89">
            <v>0</v>
          </cell>
          <cell r="DP89">
            <v>0</v>
          </cell>
          <cell r="DQ89">
            <v>0</v>
          </cell>
          <cell r="DR89">
            <v>20472.107498204161</v>
          </cell>
          <cell r="DS89">
            <v>12635.303096756248</v>
          </cell>
          <cell r="DT89">
            <v>7836.8044014479128</v>
          </cell>
          <cell r="DU89">
            <v>47768.250829143057</v>
          </cell>
          <cell r="DV89">
            <v>29482.373892431249</v>
          </cell>
          <cell r="DW89">
            <v>18285.876936711808</v>
          </cell>
          <cell r="DX89">
            <v>90987.144436462957</v>
          </cell>
          <cell r="DY89">
            <v>56156.902652249999</v>
          </cell>
          <cell r="DZ89">
            <v>34830.241784212958</v>
          </cell>
          <cell r="EA89">
            <v>145579.43109834075</v>
          </cell>
          <cell r="EB89">
            <v>89851.044243600001</v>
          </cell>
          <cell r="EC89">
            <v>55728.386854740747</v>
          </cell>
        </row>
        <row r="90">
          <cell r="E90" t="str">
            <v xml:space="preserve">Carbon neutrality and resilience are integrated into climate planning and policy and regulatory frameworks at all levels.
</v>
          </cell>
          <cell r="F90" t="str">
            <v>Interventions designed to enhance capacity and promote cooperation among sectoral ministries with a stake in the implementation of mitigation and adaptation actions to facilitate synergies and harmonize efforts.</v>
          </cell>
          <cell r="AF90" t="str">
            <v>Climate Change Adaptation and Resilience</v>
          </cell>
          <cell r="AG90" t="str">
            <v xml:space="preserve">Environmental Governance </v>
          </cell>
          <cell r="AH90" t="str">
            <v>Capacity Building</v>
          </cell>
          <cell r="AJ90" t="str">
            <v>Climate Change and Disaster Risk Reduction</v>
          </cell>
          <cell r="AK90" t="str">
            <v>United Nations Environment Program (UNEP)</v>
          </cell>
          <cell r="AL90" t="str">
            <v>GEF</v>
          </cell>
          <cell r="AM90" t="str">
            <v>Environment Division of the Ministry of Health and Environment</v>
          </cell>
          <cell r="AN90" t="str">
            <v>Government</v>
          </cell>
          <cell r="AZ90">
            <v>0</v>
          </cell>
          <cell r="BC90">
            <v>0</v>
          </cell>
          <cell r="BF90">
            <v>0</v>
          </cell>
          <cell r="BI90">
            <v>0</v>
          </cell>
          <cell r="BL90">
            <v>0</v>
          </cell>
          <cell r="BO90">
            <v>0</v>
          </cell>
          <cell r="BR90">
            <v>0</v>
          </cell>
          <cell r="BU90">
            <v>0</v>
          </cell>
          <cell r="BX90">
            <v>0</v>
          </cell>
          <cell r="CA90">
            <v>0</v>
          </cell>
          <cell r="CB90">
            <v>0</v>
          </cell>
          <cell r="CC90">
            <v>0</v>
          </cell>
          <cell r="CD90">
            <v>0</v>
          </cell>
          <cell r="CG90">
            <v>0</v>
          </cell>
          <cell r="CJ90">
            <v>0</v>
          </cell>
          <cell r="CM90">
            <v>0</v>
          </cell>
          <cell r="CP90">
            <v>0</v>
          </cell>
          <cell r="CS90">
            <v>0</v>
          </cell>
          <cell r="CV90">
            <v>0</v>
          </cell>
          <cell r="CY90">
            <v>0</v>
          </cell>
          <cell r="DB90">
            <v>0</v>
          </cell>
          <cell r="DE90">
            <v>0</v>
          </cell>
          <cell r="DH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row>
        <row r="91">
          <cell r="E91" t="str">
            <v xml:space="preserve">Carbon neutrality and resilience are integrated into climate planning and policy and regulatory frameworks at all levels.
</v>
          </cell>
          <cell r="F91" t="str">
            <v>Interventions designed to build technical assistance, capacity building and advice on technology solutions and access to climate technologies for low-emission and climate resilient development</v>
          </cell>
          <cell r="G91">
            <v>44203</v>
          </cell>
          <cell r="H91" t="str">
            <v>24/6/2024</v>
          </cell>
          <cell r="R91" t="str">
            <v xml:space="preserve">Support the Shift to Electric Mobility in Saint Lucia
Outcome 1. The Saint Lucian government enhances coordination, planning and capacity for promoting electric mobility
1.1: An inter-sectorial coordination body is established within the government 1.2: Sustainable Passenger Mobility Policy delivered for governmental approval 1.3: National low-carbon e-mobility strategy delivered for governmental approval 1.4: Key public and private stakeholders trained on e-mobility technologies, including through the global programme on e-mobility
Outcome 2. The Saint Lucia government gains confidence in using electric vehicles
2.1: Monitoring, reporting and verification (MRV) system to track demonstration performance is implemented 
2.2: Demonstration of at least 15 electric vehicles in public and private fleets conducted and new charging infrastructures installed
2.3: Professional training delivered (electric vehicle safety, driving, and maintenance) and demonstration results communicated to national and local decision makers and other stakeholders in Saint Lucia
Outcome 3. The Saint Lucian government takes action towards implementing an enabling environment and business models for promoting low-carbon electric mobility
3.1: Regulatory and tax reforms for the uptake of electric vehicles in Saint Lucia delivered to the government for approval 3.2: Business models, financial schemes and procurement guidelines for electric vehicle fleets and charging stations delivered to government and car dealers
Outcome 4. The Saint Lucian government takes action towards implementing policy frameworks for ensuring the long-term sustainability of low-carbon electric mobility
4.1: Analysis of current management of vehicles at their end-of-life undertaken and recommendations based on international best practice delivered to government for approval 
4.2: Updated legislation on end-of-life vehicle management, including electric vehicles and second-life use of their batteries, delivered to the government for adoption 
4.3: New business models, including the responsibility of vehicle distributors, delivered to the government and ELV management companies 
4.4: Awareness and capacity of public, private and civil society
stakeholders on management of electric vehicles at their end of life enhanced
</v>
          </cell>
          <cell r="U91" t="str">
            <v>Contribute to gender equality/women’s empowerment in a limited way (1)</v>
          </cell>
          <cell r="V91" t="str">
            <v>Limited contribution to realization of human rights (1)</v>
          </cell>
          <cell r="W91" t="str">
            <v>Not expected to contribute to sustaining peace (0)</v>
          </cell>
          <cell r="X91" t="str">
            <v>Capacity Development/Technical Assistance </v>
          </cell>
          <cell r="Y91" t="str">
            <v>Women and Girls</v>
          </cell>
          <cell r="AA91" t="str">
            <v>7.1 By 2030, ensure universal access to affordable, reliable and modern energy services</v>
          </cell>
          <cell r="AB91" t="str">
            <v>13.2 Integrate climate change measures into national policies, strategies and planning</v>
          </cell>
          <cell r="AF91" t="str">
            <v>Climate Change Adaptation and Resilience</v>
          </cell>
          <cell r="AG91" t="str">
            <v>Sustainable and Clean Energy</v>
          </cell>
          <cell r="AH91" t="str">
            <v>Capacity Building</v>
          </cell>
          <cell r="AJ91" t="str">
            <v>Climate Change and Disaster Risk Reduction</v>
          </cell>
          <cell r="AK91" t="str">
            <v>United Nations Environment Program (UNEP)</v>
          </cell>
          <cell r="AL91" t="str">
            <v>GEF</v>
          </cell>
          <cell r="AM91" t="str">
            <v>Department of Sustainable Development, 
Ministry of Education, Innovation, 
Gender Relations and Sustainable 
Development</v>
          </cell>
          <cell r="AN91" t="str">
            <v>Government</v>
          </cell>
          <cell r="AR91" t="str">
            <v>7.1.2 Proportion of population with primary reliance on clean fuels and technology</v>
          </cell>
          <cell r="AZ91">
            <v>0</v>
          </cell>
          <cell r="BC91">
            <v>0</v>
          </cell>
          <cell r="BF91">
            <v>0</v>
          </cell>
          <cell r="BI91">
            <v>0</v>
          </cell>
          <cell r="BL91">
            <v>0</v>
          </cell>
          <cell r="BO91">
            <v>0</v>
          </cell>
          <cell r="BR91">
            <v>0</v>
          </cell>
          <cell r="BT91">
            <v>405204</v>
          </cell>
          <cell r="BU91">
            <v>-405204</v>
          </cell>
          <cell r="BX91">
            <v>0</v>
          </cell>
          <cell r="CA91">
            <v>0</v>
          </cell>
          <cell r="CB91">
            <v>0</v>
          </cell>
          <cell r="CC91">
            <v>405204</v>
          </cell>
          <cell r="CD91">
            <v>-405204</v>
          </cell>
          <cell r="CG91">
            <v>0</v>
          </cell>
          <cell r="CJ91">
            <v>0</v>
          </cell>
          <cell r="CM91">
            <v>0</v>
          </cell>
          <cell r="CP91">
            <v>0</v>
          </cell>
          <cell r="CS91">
            <v>0</v>
          </cell>
          <cell r="CV91">
            <v>0</v>
          </cell>
          <cell r="CY91">
            <v>0</v>
          </cell>
          <cell r="DB91">
            <v>0</v>
          </cell>
          <cell r="DD91">
            <v>189592</v>
          </cell>
          <cell r="DE91">
            <v>-189592</v>
          </cell>
          <cell r="DH91">
            <v>0</v>
          </cell>
          <cell r="DK91">
            <v>0</v>
          </cell>
          <cell r="DL91">
            <v>0</v>
          </cell>
          <cell r="DM91">
            <v>189592</v>
          </cell>
          <cell r="DN91">
            <v>-189592</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row>
        <row r="92">
          <cell r="E92" t="str">
            <v>Transparency and accountability of government and nongovernment climate action, including from the private sector and the financial community, are strengthened.</v>
          </cell>
          <cell r="F92" t="str">
            <v>Interventions designed to strengthen institutional capacity to improve transparency and accountability of climate action</v>
          </cell>
          <cell r="G92">
            <v>43476</v>
          </cell>
          <cell r="H92" t="str">
            <v>31/12/2022</v>
          </cell>
          <cell r="I92" t="str">
            <v>Asher Lessels/Camilla Piviali</v>
          </cell>
          <cell r="K92" t="str">
            <v>Capacity Building for Improved Transparency on Climate Actions through an Environment Registry in Antigua and Barbuda   (Capacity Building Initiative for Transparency CBIT)
Outcome 1: The Environment Registry MRV function is established through a participatory process that includes a resilience assessment.
Output 1.1: Regulations, procedures, and guidelines for monitoring, reporting and verifying climate change data are developed.
Output 1.2: Environment Registry is accessible to the public to promote accountability and transparency.
Output 1.3: Data security and climate resilient assessment for the Environment Registry is conducted
Output 1.4: Country-specific indicators in line with Nationally Determined Contribution targets are developed.
Outcome 2: The Environment Registry becomes the official national source for NDC monitoring, reporting and verification.
Output 2.1: Training to government agencies, private sector, and civil society is provided in order to appropriately and efficiently contribute data to the Environment Registry.
Output 2.2: Evaluation, learning and scaling up of the transparency initiative are conducted.</v>
          </cell>
          <cell r="U92" t="str">
            <v>Contribute to gender equality/women’s empowerment in a limited way (1)</v>
          </cell>
          <cell r="V92" t="str">
            <v>Not expected to contribute to realization of human rights (0)</v>
          </cell>
          <cell r="W92" t="str">
            <v>Not expected to contribute to sustaining peace (0)</v>
          </cell>
          <cell r="X92" t="str">
            <v>Capacity Development/Technical Assistance </v>
          </cell>
          <cell r="Y92" t="str">
            <v>Women and Girls</v>
          </cell>
          <cell r="AA92" t="str">
            <v>13.2 Integrate climate change measures into national policies, strategies and planning</v>
          </cell>
          <cell r="AB92" t="str">
            <v>13.3 Improve education, awareness-raising and human and institutional capacity on climate change mitigation, adaptation, impact reduction and early warning</v>
          </cell>
          <cell r="AF92" t="str">
            <v>Climate Change Adaptation and Resilience</v>
          </cell>
          <cell r="AG92" t="str">
            <v>Capacity Building</v>
          </cell>
          <cell r="AH92" t="str">
            <v>Planning and Monitoring</v>
          </cell>
          <cell r="AJ92" t="str">
            <v>Climate Change and Disaster Risk Reduction</v>
          </cell>
          <cell r="AK92" t="str">
            <v>United Nations Environment Program (UNEP)</v>
          </cell>
          <cell r="AL92" t="str">
            <v>GEF (CBIT)</v>
          </cell>
          <cell r="AM92" t="str">
            <v>Government executed</v>
          </cell>
          <cell r="AR92" t="str">
            <v>13.3.2 Number of countries that have communicated the strengthening of institutional, systemic and individual capacity-building to implement adaptation, mitigation and technology transfer, and development actions</v>
          </cell>
          <cell r="AY92">
            <v>801682</v>
          </cell>
          <cell r="AZ92">
            <v>-801682</v>
          </cell>
          <cell r="BC92">
            <v>0</v>
          </cell>
          <cell r="BF92">
            <v>0</v>
          </cell>
          <cell r="BI92">
            <v>0</v>
          </cell>
          <cell r="BL92">
            <v>0</v>
          </cell>
          <cell r="BO92">
            <v>0</v>
          </cell>
          <cell r="BR92">
            <v>0</v>
          </cell>
          <cell r="BU92">
            <v>0</v>
          </cell>
          <cell r="BX92">
            <v>0</v>
          </cell>
          <cell r="CA92">
            <v>0</v>
          </cell>
          <cell r="CB92">
            <v>0</v>
          </cell>
          <cell r="CC92">
            <v>801682</v>
          </cell>
          <cell r="CD92">
            <v>-801682</v>
          </cell>
          <cell r="CG92">
            <v>0</v>
          </cell>
          <cell r="CJ92">
            <v>0</v>
          </cell>
          <cell r="CM92">
            <v>0</v>
          </cell>
          <cell r="CP92">
            <v>0</v>
          </cell>
          <cell r="CS92">
            <v>0</v>
          </cell>
          <cell r="CV92">
            <v>0</v>
          </cell>
          <cell r="CY92">
            <v>0</v>
          </cell>
          <cell r="DB92">
            <v>0</v>
          </cell>
          <cell r="DE92">
            <v>0</v>
          </cell>
          <cell r="DH92">
            <v>0</v>
          </cell>
          <cell r="DK92">
            <v>0</v>
          </cell>
          <cell r="DL92">
            <v>0</v>
          </cell>
          <cell r="DM92">
            <v>0</v>
          </cell>
          <cell r="DN92">
            <v>0</v>
          </cell>
          <cell r="DO92">
            <v>0</v>
          </cell>
          <cell r="DP92">
            <v>0</v>
          </cell>
          <cell r="DQ92">
            <v>0</v>
          </cell>
          <cell r="DR92">
            <v>0</v>
          </cell>
          <cell r="DS92">
            <v>801682</v>
          </cell>
          <cell r="DT92">
            <v>-801682</v>
          </cell>
          <cell r="DU92">
            <v>0</v>
          </cell>
          <cell r="DV92">
            <v>0</v>
          </cell>
          <cell r="DW92">
            <v>0</v>
          </cell>
          <cell r="DX92">
            <v>0</v>
          </cell>
          <cell r="DY92">
            <v>0</v>
          </cell>
          <cell r="DZ92">
            <v>0</v>
          </cell>
          <cell r="EA92">
            <v>0</v>
          </cell>
          <cell r="EB92">
            <v>0</v>
          </cell>
          <cell r="EC92">
            <v>0</v>
          </cell>
        </row>
        <row r="93">
          <cell r="E93" t="str">
            <v>Institutional capacity to adopt and act on national and international commitments is enhanced.</v>
          </cell>
          <cell r="F93" t="str">
            <v>Accelerate policy shift towards the sound management of chemicals and waste while fulfilling with national and international commitments.</v>
          </cell>
          <cell r="AF93" t="str">
            <v xml:space="preserve">Waste Management </v>
          </cell>
          <cell r="AG93" t="str">
            <v>Chemicals</v>
          </cell>
          <cell r="AH93" t="str">
            <v>Capacity Building</v>
          </cell>
          <cell r="AI93" t="str">
            <v>Protected and Sustainably Leveraged Natural and Other Unique Assets</v>
          </cell>
          <cell r="AJ93" t="str">
            <v>Tailored Policy Support &amp; Technical Assistance</v>
          </cell>
          <cell r="AK93" t="str">
            <v>United Nations Environment Program (UNEP)</v>
          </cell>
          <cell r="AZ93">
            <v>0</v>
          </cell>
          <cell r="BC93">
            <v>0</v>
          </cell>
          <cell r="BF93">
            <v>0</v>
          </cell>
          <cell r="BI93">
            <v>0</v>
          </cell>
          <cell r="BL93">
            <v>0</v>
          </cell>
          <cell r="BO93">
            <v>0</v>
          </cell>
          <cell r="BR93">
            <v>0</v>
          </cell>
          <cell r="BU93">
            <v>0</v>
          </cell>
          <cell r="BX93">
            <v>0</v>
          </cell>
          <cell r="CA93">
            <v>0</v>
          </cell>
          <cell r="CB93">
            <v>0</v>
          </cell>
          <cell r="CC93">
            <v>0</v>
          </cell>
          <cell r="CD93">
            <v>0</v>
          </cell>
          <cell r="CG93">
            <v>0</v>
          </cell>
          <cell r="CJ93">
            <v>0</v>
          </cell>
          <cell r="CM93">
            <v>0</v>
          </cell>
          <cell r="CP93">
            <v>0</v>
          </cell>
          <cell r="CS93">
            <v>0</v>
          </cell>
          <cell r="CV93">
            <v>0</v>
          </cell>
          <cell r="CY93">
            <v>0</v>
          </cell>
          <cell r="DB93">
            <v>0</v>
          </cell>
          <cell r="DE93">
            <v>0</v>
          </cell>
          <cell r="DH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row>
        <row r="94">
          <cell r="E94" t="str">
            <v>Resource efficiency and circularity in key sectors are improved.</v>
          </cell>
          <cell r="F94" t="str">
            <v>Promotion of circular and resource-efficient approaches.</v>
          </cell>
          <cell r="AF94" t="str">
            <v>Sustainable Production</v>
          </cell>
          <cell r="AG94" t="str">
            <v xml:space="preserve">Waste Management </v>
          </cell>
          <cell r="AH94" t="str">
            <v xml:space="preserve">Blue /Green Economy </v>
          </cell>
          <cell r="AI94" t="str">
            <v>Protected and Sustainably Leveraged Natural and Other Unique Assets</v>
          </cell>
          <cell r="AJ94" t="str">
            <v>Tailored Policy Support &amp; Technical Assistance</v>
          </cell>
          <cell r="AK94" t="str">
            <v>United Nations Environment Program (UNEP)</v>
          </cell>
          <cell r="AZ94">
            <v>0</v>
          </cell>
          <cell r="BC94">
            <v>0</v>
          </cell>
          <cell r="BF94">
            <v>0</v>
          </cell>
          <cell r="BI94">
            <v>0</v>
          </cell>
          <cell r="BL94">
            <v>0</v>
          </cell>
          <cell r="BO94">
            <v>0</v>
          </cell>
          <cell r="BR94">
            <v>0</v>
          </cell>
          <cell r="BU94">
            <v>0</v>
          </cell>
          <cell r="BX94">
            <v>0</v>
          </cell>
          <cell r="CA94">
            <v>0</v>
          </cell>
          <cell r="CB94">
            <v>0</v>
          </cell>
          <cell r="CC94">
            <v>0</v>
          </cell>
          <cell r="CD94">
            <v>0</v>
          </cell>
          <cell r="CG94">
            <v>0</v>
          </cell>
          <cell r="CJ94">
            <v>0</v>
          </cell>
          <cell r="CM94">
            <v>0</v>
          </cell>
          <cell r="CP94">
            <v>0</v>
          </cell>
          <cell r="CS94">
            <v>0</v>
          </cell>
          <cell r="CV94">
            <v>0</v>
          </cell>
          <cell r="CY94">
            <v>0</v>
          </cell>
          <cell r="DB94">
            <v>0</v>
          </cell>
          <cell r="DE94">
            <v>0</v>
          </cell>
          <cell r="DH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row>
        <row r="95">
          <cell r="E95" t="str">
            <v>Emergency shelter facilities are rehabilitated and equipped to host displaced persons</v>
          </cell>
          <cell r="AF95" t="str">
            <v>Sustainable Production</v>
          </cell>
          <cell r="AG95" t="str">
            <v>Disaster Risk Management</v>
          </cell>
          <cell r="AJ95" t="str">
            <v>Climate Change and Disaster Risk Reduction</v>
          </cell>
          <cell r="AK95" t="str">
            <v>International Organization for Migration (IOM)</v>
          </cell>
          <cell r="AZ95">
            <v>0</v>
          </cell>
          <cell r="BC95">
            <v>0</v>
          </cell>
          <cell r="BF95">
            <v>0</v>
          </cell>
          <cell r="BI95">
            <v>0</v>
          </cell>
          <cell r="BL95">
            <v>0</v>
          </cell>
          <cell r="BO95">
            <v>0</v>
          </cell>
          <cell r="BR95">
            <v>0</v>
          </cell>
          <cell r="BU95">
            <v>0</v>
          </cell>
          <cell r="BX95">
            <v>0</v>
          </cell>
          <cell r="CA95">
            <v>0</v>
          </cell>
          <cell r="CB95">
            <v>0</v>
          </cell>
          <cell r="CC95">
            <v>0</v>
          </cell>
          <cell r="CD95">
            <v>0</v>
          </cell>
          <cell r="CG95">
            <v>0</v>
          </cell>
          <cell r="CJ95">
            <v>0</v>
          </cell>
          <cell r="CM95">
            <v>0</v>
          </cell>
          <cell r="CP95">
            <v>0</v>
          </cell>
          <cell r="CS95">
            <v>0</v>
          </cell>
          <cell r="CV95">
            <v>0</v>
          </cell>
          <cell r="CY95">
            <v>0</v>
          </cell>
          <cell r="DB95">
            <v>0</v>
          </cell>
          <cell r="DE95">
            <v>0</v>
          </cell>
          <cell r="DH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row>
        <row r="96">
          <cell r="E96" t="str">
            <v>CDEMA's policies practices and procedures are reviewed and provided recommendations and guidance on how to incorporate human mobility and migration considerations.</v>
          </cell>
          <cell r="AF96" t="str">
            <v>Natural Resource Management</v>
          </cell>
          <cell r="AG96" t="str">
            <v>Disaster Response</v>
          </cell>
          <cell r="AH96" t="str">
            <v>Climate Change Adaptation and Resilience</v>
          </cell>
          <cell r="AJ96" t="str">
            <v>Climate Change and Disaster Risk Reduction</v>
          </cell>
          <cell r="AK96" t="str">
            <v>International Organization for Migration (IOM)</v>
          </cell>
          <cell r="AO96" t="str">
            <v>Caribbean Disaster Emergency Management Agency (CDEMA)</v>
          </cell>
          <cell r="AZ96">
            <v>0</v>
          </cell>
          <cell r="BC96">
            <v>0</v>
          </cell>
          <cell r="BF96">
            <v>0</v>
          </cell>
          <cell r="BI96">
            <v>0</v>
          </cell>
          <cell r="BL96">
            <v>0</v>
          </cell>
          <cell r="BO96">
            <v>0</v>
          </cell>
          <cell r="BR96">
            <v>0</v>
          </cell>
          <cell r="BU96">
            <v>0</v>
          </cell>
          <cell r="BX96">
            <v>0</v>
          </cell>
          <cell r="CA96">
            <v>0</v>
          </cell>
          <cell r="CB96">
            <v>0</v>
          </cell>
          <cell r="CC96">
            <v>0</v>
          </cell>
          <cell r="CD96">
            <v>0</v>
          </cell>
          <cell r="CG96">
            <v>0</v>
          </cell>
          <cell r="CJ96">
            <v>0</v>
          </cell>
          <cell r="CM96">
            <v>0</v>
          </cell>
          <cell r="CP96">
            <v>0</v>
          </cell>
          <cell r="CS96">
            <v>0</v>
          </cell>
          <cell r="CV96">
            <v>0</v>
          </cell>
          <cell r="CY96">
            <v>0</v>
          </cell>
          <cell r="DB96">
            <v>0</v>
          </cell>
          <cell r="DE96">
            <v>0</v>
          </cell>
          <cell r="DH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row>
        <row r="97">
          <cell r="E97" t="str">
            <v>Caribbean stakeholders capacity enhanced to engage in environmental migration policy discussions</v>
          </cell>
          <cell r="F97" t="str">
            <v>IOM will engage with governments and CSOs for regional coordination on responses to climate change.</v>
          </cell>
          <cell r="AF97" t="str">
            <v xml:space="preserve">Biodiversity </v>
          </cell>
          <cell r="AG97" t="str">
            <v>Capacity Building</v>
          </cell>
          <cell r="AH97" t="str">
            <v xml:space="preserve">Environmental Governance </v>
          </cell>
          <cell r="AJ97" t="str">
            <v>Climate Change and Disaster Risk Reduction</v>
          </cell>
          <cell r="AK97" t="str">
            <v>International Organization for Migration (IOM)</v>
          </cell>
          <cell r="AO97" t="str">
            <v>Caribbean Disaster Emergency Management Agency (CDEMA)</v>
          </cell>
          <cell r="AZ97">
            <v>0</v>
          </cell>
          <cell r="BC97">
            <v>0</v>
          </cell>
          <cell r="BF97">
            <v>0</v>
          </cell>
          <cell r="BI97">
            <v>0</v>
          </cell>
          <cell r="BL97">
            <v>0</v>
          </cell>
          <cell r="BO97">
            <v>0</v>
          </cell>
          <cell r="BR97">
            <v>0</v>
          </cell>
          <cell r="BU97">
            <v>0</v>
          </cell>
          <cell r="BX97">
            <v>0</v>
          </cell>
          <cell r="CA97">
            <v>0</v>
          </cell>
          <cell r="CB97">
            <v>0</v>
          </cell>
          <cell r="CC97">
            <v>0</v>
          </cell>
          <cell r="CD97">
            <v>0</v>
          </cell>
          <cell r="CG97">
            <v>0</v>
          </cell>
          <cell r="CJ97">
            <v>0</v>
          </cell>
          <cell r="CM97">
            <v>0</v>
          </cell>
          <cell r="CP97">
            <v>0</v>
          </cell>
          <cell r="CS97">
            <v>0</v>
          </cell>
          <cell r="CV97">
            <v>0</v>
          </cell>
          <cell r="CY97">
            <v>0</v>
          </cell>
          <cell r="DB97">
            <v>0</v>
          </cell>
          <cell r="DE97">
            <v>0</v>
          </cell>
          <cell r="DH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row>
        <row r="98">
          <cell r="E98" t="str">
            <v xml:space="preserve">Government and regional DRR institutions capacities are strengthened to support the development, financing, implementation and monitoring of child-sensitive climate policies and programmes.  </v>
          </cell>
          <cell r="F98" t="str">
            <v>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v>
          </cell>
          <cell r="G98">
            <v>44564</v>
          </cell>
          <cell r="H98" t="str">
            <v>31/12/2026</v>
          </cell>
          <cell r="I98" t="str">
            <v>Tanya Radoslavjevic</v>
          </cell>
          <cell r="K98" t="str">
            <v>Provide technical support and assistance to national and subregional partners to review and create child sensitive climate policies
Provide technical support and assistance to strengthen government and regional institutional frameworks for preparedness</v>
          </cell>
          <cell r="L98" t="str">
            <v>Provide technical support and assistance to strengthen government and regional institutional frameworks for preparedness</v>
          </cell>
          <cell r="N98" t="str">
            <v>Provide technical support and assistance to national and subregional partners to review and create child sensitive climate policies
Provide technical support and assistance to strengthen government and regional institutional frameworks for preparedness</v>
          </cell>
          <cell r="O98" t="str">
            <v>Provide technical support and assistance to national and subregional partners to review and create child sensitive climate policies</v>
          </cell>
          <cell r="Q98" t="str">
            <v>Provide technical support and assistance to strengthen government and regional institutional frameworks for preparedness</v>
          </cell>
          <cell r="R98" t="str">
            <v>Provide technical support and assistance to national and subregional partners to review and create child sensitive climate policies</v>
          </cell>
          <cell r="S98" t="str">
            <v>Provide technical support and assistance to national and subregional partners to review and create child sensitive climate policies
Provide technical support and assistance to strengthen government and regional institutional frameworks for preparedness</v>
          </cell>
          <cell r="U98" t="str">
            <v>Not expected to contribute to gender equality/women’s empowerment (0)</v>
          </cell>
          <cell r="V98" t="str">
            <v>Not expected to contribute to realization of human rights (0)</v>
          </cell>
          <cell r="W98" t="str">
            <v>Not expected to contribute to sustaining peace (0)</v>
          </cell>
          <cell r="AF98" t="str">
            <v>Capacity Building</v>
          </cell>
          <cell r="AG98" t="str">
            <v>Disaster Risk Reduction</v>
          </cell>
          <cell r="AH98" t="str">
            <v>Environmental Sustainability</v>
          </cell>
          <cell r="AJ98" t="str">
            <v>Climate Change and Disaster Risk Reduction</v>
          </cell>
          <cell r="AK98" t="str">
            <v>United Nations Children’s Fund (UNICEF)</v>
          </cell>
          <cell r="AQ98" t="str">
            <v>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v>
          </cell>
          <cell r="AZ98">
            <v>0</v>
          </cell>
          <cell r="BB98">
            <v>516550</v>
          </cell>
          <cell r="BC98">
            <v>-516550</v>
          </cell>
          <cell r="BF98">
            <v>0</v>
          </cell>
          <cell r="BI98">
            <v>0</v>
          </cell>
          <cell r="BL98">
            <v>0</v>
          </cell>
          <cell r="BO98">
            <v>0</v>
          </cell>
          <cell r="BR98">
            <v>0</v>
          </cell>
          <cell r="BU98">
            <v>0</v>
          </cell>
          <cell r="BX98">
            <v>0</v>
          </cell>
          <cell r="CA98">
            <v>0</v>
          </cell>
          <cell r="CB98">
            <v>0</v>
          </cell>
          <cell r="CC98">
            <v>516550</v>
          </cell>
          <cell r="CD98">
            <v>-516550</v>
          </cell>
          <cell r="CG98">
            <v>0</v>
          </cell>
          <cell r="CJ98">
            <v>0</v>
          </cell>
          <cell r="CM98">
            <v>0</v>
          </cell>
          <cell r="CP98">
            <v>0</v>
          </cell>
          <cell r="CS98">
            <v>0</v>
          </cell>
          <cell r="CV98">
            <v>0</v>
          </cell>
          <cell r="CY98">
            <v>0</v>
          </cell>
          <cell r="DB98">
            <v>0</v>
          </cell>
          <cell r="DE98">
            <v>0</v>
          </cell>
          <cell r="DH98">
            <v>0</v>
          </cell>
          <cell r="DK98">
            <v>0</v>
          </cell>
          <cell r="DL98">
            <v>0</v>
          </cell>
          <cell r="DM98">
            <v>0</v>
          </cell>
          <cell r="DN98">
            <v>0</v>
          </cell>
          <cell r="DO98">
            <v>0</v>
          </cell>
          <cell r="DP98">
            <v>0</v>
          </cell>
          <cell r="DQ98">
            <v>0</v>
          </cell>
          <cell r="DR98">
            <v>0</v>
          </cell>
          <cell r="DS98">
            <v>0</v>
          </cell>
          <cell r="DT98">
            <v>0</v>
          </cell>
          <cell r="DU98">
            <v>0</v>
          </cell>
          <cell r="DV98">
            <v>516550</v>
          </cell>
          <cell r="DW98">
            <v>-516550</v>
          </cell>
          <cell r="DX98">
            <v>0</v>
          </cell>
          <cell r="DY98">
            <v>0</v>
          </cell>
          <cell r="DZ98">
            <v>0</v>
          </cell>
          <cell r="EA98">
            <v>0</v>
          </cell>
          <cell r="EB98">
            <v>0</v>
          </cell>
          <cell r="EC98">
            <v>0</v>
          </cell>
        </row>
        <row r="99">
          <cell r="E99" t="str">
            <v>Governments and their partners are supported to implement and scale up risk-informed and child-sensitive programmes that promote shock-responsive services and enhance the resilience of children and communities.</v>
          </cell>
          <cell r="F99" t="str">
            <v xml:space="preserve">Partnership development with businesses to strengthen community resilience 
Global-to-local risk prevention, responses and solutions ahead of potential crises.
Risk Communication and engagement for Health emergencies   </v>
          </cell>
          <cell r="I99" t="str">
            <v>Tanya Radoslavjevic</v>
          </cell>
          <cell r="K99" t="str">
            <v>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L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N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O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P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R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S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AF99" t="str">
            <v>Natural Resource Management</v>
          </cell>
          <cell r="AG99" t="str">
            <v>Health Emergency/Disaster Preparedness</v>
          </cell>
          <cell r="AJ99" t="str">
            <v>COVID Response  &amp;  Socio-economic Recovery</v>
          </cell>
          <cell r="AK99" t="str">
            <v>United Nations Children’s Fund (UNICEF)</v>
          </cell>
          <cell r="AQ99" t="str">
            <v>Number of countries achieving a Vaccin hesitancy index of 3.0 (B:0 ; T:7)
Number of countries implementing strategies to address under-vaccination (WHO) ( B: 7 ; T:8)</v>
          </cell>
          <cell r="AZ99">
            <v>0</v>
          </cell>
          <cell r="BC99">
            <v>0</v>
          </cell>
          <cell r="BF99">
            <v>0</v>
          </cell>
          <cell r="BI99">
            <v>0</v>
          </cell>
          <cell r="BL99">
            <v>0</v>
          </cell>
          <cell r="BO99">
            <v>0</v>
          </cell>
          <cell r="BR99">
            <v>0</v>
          </cell>
          <cell r="BU99">
            <v>0</v>
          </cell>
          <cell r="BX99">
            <v>0</v>
          </cell>
          <cell r="CA99">
            <v>0</v>
          </cell>
          <cell r="CB99">
            <v>0</v>
          </cell>
          <cell r="CC99">
            <v>0</v>
          </cell>
          <cell r="CD99">
            <v>0</v>
          </cell>
          <cell r="CG99">
            <v>0</v>
          </cell>
          <cell r="CJ99">
            <v>0</v>
          </cell>
          <cell r="CM99">
            <v>0</v>
          </cell>
          <cell r="CP99">
            <v>0</v>
          </cell>
          <cell r="CS99">
            <v>0</v>
          </cell>
          <cell r="CV99">
            <v>0</v>
          </cell>
          <cell r="CY99">
            <v>0</v>
          </cell>
          <cell r="DB99">
            <v>0</v>
          </cell>
          <cell r="DE99">
            <v>0</v>
          </cell>
          <cell r="DH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row>
        <row r="100">
          <cell r="E100" t="str">
            <v>Youth and adolescent are empowered to develop innovative approaches to realize their right</v>
          </cell>
          <cell r="F100" t="str">
            <v>Empower youth organizations to promote climate action.
Support young people’s leadership in promoting climate action.
Develop innovative approaches to promote climate action.</v>
          </cell>
          <cell r="G100">
            <v>44564</v>
          </cell>
          <cell r="H100" t="str">
            <v>31/12/2026</v>
          </cell>
          <cell r="I100" t="str">
            <v>Lisa McClean-Trotman Social and Behaviour Change Specialist</v>
          </cell>
          <cell r="J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K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L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M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N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O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P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Q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R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S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AF100" t="str">
            <v>Youth Capacity Building</v>
          </cell>
          <cell r="AG100" t="str">
            <v>Adolescent empowerment</v>
          </cell>
          <cell r="AI100" t="str">
            <v>Protected and Sustainably Leveraged Natural and Other Unique Assets</v>
          </cell>
          <cell r="AJ100" t="str">
            <v>Tailored Policy Support &amp; Technical Assistance</v>
          </cell>
          <cell r="AK100" t="str">
            <v>United Nations Children’s Fund (UNICEF)</v>
          </cell>
          <cell r="AQ100" t="str">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ell>
          <cell r="AS100" t="str">
            <v>TBD
TBD</v>
          </cell>
          <cell r="AT100" t="str">
            <v>71,027
12</v>
          </cell>
          <cell r="AZ100">
            <v>0</v>
          </cell>
          <cell r="BC100">
            <v>0</v>
          </cell>
          <cell r="BF100">
            <v>0</v>
          </cell>
          <cell r="BI100">
            <v>0</v>
          </cell>
          <cell r="BL100">
            <v>0</v>
          </cell>
          <cell r="BO100">
            <v>0</v>
          </cell>
          <cell r="BR100">
            <v>0</v>
          </cell>
          <cell r="BU100">
            <v>0</v>
          </cell>
          <cell r="BX100">
            <v>0</v>
          </cell>
          <cell r="CA100">
            <v>0</v>
          </cell>
          <cell r="CB100">
            <v>0</v>
          </cell>
          <cell r="CC100">
            <v>0</v>
          </cell>
          <cell r="CD100">
            <v>0</v>
          </cell>
          <cell r="CG100">
            <v>0</v>
          </cell>
          <cell r="CJ100">
            <v>0</v>
          </cell>
          <cell r="CM100">
            <v>0</v>
          </cell>
          <cell r="CP100">
            <v>0</v>
          </cell>
          <cell r="CS100">
            <v>0</v>
          </cell>
          <cell r="CV100">
            <v>0</v>
          </cell>
          <cell r="CY100">
            <v>0</v>
          </cell>
          <cell r="DB100">
            <v>0</v>
          </cell>
          <cell r="DE100">
            <v>0</v>
          </cell>
          <cell r="DH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row>
        <row r="101">
          <cell r="E101" t="str">
            <v>Strengthened capacities among women owned MSMEs in climate resilient and DRR better business practices. </v>
          </cell>
          <cell r="F101" t="str">
            <v>Strengthening resilience of MSMEs through targeted training and capacity building for MSMEs, and strengthening the policy environment through gender-responsive DRR and CC adaptation and mitigation plans and policies. UN Human  Security Trust Fund (BRB, ANU, SLU, GRE, DOM), RISS (BEL)</v>
          </cell>
          <cell r="K101" t="str">
            <v>Strengthened capacities among women owned MSMEs in climate resilient and DRR better business practices.</v>
          </cell>
          <cell r="L101" t="str">
            <v>Strengthened capacities among women owned MSMEs in climate resilience and DRR better business practices</v>
          </cell>
          <cell r="N101" t="str">
            <v>Strengthened capacities among women owned MSMEs in climate resilience and DRR better business practices</v>
          </cell>
          <cell r="R101" t="str">
            <v>Strengthened capacities among women owned MSMEs in climate resilient and DRR better business practices.</v>
          </cell>
          <cell r="U101" t="str">
            <v>Gender equality/women’s empowerment is the principle objective (3)</v>
          </cell>
          <cell r="V101" t="str">
            <v>Limited contribution to realization of human rights (1)</v>
          </cell>
          <cell r="W101" t="str">
            <v>Contributes to sustaining peace in a limited way  human rights (1)</v>
          </cell>
          <cell r="X101" t="str">
            <v>Capacity Development/Technical Assistance </v>
          </cell>
          <cell r="Y101" t="str">
            <v>Women and Girls</v>
          </cell>
          <cell r="Z101" t="str">
            <v xml:space="preserve">Joint Programming </v>
          </cell>
          <cell r="AA101" t="str">
            <v>8.2 Achieve higher levels of economic productivity through diversification, technological upgrading and innovation, including through a focus on high-value added and labour-intensive sectors</v>
          </cell>
          <cell r="AB101" t="str">
            <v>8.3 Promote development-oriented policies that support productive activities, decent job creation, entrepreneurship, creativity and innovation, and encourage the formalization and growth of micro-, small- and medium-sized enterprises, including through ac</v>
          </cell>
          <cell r="AC101" t="str">
            <v>13.1 Strengthen resilience and adaptive capacity to climate-related hazards and natural disasters in all countries</v>
          </cell>
          <cell r="AF101" t="str">
            <v>Climate Change Adaptation and Resilience</v>
          </cell>
          <cell r="AG101" t="str">
            <v>Capacity Building</v>
          </cell>
          <cell r="AH101" t="str">
            <v>Gender Equality</v>
          </cell>
          <cell r="AI101" t="str">
            <v>Well-planned and Durable Infrastructure</v>
          </cell>
          <cell r="AJ101" t="str">
            <v>Climate Change and Disaster Risk Reduction</v>
          </cell>
          <cell r="AK101" t="str">
            <v>United Nations Entity for Gender Equality and the Empowerment of Women (UN Women)</v>
          </cell>
          <cell r="AN101" t="str">
            <v>Academia</v>
          </cell>
          <cell r="AO101" t="str">
            <v>Caribbean Disaster Emergency Management Agency (CDEMA)</v>
          </cell>
          <cell r="AQ101" t="str">
            <v>Number of NDOs and NGMs participating in comprehensive gender responsive DRR training</v>
          </cell>
          <cell r="AR101" t="str">
            <v>8.3.1 Proportion of informal employment in non‑agriculture employment, by sex</v>
          </cell>
          <cell r="AX101">
            <v>10400</v>
          </cell>
          <cell r="AY101">
            <v>10000</v>
          </cell>
          <cell r="AZ101">
            <v>400</v>
          </cell>
          <cell r="BA101">
            <v>10400</v>
          </cell>
          <cell r="BB101">
            <v>10000</v>
          </cell>
          <cell r="BC101">
            <v>400</v>
          </cell>
          <cell r="BF101">
            <v>0</v>
          </cell>
          <cell r="BG101">
            <v>10400</v>
          </cell>
          <cell r="BH101">
            <v>10000</v>
          </cell>
          <cell r="BI101">
            <v>400</v>
          </cell>
          <cell r="BJ101">
            <v>10400</v>
          </cell>
          <cell r="BK101">
            <v>10000</v>
          </cell>
          <cell r="BL101">
            <v>400</v>
          </cell>
          <cell r="BO101">
            <v>0</v>
          </cell>
          <cell r="BR101">
            <v>0</v>
          </cell>
          <cell r="BS101">
            <v>10400</v>
          </cell>
          <cell r="BT101">
            <v>10000</v>
          </cell>
          <cell r="BU101">
            <v>400</v>
          </cell>
          <cell r="BX101">
            <v>0</v>
          </cell>
          <cell r="CA101">
            <v>0</v>
          </cell>
          <cell r="CB101">
            <v>52000</v>
          </cell>
          <cell r="CC101">
            <v>50000</v>
          </cell>
          <cell r="CD101">
            <v>2000</v>
          </cell>
          <cell r="CG101">
            <v>0</v>
          </cell>
          <cell r="CH101">
            <v>800</v>
          </cell>
          <cell r="CJ101">
            <v>800</v>
          </cell>
          <cell r="CK101">
            <v>800</v>
          </cell>
          <cell r="CM101">
            <v>800</v>
          </cell>
          <cell r="CP101">
            <v>0</v>
          </cell>
          <cell r="CQ101">
            <v>800</v>
          </cell>
          <cell r="CS101">
            <v>800</v>
          </cell>
          <cell r="CT101">
            <v>800</v>
          </cell>
          <cell r="CU101">
            <v>400</v>
          </cell>
          <cell r="CV101">
            <v>400</v>
          </cell>
          <cell r="CY101">
            <v>0</v>
          </cell>
          <cell r="DB101">
            <v>0</v>
          </cell>
          <cell r="DC101">
            <v>800</v>
          </cell>
          <cell r="DE101">
            <v>800</v>
          </cell>
          <cell r="DH101">
            <v>0</v>
          </cell>
          <cell r="DK101">
            <v>0</v>
          </cell>
          <cell r="DL101">
            <v>4000</v>
          </cell>
          <cell r="DM101">
            <v>400</v>
          </cell>
          <cell r="DN101">
            <v>3600</v>
          </cell>
          <cell r="DO101">
            <v>0</v>
          </cell>
          <cell r="DP101">
            <v>0</v>
          </cell>
          <cell r="DQ101">
            <v>0</v>
          </cell>
          <cell r="DR101">
            <v>11200</v>
          </cell>
          <cell r="DS101">
            <v>10000</v>
          </cell>
          <cell r="DT101">
            <v>1200</v>
          </cell>
          <cell r="DU101">
            <v>11200</v>
          </cell>
          <cell r="DV101">
            <v>10000</v>
          </cell>
          <cell r="DW101">
            <v>1200</v>
          </cell>
          <cell r="DX101">
            <v>0</v>
          </cell>
          <cell r="DY101">
            <v>0</v>
          </cell>
          <cell r="DZ101">
            <v>0</v>
          </cell>
          <cell r="EA101">
            <v>11200</v>
          </cell>
          <cell r="EB101">
            <v>10000</v>
          </cell>
          <cell r="EC101">
            <v>1200</v>
          </cell>
        </row>
        <row r="102">
          <cell r="E102" t="str">
            <v>Enhanced capacities among NGMs, key sector agencies and CSOs to prepare, respond to and recover from natural hazards.</v>
          </cell>
          <cell r="F102" t="str">
            <v>Institutional Strengthening, data collection and gender analyses. EnGenDER (SLU, ANU, BEL, SVG, GRE, JA, GUY, SUR, DOM), RISS (BEL)</v>
          </cell>
          <cell r="L102" t="str">
            <v xml:space="preserve">Enhanced capacity among NGMs, key sector agencies and CSOs to prepare, respond and recover from natural hazards. </v>
          </cell>
          <cell r="M102" t="str">
            <v xml:space="preserve">Enhanced capacity among NGMs, key sector agencies and CSOs to prepare, respond and recover from natural hazards. </v>
          </cell>
          <cell r="U102" t="str">
            <v>Gender equality/women’s empowerment is the principle objective (3)</v>
          </cell>
          <cell r="V102" t="str">
            <v>Principal Contribution is to the realization of human rights (3)</v>
          </cell>
          <cell r="W102" t="str">
            <v>Contributes to sustaining peace in a limited way  human rights (1)</v>
          </cell>
          <cell r="X102" t="str">
            <v>Data Collection and Analysis </v>
          </cell>
          <cell r="Y102" t="str">
            <v>Women and Girls</v>
          </cell>
          <cell r="Z102" t="str">
            <v xml:space="preserve">Joint Programming </v>
          </cell>
          <cell r="AA102" t="str">
            <v>13.1 Strengthen resilience and adaptive capacity to climate-related hazards and natural disasters in all countries</v>
          </cell>
          <cell r="AB102" t="str">
            <v>5.1 End all forms of discrimination against all women and girls everywhere</v>
          </cell>
          <cell r="AF102" t="str">
            <v>Climate Change Adaptation and Resilience</v>
          </cell>
          <cell r="AG102" t="str">
            <v>Disaster Risk Reduction</v>
          </cell>
          <cell r="AH102" t="str">
            <v>Gender Equality</v>
          </cell>
          <cell r="AI102" t="str">
            <v>Well-planned and Durable Infrastructure</v>
          </cell>
          <cell r="AJ102" t="str">
            <v>Climate Change and Disaster Risk Reduction</v>
          </cell>
          <cell r="AK102" t="str">
            <v>United Nations Entity for Gender Equality and the Empowerment of Women (UN Women)</v>
          </cell>
          <cell r="AQ102" t="str">
            <v>MCO included in Humanitarian response and post disaster recovery efforts</v>
          </cell>
          <cell r="AZ102">
            <v>0</v>
          </cell>
          <cell r="BC102">
            <v>0</v>
          </cell>
          <cell r="BE102">
            <v>25000</v>
          </cell>
          <cell r="BF102">
            <v>-25000</v>
          </cell>
          <cell r="BI102">
            <v>0</v>
          </cell>
          <cell r="BL102">
            <v>0</v>
          </cell>
          <cell r="BO102">
            <v>0</v>
          </cell>
          <cell r="BR102">
            <v>0</v>
          </cell>
          <cell r="BU102">
            <v>0</v>
          </cell>
          <cell r="BX102">
            <v>0</v>
          </cell>
          <cell r="CA102">
            <v>0</v>
          </cell>
          <cell r="CB102">
            <v>0</v>
          </cell>
          <cell r="CC102">
            <v>25000</v>
          </cell>
          <cell r="CD102">
            <v>-25000</v>
          </cell>
          <cell r="CG102">
            <v>0</v>
          </cell>
          <cell r="CJ102">
            <v>0</v>
          </cell>
          <cell r="CK102">
            <v>25000</v>
          </cell>
          <cell r="CM102">
            <v>25000</v>
          </cell>
          <cell r="CP102">
            <v>0</v>
          </cell>
          <cell r="CS102">
            <v>0</v>
          </cell>
          <cell r="CV102">
            <v>0</v>
          </cell>
          <cell r="CY102">
            <v>0</v>
          </cell>
          <cell r="DB102">
            <v>0</v>
          </cell>
          <cell r="DE102">
            <v>0</v>
          </cell>
          <cell r="DH102">
            <v>0</v>
          </cell>
          <cell r="DK102">
            <v>0</v>
          </cell>
          <cell r="DL102">
            <v>25000</v>
          </cell>
          <cell r="DM102">
            <v>0</v>
          </cell>
          <cell r="DN102">
            <v>25000</v>
          </cell>
          <cell r="DO102">
            <v>0</v>
          </cell>
          <cell r="DP102">
            <v>0</v>
          </cell>
          <cell r="DQ102">
            <v>0</v>
          </cell>
          <cell r="DR102">
            <v>0</v>
          </cell>
          <cell r="DS102">
            <v>0</v>
          </cell>
          <cell r="DT102">
            <v>0</v>
          </cell>
          <cell r="DU102">
            <v>25000</v>
          </cell>
          <cell r="DV102">
            <v>0</v>
          </cell>
          <cell r="DW102">
            <v>25000</v>
          </cell>
          <cell r="DX102">
            <v>0</v>
          </cell>
          <cell r="DY102">
            <v>25000</v>
          </cell>
          <cell r="DZ102">
            <v>-25000</v>
          </cell>
          <cell r="EA102">
            <v>0</v>
          </cell>
          <cell r="EB102">
            <v>0</v>
          </cell>
          <cell r="EC102">
            <v>0</v>
          </cell>
        </row>
        <row r="103">
          <cell r="E103" t="str">
            <v>Provision of  technical assistance or guidance through the organization of regional workshops, webinars and other events or direct contact with stakeholders in the regions</v>
          </cell>
          <cell r="F103" t="str">
            <v>Build country and regional capacity to foster private sector engagement to include a focus on adaptation, loss and damage, gender, local community and nature-based solutions</v>
          </cell>
          <cell r="U103" t="str">
            <v>Gender equality/women’s empowerment is the principle objective (3)</v>
          </cell>
          <cell r="V103" t="str">
            <v>Principal Contribution is to the realization of human rights (3)</v>
          </cell>
          <cell r="W103" t="str">
            <v>Contributes to sustaining peace in a limited way  human rights (1)</v>
          </cell>
          <cell r="X103" t="str">
            <v>Capacity Development/Technical Assistance </v>
          </cell>
          <cell r="Y103" t="str">
            <v>Women and Girls</v>
          </cell>
          <cell r="Z103" t="str">
            <v xml:space="preserve">Other </v>
          </cell>
          <cell r="AA103" t="str">
            <v>5.2 Eliminate all forms of violence against all women and girls in the public and private spheres, including trafficking and sexual and other types of exploitation</v>
          </cell>
          <cell r="AF103" t="str">
            <v>Climate Adaptation</v>
          </cell>
          <cell r="AG103" t="str">
            <v>Capacity Building</v>
          </cell>
          <cell r="AI103" t="str">
            <v>Protected and Sustainably Leveraged Natural and Other Unique Assets</v>
          </cell>
          <cell r="AK103" t="str">
            <v>United Nations Framework Convention on Climate Change (UNFCCC)</v>
          </cell>
          <cell r="AN103" t="str">
            <v>Government</v>
          </cell>
          <cell r="AO103" t="str">
            <v>Caribbean Community Secretariat (CARICOM)</v>
          </cell>
          <cell r="AZ103">
            <v>0</v>
          </cell>
          <cell r="BC103">
            <v>0</v>
          </cell>
          <cell r="BF103">
            <v>0</v>
          </cell>
          <cell r="BI103">
            <v>0</v>
          </cell>
          <cell r="BL103">
            <v>0</v>
          </cell>
          <cell r="BO103">
            <v>0</v>
          </cell>
          <cell r="BR103">
            <v>0</v>
          </cell>
          <cell r="BU103">
            <v>0</v>
          </cell>
          <cell r="BX103">
            <v>0</v>
          </cell>
          <cell r="CA103">
            <v>0</v>
          </cell>
          <cell r="CB103">
            <v>0</v>
          </cell>
          <cell r="CC103">
            <v>0</v>
          </cell>
          <cell r="CD103">
            <v>0</v>
          </cell>
          <cell r="CG103">
            <v>0</v>
          </cell>
          <cell r="CI103">
            <v>10000</v>
          </cell>
          <cell r="CJ103">
            <v>-10000</v>
          </cell>
          <cell r="CK103">
            <v>10000</v>
          </cell>
          <cell r="CL103">
            <v>10000</v>
          </cell>
          <cell r="CM103">
            <v>0</v>
          </cell>
          <cell r="CN103">
            <v>10000</v>
          </cell>
          <cell r="CP103">
            <v>10000</v>
          </cell>
          <cell r="CS103">
            <v>0</v>
          </cell>
          <cell r="CV103">
            <v>0</v>
          </cell>
          <cell r="CY103">
            <v>0</v>
          </cell>
          <cell r="DB103">
            <v>0</v>
          </cell>
          <cell r="DD103">
            <v>0</v>
          </cell>
          <cell r="DE103">
            <v>0</v>
          </cell>
          <cell r="DF103">
            <v>0</v>
          </cell>
          <cell r="DG103">
            <v>0</v>
          </cell>
          <cell r="DH103">
            <v>0</v>
          </cell>
          <cell r="DI103">
            <v>0</v>
          </cell>
          <cell r="DK103">
            <v>0</v>
          </cell>
          <cell r="DL103">
            <v>20000</v>
          </cell>
          <cell r="DM103">
            <v>20000</v>
          </cell>
          <cell r="DN103">
            <v>0</v>
          </cell>
          <cell r="DO103">
            <v>0</v>
          </cell>
          <cell r="DP103">
            <v>0</v>
          </cell>
          <cell r="DQ103">
            <v>0</v>
          </cell>
          <cell r="DR103">
            <v>0</v>
          </cell>
          <cell r="DS103">
            <v>10000</v>
          </cell>
          <cell r="DT103">
            <v>-10000</v>
          </cell>
          <cell r="DU103">
            <v>10000</v>
          </cell>
          <cell r="DV103">
            <v>10000</v>
          </cell>
          <cell r="DW103">
            <v>0</v>
          </cell>
          <cell r="DX103">
            <v>10000</v>
          </cell>
          <cell r="DY103">
            <v>0</v>
          </cell>
          <cell r="DZ103">
            <v>10000</v>
          </cell>
          <cell r="EA103">
            <v>0</v>
          </cell>
          <cell r="EB103">
            <v>0</v>
          </cell>
          <cell r="EC103">
            <v>0</v>
          </cell>
        </row>
        <row r="104">
          <cell r="E104" t="str">
            <v>Provision of needs-based climate finance and shaping the post 2020 climate finance architecture, in particular support of national and regional climate finance strategies,</v>
          </cell>
          <cell r="F104" t="str">
            <v>Build country and regional capacity to foster private sector engagement to include a focus on adaptation, loss and damage, gender, local community and nature-based solutions</v>
          </cell>
          <cell r="U104" t="str">
            <v>Gender equality/women’s empowerment is the principle objective (3)</v>
          </cell>
          <cell r="V104" t="str">
            <v>Principal Contribution is to the realization of human rights (3)</v>
          </cell>
          <cell r="W104" t="str">
            <v>Contributes to sustaining peace in a limited way  human rights (1)</v>
          </cell>
          <cell r="X104" t="str">
            <v>Data Collection and Analysis </v>
          </cell>
          <cell r="Y104" t="str">
            <v>Women and Girls</v>
          </cell>
          <cell r="Z104" t="str">
            <v xml:space="preserve">Joint Programming </v>
          </cell>
          <cell r="AA104" t="str">
            <v>5.2 Eliminate all forms of violence against all women and girls in the public and private spheres, including trafficking and sexual and other types of exploitation</v>
          </cell>
          <cell r="AB104" t="str">
            <v>5.c Adopt and strengthen sound policies and enforceable legislation for the promotion of gender equality and the empowerment of all women and girls at all levels</v>
          </cell>
          <cell r="AF104" t="str">
            <v>Climate Adaptation</v>
          </cell>
          <cell r="AG104" t="str">
            <v>Capacity Building</v>
          </cell>
          <cell r="AK104" t="str">
            <v>United Nations Framework Convention on Climate Change (UNFCCC)</v>
          </cell>
          <cell r="AO104" t="str">
            <v>Caribbean Community Secretariat (CARICOM)</v>
          </cell>
          <cell r="AZ104">
            <v>0</v>
          </cell>
          <cell r="BC104">
            <v>0</v>
          </cell>
          <cell r="BF104">
            <v>0</v>
          </cell>
          <cell r="BI104">
            <v>0</v>
          </cell>
          <cell r="BL104">
            <v>0</v>
          </cell>
          <cell r="BO104">
            <v>0</v>
          </cell>
          <cell r="BR104">
            <v>0</v>
          </cell>
          <cell r="BU104">
            <v>0</v>
          </cell>
          <cell r="BX104">
            <v>0</v>
          </cell>
          <cell r="CA104">
            <v>0</v>
          </cell>
          <cell r="CB104">
            <v>0</v>
          </cell>
          <cell r="CC104">
            <v>0</v>
          </cell>
          <cell r="CD104">
            <v>0</v>
          </cell>
          <cell r="CG104">
            <v>0</v>
          </cell>
          <cell r="CI104">
            <v>0</v>
          </cell>
          <cell r="CJ104">
            <v>0</v>
          </cell>
          <cell r="CK104">
            <v>0</v>
          </cell>
          <cell r="CM104">
            <v>0</v>
          </cell>
          <cell r="CP104">
            <v>0</v>
          </cell>
          <cell r="CS104">
            <v>0</v>
          </cell>
          <cell r="CV104">
            <v>0</v>
          </cell>
          <cell r="CY104">
            <v>0</v>
          </cell>
          <cell r="DB104">
            <v>0</v>
          </cell>
          <cell r="DD104">
            <v>50000</v>
          </cell>
          <cell r="DE104">
            <v>-50000</v>
          </cell>
          <cell r="DF104">
            <v>50000</v>
          </cell>
          <cell r="DG104">
            <v>50000</v>
          </cell>
          <cell r="DH104">
            <v>0</v>
          </cell>
          <cell r="DI104">
            <v>50000</v>
          </cell>
          <cell r="DK104">
            <v>50000</v>
          </cell>
          <cell r="DL104">
            <v>100000</v>
          </cell>
          <cell r="DM104">
            <v>100000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row>
        <row r="105">
          <cell r="E105" t="str">
            <v xml:space="preserve">Vulnerable populations benefit from strengthened national and regional systems to predict, assess, plan and finance the impact of shocks in order to increase resilience to compound crises </v>
          </cell>
          <cell r="F105"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5" t="str">
            <v>01/01/2022</v>
          </cell>
          <cell r="H105">
            <v>45291</v>
          </cell>
          <cell r="I105" t="str">
            <v>Sarah Bailey</v>
          </cell>
          <cell r="AA105" t="str">
            <v>17.9 Enhance international support for implementing effective and targeted capacity-building in developing countries to support national plans to implement all the Sustainable Development Goals, including through North-South, South-South and triangular cooperation</v>
          </cell>
          <cell r="AK105" t="str">
            <v>World Food Programme (WFP)</v>
          </cell>
          <cell r="AQ105" t="str">
            <v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v>
          </cell>
          <cell r="AU105">
            <v>11231.38053045</v>
          </cell>
          <cell r="AV105">
            <v>11231.38053045</v>
          </cell>
          <cell r="AW105">
            <v>0</v>
          </cell>
          <cell r="AX105">
            <v>20472.107498204161</v>
          </cell>
          <cell r="AY105">
            <v>12635.303096756248</v>
          </cell>
          <cell r="AZ105">
            <v>7836.8044014479128</v>
          </cell>
          <cell r="BA105">
            <v>47768.250829143057</v>
          </cell>
          <cell r="BB105">
            <v>29482.373892431249</v>
          </cell>
          <cell r="BC105">
            <v>18285.876936711808</v>
          </cell>
          <cell r="BD105">
            <v>90987.144436462957</v>
          </cell>
          <cell r="BE105">
            <v>56156.902652249999</v>
          </cell>
          <cell r="BF105">
            <v>34830.241784212958</v>
          </cell>
          <cell r="BG105">
            <v>363948.57774585183</v>
          </cell>
          <cell r="BH105">
            <v>224627.610609</v>
          </cell>
          <cell r="BI105">
            <v>139320.96713685183</v>
          </cell>
          <cell r="BJ105">
            <v>0</v>
          </cell>
          <cell r="BK105">
            <v>0</v>
          </cell>
          <cell r="BL105">
            <v>0</v>
          </cell>
          <cell r="BM105">
            <v>0</v>
          </cell>
          <cell r="BN105">
            <v>0</v>
          </cell>
          <cell r="BO105">
            <v>0</v>
          </cell>
          <cell r="BP105">
            <v>0</v>
          </cell>
          <cell r="BQ105">
            <v>0</v>
          </cell>
          <cell r="BR105">
            <v>0</v>
          </cell>
          <cell r="BS105">
            <v>136480.71665469444</v>
          </cell>
          <cell r="BT105">
            <v>84235.353978374987</v>
          </cell>
          <cell r="BU105">
            <v>52245.362676319448</v>
          </cell>
          <cell r="BV105">
            <v>191073.00331657223</v>
          </cell>
          <cell r="BW105">
            <v>117929.495569725</v>
          </cell>
          <cell r="BX105">
            <v>73143.50774684723</v>
          </cell>
          <cell r="BY105">
            <v>90987.144436462957</v>
          </cell>
          <cell r="BZ105">
            <v>56156.902652249999</v>
          </cell>
          <cell r="CA105">
            <v>34830.241784212958</v>
          </cell>
          <cell r="CB105">
            <v>952948.32544784155</v>
          </cell>
          <cell r="CC105">
            <v>592455.32298123755</v>
          </cell>
          <cell r="CD105">
            <v>360493.00246660411</v>
          </cell>
          <cell r="CG105">
            <v>0</v>
          </cell>
          <cell r="CJ105">
            <v>0</v>
          </cell>
          <cell r="CM105">
            <v>0</v>
          </cell>
          <cell r="CP105">
            <v>0</v>
          </cell>
          <cell r="CS105">
            <v>0</v>
          </cell>
          <cell r="CV105">
            <v>0</v>
          </cell>
          <cell r="CY105">
            <v>0</v>
          </cell>
          <cell r="DB105">
            <v>0</v>
          </cell>
          <cell r="DE105">
            <v>0</v>
          </cell>
          <cell r="DH105">
            <v>0</v>
          </cell>
          <cell r="DK105">
            <v>0</v>
          </cell>
          <cell r="DL105">
            <v>0</v>
          </cell>
          <cell r="DM105">
            <v>0</v>
          </cell>
          <cell r="DN105">
            <v>0</v>
          </cell>
          <cell r="DO105">
            <v>11231.38053045</v>
          </cell>
          <cell r="DP105">
            <v>11231.38053045</v>
          </cell>
          <cell r="DQ105">
            <v>0</v>
          </cell>
          <cell r="DR105">
            <v>20472.107498204161</v>
          </cell>
          <cell r="DS105">
            <v>12635.303096756248</v>
          </cell>
          <cell r="DT105">
            <v>7836.8044014479128</v>
          </cell>
          <cell r="DU105">
            <v>47768.250829143057</v>
          </cell>
          <cell r="DV105">
            <v>29482.373892431249</v>
          </cell>
          <cell r="DW105">
            <v>18285.876936711808</v>
          </cell>
          <cell r="DX105">
            <v>90987.144436462957</v>
          </cell>
          <cell r="DY105">
            <v>56156.902652249999</v>
          </cell>
          <cell r="DZ105">
            <v>34830.241784212958</v>
          </cell>
          <cell r="EA105">
            <v>363948.57774585183</v>
          </cell>
          <cell r="EB105">
            <v>224627.610609</v>
          </cell>
          <cell r="EC105">
            <v>139320.96713685183</v>
          </cell>
        </row>
        <row r="106">
          <cell r="E106" t="str">
            <v xml:space="preserve">Vulnerable populations benefit from strengthened end to end supply 
chain and logistics capacities in order to protect their access to food and livelihoods </v>
          </cell>
          <cell r="F10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6" t="str">
            <v>01/01/2022</v>
          </cell>
          <cell r="H106">
            <v>45291</v>
          </cell>
          <cell r="I106" t="str">
            <v>Frank Cawkwell</v>
          </cell>
          <cell r="AA10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I106" t="str">
            <v>Strong Communities</v>
          </cell>
          <cell r="AK106" t="str">
            <v>World Food Programme (WFP)</v>
          </cell>
          <cell r="AQ106" t="str">
            <v>1. Number of capacity strengthening initiatives facilitated by WFP to strengthen end to end  humanitarian supply chain and logistics capacitates
2. USD value of assets and infrastructure handed over to national stakeholders as a result of WFP capacity strengthening support</v>
          </cell>
          <cell r="AU106">
            <v>0</v>
          </cell>
          <cell r="AV106">
            <v>0</v>
          </cell>
          <cell r="AW106">
            <v>0</v>
          </cell>
          <cell r="AX106">
            <v>1091845.7332375553</v>
          </cell>
          <cell r="AY106">
            <v>673882.8318269999</v>
          </cell>
          <cell r="AZ106">
            <v>417962.90141055535</v>
          </cell>
          <cell r="BA106">
            <v>2547640.044220963</v>
          </cell>
          <cell r="BB106">
            <v>1572393.2742630001</v>
          </cell>
          <cell r="BC106">
            <v>975246.76995796291</v>
          </cell>
          <cell r="BD106">
            <v>0</v>
          </cell>
          <cell r="BE106">
            <v>0</v>
          </cell>
          <cell r="BF106">
            <v>0</v>
          </cell>
          <cell r="BG106">
            <v>454935.72218231478</v>
          </cell>
          <cell r="BH106">
            <v>280784.51326124999</v>
          </cell>
          <cell r="BI106">
            <v>174151.2089210648</v>
          </cell>
          <cell r="BJ106">
            <v>0</v>
          </cell>
          <cell r="BK106">
            <v>0</v>
          </cell>
          <cell r="BL106">
            <v>0</v>
          </cell>
          <cell r="BM106">
            <v>0</v>
          </cell>
          <cell r="BN106">
            <v>0</v>
          </cell>
          <cell r="BO106">
            <v>0</v>
          </cell>
          <cell r="BP106">
            <v>0</v>
          </cell>
          <cell r="BQ106">
            <v>0</v>
          </cell>
          <cell r="BR106">
            <v>0</v>
          </cell>
          <cell r="BS106">
            <v>90987.144436462957</v>
          </cell>
          <cell r="BT106">
            <v>56156.902652249999</v>
          </cell>
          <cell r="BU106">
            <v>34830.241784212958</v>
          </cell>
          <cell r="BV106">
            <v>545922.86661877763</v>
          </cell>
          <cell r="BW106">
            <v>336941.41591349995</v>
          </cell>
          <cell r="BX106">
            <v>208981.45070527768</v>
          </cell>
          <cell r="BY106">
            <v>1728755.7442927961</v>
          </cell>
          <cell r="BZ106">
            <v>1066981.15039275</v>
          </cell>
          <cell r="CA106">
            <v>661774.59390004608</v>
          </cell>
          <cell r="CB106">
            <v>6460087.2549888697</v>
          </cell>
          <cell r="CC106">
            <v>3987140.08830975</v>
          </cell>
          <cell r="CD106">
            <v>2472947.1666791197</v>
          </cell>
          <cell r="CG106">
            <v>0</v>
          </cell>
          <cell r="CJ106">
            <v>0</v>
          </cell>
          <cell r="CM106">
            <v>0</v>
          </cell>
          <cell r="CP106">
            <v>0</v>
          </cell>
          <cell r="CS106">
            <v>0</v>
          </cell>
          <cell r="CV106">
            <v>0</v>
          </cell>
          <cell r="CY106">
            <v>0</v>
          </cell>
          <cell r="DB106">
            <v>0</v>
          </cell>
          <cell r="DE106">
            <v>0</v>
          </cell>
          <cell r="DH106">
            <v>0</v>
          </cell>
          <cell r="DK106">
            <v>0</v>
          </cell>
          <cell r="DL106">
            <v>0</v>
          </cell>
          <cell r="DM106">
            <v>0</v>
          </cell>
          <cell r="DN106">
            <v>0</v>
          </cell>
          <cell r="DO106">
            <v>0</v>
          </cell>
          <cell r="DP106">
            <v>0</v>
          </cell>
          <cell r="DQ106">
            <v>0</v>
          </cell>
          <cell r="DR106">
            <v>1091845.7332375553</v>
          </cell>
          <cell r="DS106">
            <v>673882.8318269999</v>
          </cell>
          <cell r="DT106">
            <v>417962.90141055535</v>
          </cell>
          <cell r="DU106">
            <v>2547640.044220963</v>
          </cell>
          <cell r="DV106">
            <v>1572393.2742630001</v>
          </cell>
          <cell r="DW106">
            <v>975246.76995796291</v>
          </cell>
          <cell r="DX106">
            <v>0</v>
          </cell>
          <cell r="DY106">
            <v>0</v>
          </cell>
          <cell r="DZ106">
            <v>0</v>
          </cell>
          <cell r="EA106">
            <v>454935.72218231478</v>
          </cell>
          <cell r="EB106">
            <v>280784.51326124999</v>
          </cell>
          <cell r="EC106">
            <v>174151.2089210648</v>
          </cell>
        </row>
        <row r="107">
          <cell r="E107" t="str">
            <v>Governments in the Caribbean benefit from strengthened food systems in order to increase access to affordable and nutritious food for food insecure populations</v>
          </cell>
          <cell r="F107"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7" t="str">
            <v>01/01/2022</v>
          </cell>
          <cell r="H107">
            <v>45291</v>
          </cell>
          <cell r="I107" t="str">
            <v>Sarah Bailey</v>
          </cell>
          <cell r="AA10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I107" t="str">
            <v>Strong Communities</v>
          </cell>
          <cell r="AK107" t="str">
            <v>World Food Programme (WFP)</v>
          </cell>
          <cell r="AQ107" t="str">
            <v xml:space="preserve">1. Number of capacity strengthening initiatives facilitated by WFP to enhance national food security and nutrition stakeholder capacities  </v>
          </cell>
          <cell r="AU107">
            <v>0</v>
          </cell>
          <cell r="AV107">
            <v>0</v>
          </cell>
          <cell r="AW107">
            <v>0</v>
          </cell>
          <cell r="AX107">
            <v>20472.107498204161</v>
          </cell>
          <cell r="AY107">
            <v>12635.303096756248</v>
          </cell>
          <cell r="AZ107">
            <v>7836.8044014479128</v>
          </cell>
          <cell r="BA107">
            <v>47768.250829143057</v>
          </cell>
          <cell r="BB107">
            <v>29482.373892431249</v>
          </cell>
          <cell r="BC107">
            <v>18285.876936711808</v>
          </cell>
          <cell r="BD107">
            <v>90987.144436462957</v>
          </cell>
          <cell r="BE107">
            <v>56156.902652249999</v>
          </cell>
          <cell r="BF107">
            <v>34830.241784212958</v>
          </cell>
          <cell r="BG107">
            <v>145579.43109834075</v>
          </cell>
          <cell r="BH107">
            <v>89851.044243600001</v>
          </cell>
          <cell r="BI107">
            <v>55728.386854740747</v>
          </cell>
          <cell r="BJ107">
            <v>0</v>
          </cell>
          <cell r="BK107">
            <v>0</v>
          </cell>
          <cell r="BL107">
            <v>0</v>
          </cell>
          <cell r="BM107">
            <v>0</v>
          </cell>
          <cell r="BN107">
            <v>0</v>
          </cell>
          <cell r="BO107">
            <v>0</v>
          </cell>
          <cell r="BP107">
            <v>0</v>
          </cell>
          <cell r="BQ107">
            <v>0</v>
          </cell>
          <cell r="BR107">
            <v>0</v>
          </cell>
          <cell r="BS107">
            <v>90987.144436462957</v>
          </cell>
          <cell r="BT107">
            <v>56156.902652249999</v>
          </cell>
          <cell r="BU107">
            <v>34830.241784212958</v>
          </cell>
          <cell r="BV107">
            <v>127382.00221104815</v>
          </cell>
          <cell r="BW107">
            <v>78619.663713150017</v>
          </cell>
          <cell r="BX107">
            <v>48762.338497898134</v>
          </cell>
          <cell r="BY107">
            <v>90987.144436462957</v>
          </cell>
          <cell r="BZ107">
            <v>56156.902652249999</v>
          </cell>
          <cell r="CA107">
            <v>34830.241784212958</v>
          </cell>
          <cell r="CB107">
            <v>614163.22494612494</v>
          </cell>
          <cell r="CC107">
            <v>379059.09290268749</v>
          </cell>
          <cell r="CD107">
            <v>235104.13204343748</v>
          </cell>
          <cell r="CG107">
            <v>0</v>
          </cell>
          <cell r="CJ107">
            <v>0</v>
          </cell>
          <cell r="CM107">
            <v>0</v>
          </cell>
          <cell r="CP107">
            <v>0</v>
          </cell>
          <cell r="CS107">
            <v>0</v>
          </cell>
          <cell r="CV107">
            <v>0</v>
          </cell>
          <cell r="CY107">
            <v>0</v>
          </cell>
          <cell r="DB107">
            <v>0</v>
          </cell>
          <cell r="DE107">
            <v>0</v>
          </cell>
          <cell r="DH107">
            <v>0</v>
          </cell>
          <cell r="DK107">
            <v>0</v>
          </cell>
          <cell r="DL107">
            <v>0</v>
          </cell>
          <cell r="DM107">
            <v>0</v>
          </cell>
          <cell r="DN107">
            <v>0</v>
          </cell>
          <cell r="DO107">
            <v>0</v>
          </cell>
          <cell r="DP107">
            <v>0</v>
          </cell>
          <cell r="DQ107">
            <v>0</v>
          </cell>
          <cell r="DR107">
            <v>20472.107498204161</v>
          </cell>
          <cell r="DS107">
            <v>12635.303096756248</v>
          </cell>
          <cell r="DT107">
            <v>7836.8044014479128</v>
          </cell>
          <cell r="DU107">
            <v>47768.250829143057</v>
          </cell>
          <cell r="DV107">
            <v>29482.373892431249</v>
          </cell>
          <cell r="DW107">
            <v>18285.876936711808</v>
          </cell>
          <cell r="DX107">
            <v>90987.144436462957</v>
          </cell>
          <cell r="DY107">
            <v>56156.902652249999</v>
          </cell>
          <cell r="DZ107">
            <v>34830.241784212958</v>
          </cell>
          <cell r="EA107">
            <v>145579.43109834075</v>
          </cell>
          <cell r="EB107">
            <v>89851.044243600001</v>
          </cell>
          <cell r="EC107">
            <v>55728.386854740747</v>
          </cell>
        </row>
        <row r="108">
          <cell r="E108" t="str">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ell>
          <cell r="AA108" t="str">
            <v>1.5 By 2030, build the resilience of the poor and those in vulnerable situations and reduce their exposure and vulnerability to climate-related extreme events and other economic, social and environmental shocks and disasters</v>
          </cell>
          <cell r="AB10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08" t="str">
            <v>13.1 Strengthen resilience and adaptive capacity to climate-related hazards and natural disasters in all countries</v>
          </cell>
          <cell r="AD108" t="str">
            <v>13.2 Integrate climate change measures into national policies, strategies and planning</v>
          </cell>
          <cell r="AF108" t="str">
            <v xml:space="preserve">Resilient agri-food Systems </v>
          </cell>
          <cell r="AI108" t="str">
            <v>Well-planned and Durable Infrastructure</v>
          </cell>
          <cell r="AJ108" t="str">
            <v>COVID Response  &amp;  Socio-economic Recovery</v>
          </cell>
          <cell r="AK108" t="str">
            <v>Food and Agriculture Organization of the United Nations (FAO)</v>
          </cell>
          <cell r="AZ108">
            <v>0</v>
          </cell>
          <cell r="BC108">
            <v>0</v>
          </cell>
          <cell r="BF108">
            <v>0</v>
          </cell>
          <cell r="BG108">
            <v>45100</v>
          </cell>
          <cell r="BH108">
            <v>45100</v>
          </cell>
          <cell r="BI108">
            <v>0</v>
          </cell>
          <cell r="BL108">
            <v>0</v>
          </cell>
          <cell r="BO108">
            <v>0</v>
          </cell>
          <cell r="BR108">
            <v>0</v>
          </cell>
          <cell r="BU108">
            <v>0</v>
          </cell>
          <cell r="BX108">
            <v>0</v>
          </cell>
          <cell r="CA108">
            <v>0</v>
          </cell>
          <cell r="CB108">
            <v>45100</v>
          </cell>
          <cell r="CC108">
            <v>45100</v>
          </cell>
          <cell r="CD108">
            <v>0</v>
          </cell>
          <cell r="CG108">
            <v>0</v>
          </cell>
          <cell r="CJ108">
            <v>0</v>
          </cell>
          <cell r="CM108">
            <v>0</v>
          </cell>
          <cell r="CP108">
            <v>0</v>
          </cell>
          <cell r="CS108">
            <v>0</v>
          </cell>
          <cell r="CV108">
            <v>0</v>
          </cell>
          <cell r="CY108">
            <v>0</v>
          </cell>
          <cell r="DB108">
            <v>0</v>
          </cell>
          <cell r="DE108">
            <v>0</v>
          </cell>
          <cell r="DH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45100</v>
          </cell>
          <cell r="EB108">
            <v>45100</v>
          </cell>
          <cell r="EC108">
            <v>0</v>
          </cell>
        </row>
        <row r="109">
          <cell r="E109"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N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O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AA109"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09"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C109" t="str">
            <v>15.2 By 2020, promote the implementation of sustainable management of all types of forests, halt deforestation, restore degraded forests and substantially increase afforestation and reforestation globally</v>
          </cell>
          <cell r="AF109" t="str">
            <v xml:space="preserve">Resilient agri-food Systems </v>
          </cell>
          <cell r="AI109" t="str">
            <v>Well-planned and Durable Infrastructure</v>
          </cell>
          <cell r="AJ109" t="str">
            <v>COVID Response  &amp;  Socio-economic Recovery</v>
          </cell>
          <cell r="AK109" t="str">
            <v>Food and Agriculture Organization of the United Nations (FAO)</v>
          </cell>
          <cell r="AZ109">
            <v>0</v>
          </cell>
          <cell r="BC109">
            <v>0</v>
          </cell>
          <cell r="BF109">
            <v>0</v>
          </cell>
          <cell r="BI109">
            <v>0</v>
          </cell>
          <cell r="BL109">
            <v>0</v>
          </cell>
          <cell r="BO109">
            <v>0</v>
          </cell>
          <cell r="BR109">
            <v>0</v>
          </cell>
          <cell r="BS109">
            <v>617425</v>
          </cell>
          <cell r="BT109">
            <v>317425</v>
          </cell>
          <cell r="BU109">
            <v>300000</v>
          </cell>
          <cell r="BX109">
            <v>0</v>
          </cell>
          <cell r="CA109">
            <v>0</v>
          </cell>
          <cell r="CB109">
            <v>617425</v>
          </cell>
          <cell r="CC109">
            <v>317425</v>
          </cell>
          <cell r="CD109">
            <v>300000</v>
          </cell>
          <cell r="CG109">
            <v>0</v>
          </cell>
          <cell r="CJ109">
            <v>0</v>
          </cell>
          <cell r="CM109">
            <v>0</v>
          </cell>
          <cell r="CP109">
            <v>0</v>
          </cell>
          <cell r="CS109">
            <v>0</v>
          </cell>
          <cell r="CV109">
            <v>0</v>
          </cell>
          <cell r="CY109">
            <v>0</v>
          </cell>
          <cell r="DB109">
            <v>0</v>
          </cell>
          <cell r="DE109">
            <v>0</v>
          </cell>
          <cell r="DH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row>
        <row r="110">
          <cell r="E110"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S110" t="str">
            <v>* 4042 - Analysis of benefits of risk management practices and technologies are undertaken for selected practices and technologies that can be implemented at farm and/or community levels for COVID-19 and volcano eruption recovery and increase resilience against priority multi-hazards/risks., due: 2023-Sep-30</v>
          </cell>
          <cell r="AF110" t="str">
            <v xml:space="preserve">Resilient agri-food Systems </v>
          </cell>
          <cell r="AI110" t="str">
            <v>Protected and Sustainably Leveraged Natural and Other Unique Assets</v>
          </cell>
          <cell r="AJ110" t="str">
            <v>Tailored Policy Support &amp; Technical Assistance</v>
          </cell>
          <cell r="AK110" t="str">
            <v>Food and Agriculture Organization of the United Nations (FAO)</v>
          </cell>
          <cell r="AZ110">
            <v>0</v>
          </cell>
          <cell r="BC110">
            <v>0</v>
          </cell>
          <cell r="BF110">
            <v>0</v>
          </cell>
          <cell r="BI110">
            <v>0</v>
          </cell>
          <cell r="BL110">
            <v>0</v>
          </cell>
          <cell r="BO110">
            <v>0</v>
          </cell>
          <cell r="BR110">
            <v>0</v>
          </cell>
          <cell r="BU110">
            <v>0</v>
          </cell>
          <cell r="BV110">
            <v>356000</v>
          </cell>
          <cell r="BW110">
            <v>356000</v>
          </cell>
          <cell r="BX110">
            <v>0</v>
          </cell>
          <cell r="CA110">
            <v>0</v>
          </cell>
          <cell r="CB110">
            <v>356000</v>
          </cell>
          <cell r="CC110">
            <v>356000</v>
          </cell>
          <cell r="CD110">
            <v>0</v>
          </cell>
          <cell r="CG110">
            <v>0</v>
          </cell>
          <cell r="CJ110">
            <v>0</v>
          </cell>
          <cell r="CM110">
            <v>0</v>
          </cell>
          <cell r="CP110">
            <v>0</v>
          </cell>
          <cell r="CS110">
            <v>0</v>
          </cell>
          <cell r="CV110">
            <v>0</v>
          </cell>
          <cell r="CY110">
            <v>0</v>
          </cell>
          <cell r="DB110">
            <v>0</v>
          </cell>
          <cell r="DE110">
            <v>0</v>
          </cell>
          <cell r="DH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row>
        <row r="111">
          <cell r="E111" t="str">
            <v>Affected populations receive cash-based transfers or in-kind food assistance in order to meet essential needs, protect livelihoods and preserve their nutrition status.</v>
          </cell>
          <cell r="F111" t="str">
            <v>WFP will assist shock-affected populations with cash-based transfers or food in-kind in response to events necessitating international assistance. This outcome focuses on meeting food, nutrition and other essential needs of shock-affected people</v>
          </cell>
          <cell r="G111" t="str">
            <v>01/01/2022</v>
          </cell>
          <cell r="H111">
            <v>45291</v>
          </cell>
          <cell r="I111" t="str">
            <v>Sarah Bailey</v>
          </cell>
          <cell r="AA111" t="str">
            <v>2.1 By 2030, end hunger and ensure access by all people, in particular the poor and people in vulnerable situations, including infants, to safe, nutritious and sufficient food all year round</v>
          </cell>
          <cell r="AI111" t="str">
            <v>Strong Communities</v>
          </cell>
          <cell r="AK111" t="str">
            <v>World Food Programme (WFP)</v>
          </cell>
          <cell r="AQ111" t="str">
            <v>1. Total value of cash/in kind food transferred to targeted beneficiaries                                                                                                                     2. Number of people receiving food/cash-based transfers/commodity vouchers</v>
          </cell>
          <cell r="AU111">
            <v>0</v>
          </cell>
          <cell r="AV111">
            <v>0</v>
          </cell>
          <cell r="AW111">
            <v>0</v>
          </cell>
          <cell r="AX111">
            <v>0</v>
          </cell>
          <cell r="AY111">
            <v>0</v>
          </cell>
          <cell r="AZ111">
            <v>0</v>
          </cell>
          <cell r="BA111">
            <v>41610.305133303307</v>
          </cell>
          <cell r="BB111">
            <v>41610.305133303307</v>
          </cell>
          <cell r="BC111">
            <v>0</v>
          </cell>
          <cell r="BD111">
            <v>0</v>
          </cell>
          <cell r="BE111">
            <v>0</v>
          </cell>
          <cell r="BF111">
            <v>0</v>
          </cell>
          <cell r="BG111">
            <v>24837.030521271372</v>
          </cell>
          <cell r="BH111">
            <v>24837.030521271372</v>
          </cell>
          <cell r="BI111">
            <v>0</v>
          </cell>
          <cell r="BJ111">
            <v>0</v>
          </cell>
          <cell r="BK111">
            <v>0</v>
          </cell>
          <cell r="BL111">
            <v>0</v>
          </cell>
          <cell r="BM111">
            <v>0</v>
          </cell>
          <cell r="BN111">
            <v>0</v>
          </cell>
          <cell r="BO111">
            <v>0</v>
          </cell>
          <cell r="BP111">
            <v>0</v>
          </cell>
          <cell r="BQ111">
            <v>0</v>
          </cell>
          <cell r="BR111">
            <v>0</v>
          </cell>
          <cell r="BS111">
            <v>10195.601028981899</v>
          </cell>
          <cell r="BT111">
            <v>10195.601028981899</v>
          </cell>
          <cell r="BU111">
            <v>0</v>
          </cell>
          <cell r="BV111">
            <v>331159.57904926763</v>
          </cell>
          <cell r="BW111">
            <v>331159.57904926763</v>
          </cell>
          <cell r="BX111">
            <v>0</v>
          </cell>
          <cell r="BY111">
            <v>6779777.2952186558</v>
          </cell>
          <cell r="BZ111">
            <v>0</v>
          </cell>
          <cell r="CA111">
            <v>6779777.2952186558</v>
          </cell>
          <cell r="CB111">
            <v>7187579.8109514797</v>
          </cell>
          <cell r="CC111">
            <v>407802.51573282422</v>
          </cell>
          <cell r="CD111">
            <v>6779777.2952186558</v>
          </cell>
          <cell r="CG111">
            <v>0</v>
          </cell>
          <cell r="CJ111">
            <v>0</v>
          </cell>
          <cell r="CM111">
            <v>0</v>
          </cell>
          <cell r="CP111">
            <v>0</v>
          </cell>
          <cell r="CS111">
            <v>0</v>
          </cell>
          <cell r="CV111">
            <v>0</v>
          </cell>
          <cell r="CY111">
            <v>0</v>
          </cell>
          <cell r="DB111">
            <v>0</v>
          </cell>
          <cell r="DE111">
            <v>0</v>
          </cell>
          <cell r="DH111">
            <v>0</v>
          </cell>
          <cell r="DK111">
            <v>0</v>
          </cell>
          <cell r="DL111">
            <v>0</v>
          </cell>
          <cell r="DM111">
            <v>0</v>
          </cell>
          <cell r="DN111">
            <v>0</v>
          </cell>
          <cell r="DO111">
            <v>0</v>
          </cell>
          <cell r="DP111">
            <v>0</v>
          </cell>
          <cell r="DQ111">
            <v>0</v>
          </cell>
          <cell r="DR111">
            <v>0</v>
          </cell>
          <cell r="DS111">
            <v>0</v>
          </cell>
          <cell r="DT111">
            <v>0</v>
          </cell>
          <cell r="DU111">
            <v>41610.305133303307</v>
          </cell>
          <cell r="DV111">
            <v>41610.305133303307</v>
          </cell>
          <cell r="DW111">
            <v>0</v>
          </cell>
          <cell r="DX111">
            <v>0</v>
          </cell>
          <cell r="DY111">
            <v>0</v>
          </cell>
          <cell r="DZ111">
            <v>0</v>
          </cell>
          <cell r="EA111">
            <v>24837.030521271372</v>
          </cell>
          <cell r="EB111">
            <v>24837.030521271372</v>
          </cell>
          <cell r="EC111">
            <v>0</v>
          </cell>
        </row>
        <row r="112">
          <cell r="E112" t="str">
            <v>End to end supply chain management and emergency telecommunications related services and coordination support, provided to national disaster management cells, humanitarian agencies and partners in order to timely receive life-saving assistance</v>
          </cell>
          <cell r="F112" t="str">
            <v>Recognizing that gaps and bottlenecks in logistics, telecommunications and coordination hinder the effectiveness of emergency responses, WFP will support government-led responses by leveraging its operational capacities to provide common services to government and humanitarian partners in coordination with CDEMA and national governments.</v>
          </cell>
          <cell r="G112" t="str">
            <v>01/01/2022</v>
          </cell>
          <cell r="H112">
            <v>45291</v>
          </cell>
          <cell r="I112" t="str">
            <v>Frank Cawkwell</v>
          </cell>
          <cell r="AA112" t="str">
            <v>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v>
          </cell>
          <cell r="AK112" t="str">
            <v>World Food Programme (WFP)</v>
          </cell>
          <cell r="AQ112" t="str">
            <v>1. Number of national, regional and international partners that benefit from WFP's logistics, telecomunications, and/ or coordination related services.</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450000</v>
          </cell>
          <cell r="BX112">
            <v>-450000</v>
          </cell>
          <cell r="BY112">
            <v>5652344.6433135681</v>
          </cell>
          <cell r="BZ112">
            <v>1996241.9469000003</v>
          </cell>
          <cell r="CA112">
            <v>3656102.6964135678</v>
          </cell>
          <cell r="CB112">
            <v>5652344.6433135681</v>
          </cell>
          <cell r="CC112">
            <v>2446241.9469000003</v>
          </cell>
          <cell r="CD112">
            <v>3206102.6964135678</v>
          </cell>
          <cell r="CG112">
            <v>0</v>
          </cell>
          <cell r="CJ112">
            <v>0</v>
          </cell>
          <cell r="CM112">
            <v>0</v>
          </cell>
          <cell r="CP112">
            <v>0</v>
          </cell>
          <cell r="CS112">
            <v>0</v>
          </cell>
          <cell r="CV112">
            <v>0</v>
          </cell>
          <cell r="CY112">
            <v>0</v>
          </cell>
          <cell r="DB112">
            <v>0</v>
          </cell>
          <cell r="DE112">
            <v>0</v>
          </cell>
          <cell r="DH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row>
        <row r="113">
          <cell r="E113" t="str">
            <v>National and regional disaster risk management agents have improved capacities for gender-responsive and risk informed disaster recovery planning and intervention  </v>
          </cell>
          <cell r="F113" t="str">
            <v xml:space="preserve">UNDP will apply its extensive disaster risk management expertise positions in disaster recovery efforts; both short-term through livelihood support and small business continuity, and medium term, through sustainable and resilient reconstruction and rebuilding. </v>
          </cell>
          <cell r="G113">
            <v>44562</v>
          </cell>
          <cell r="H113">
            <v>45261</v>
          </cell>
          <cell r="I113" t="str">
            <v>Sacha Lindo</v>
          </cell>
          <cell r="K113" t="str">
            <v>Sustainable and resilient rehabilation of houess in Barbabua post Hurricane Irma</v>
          </cell>
          <cell r="S113" t="str">
            <v>Support national authorities in ash and debris waste management</v>
          </cell>
          <cell r="U113" t="str">
            <v>Contribute to gender equality/women’s empowerment in a limited way (1)</v>
          </cell>
          <cell r="V113" t="str">
            <v>Significant contribution to realization of human rights (2)</v>
          </cell>
          <cell r="W113" t="str">
            <v>Contributes to sustaining peace in a limited way  human rights (1)</v>
          </cell>
          <cell r="X113" t="str">
            <v>Capacity Development/Technical Assistance </v>
          </cell>
          <cell r="Y113" t="str">
            <v>People living in remote, poor, rural areas</v>
          </cell>
          <cell r="Z113" t="str">
            <v xml:space="preserve">Humanitarian/ Emergency </v>
          </cell>
          <cell r="AA113" t="str">
            <v>13.1 Strengthen resilience and adaptive capacity to climate-related hazards and natural disasters in all countries</v>
          </cell>
          <cell r="AB113" t="str">
            <v>1.5 By 2030, build the resilience of the poor and those in vulnerable situations and reduce their exposure and vulnerability to climate-related extreme events and other economic, social and environmental shocks and disasters</v>
          </cell>
          <cell r="AF113" t="str">
            <v>Disaster Risk Management</v>
          </cell>
          <cell r="AG113" t="str">
            <v>Disaster Response</v>
          </cell>
          <cell r="AH113" t="str">
            <v>Rehabilitation and Reconstruction</v>
          </cell>
          <cell r="AI113" t="str">
            <v>Well-planned and Durable Infrastructure</v>
          </cell>
          <cell r="AJ113" t="str">
            <v>Climate Change and Disaster Risk Reduction</v>
          </cell>
          <cell r="AK113" t="str">
            <v>United Nations Development Programme (UNDP)</v>
          </cell>
          <cell r="AL113" t="str">
            <v>European Union; UNDP; Government of Spain</v>
          </cell>
          <cell r="AM113" t="str">
            <v>National Authorisng Officer; Department of Environment; Ministry of Finance; BRAGSA</v>
          </cell>
          <cell r="AN113" t="str">
            <v>Government</v>
          </cell>
          <cell r="AO113" t="str">
            <v>Caribbean Disaster Emergency Management Agency (CDEMA)</v>
          </cell>
          <cell r="AQ113" t="str">
            <v>1) Number of persons in key sectors with updated skills to implement recovery strategies, disaggregated by sex; 2) Number of countries with gender responsive recovery stategies developed and submitted for Cabinet approval</v>
          </cell>
          <cell r="AR113" t="str">
            <v>1.5.3 Number of countries that adopt and implement national disaster risk reduction strategies in line with the Sendai Framework for Disaster Risk Reduction 2015–2030</v>
          </cell>
          <cell r="AU113">
            <v>90987.144436462957</v>
          </cell>
          <cell r="AV113">
            <v>56156.902652249999</v>
          </cell>
          <cell r="AW113">
            <v>34830.241784212958</v>
          </cell>
          <cell r="AX113">
            <v>1228326.4498922497</v>
          </cell>
          <cell r="AY113">
            <v>758118.18580537487</v>
          </cell>
          <cell r="AZ113">
            <v>470208.26408687478</v>
          </cell>
          <cell r="BA113">
            <v>2918107.9311652123</v>
          </cell>
          <cell r="BB113">
            <v>1820955.3149625042</v>
          </cell>
          <cell r="BC113">
            <v>1097152.6162027081</v>
          </cell>
          <cell r="BD113">
            <v>909871.44436462969</v>
          </cell>
          <cell r="BE113">
            <v>561569.02652249997</v>
          </cell>
          <cell r="BF113">
            <v>348302.41784212971</v>
          </cell>
          <cell r="BG113">
            <v>1941776.3213173114</v>
          </cell>
          <cell r="BH113">
            <v>1210341.2438488391</v>
          </cell>
          <cell r="BI113">
            <v>731435.0774684723</v>
          </cell>
          <cell r="BJ113">
            <v>90987.144436462957</v>
          </cell>
          <cell r="BK113">
            <v>56156.902652249999</v>
          </cell>
          <cell r="BL113">
            <v>34830.241784212958</v>
          </cell>
          <cell r="BM113">
            <v>0</v>
          </cell>
          <cell r="BN113">
            <v>0</v>
          </cell>
          <cell r="BO113">
            <v>0</v>
          </cell>
          <cell r="BP113">
            <v>90987.144436462957</v>
          </cell>
          <cell r="BQ113">
            <v>56156.902652249999</v>
          </cell>
          <cell r="BR113">
            <v>34830.241784212958</v>
          </cell>
          <cell r="BS113">
            <v>1013603.09008732</v>
          </cell>
          <cell r="BT113">
            <v>630470.43046097725</v>
          </cell>
          <cell r="BU113">
            <v>383132.65962634271</v>
          </cell>
          <cell r="BV113">
            <v>2233692.3625408439</v>
          </cell>
          <cell r="BW113">
            <v>1987087.5268565845</v>
          </cell>
          <cell r="BX113">
            <v>246604.83568425942</v>
          </cell>
          <cell r="BY113">
            <v>16310757.728811998</v>
          </cell>
          <cell r="BZ113">
            <v>3344007.6105540004</v>
          </cell>
          <cell r="CA113">
            <v>12966750.118257998</v>
          </cell>
          <cell r="CB113">
            <v>26829096.761488952</v>
          </cell>
          <cell r="CC113">
            <v>10481020.046967529</v>
          </cell>
          <cell r="CD113">
            <v>16348076.714521423</v>
          </cell>
          <cell r="CG113">
            <v>0</v>
          </cell>
          <cell r="CJ113">
            <v>0</v>
          </cell>
          <cell r="CM113">
            <v>0</v>
          </cell>
          <cell r="CP113">
            <v>0</v>
          </cell>
          <cell r="CS113">
            <v>0</v>
          </cell>
          <cell r="CV113">
            <v>0</v>
          </cell>
          <cell r="CY113">
            <v>0</v>
          </cell>
          <cell r="DB113">
            <v>0</v>
          </cell>
          <cell r="DE113">
            <v>0</v>
          </cell>
          <cell r="DH113">
            <v>0</v>
          </cell>
          <cell r="DK113">
            <v>0</v>
          </cell>
          <cell r="DL113">
            <v>0</v>
          </cell>
          <cell r="DM113">
            <v>0</v>
          </cell>
          <cell r="DN113">
            <v>0</v>
          </cell>
          <cell r="DO113">
            <v>90987.144436462957</v>
          </cell>
          <cell r="DP113">
            <v>56156.902652249999</v>
          </cell>
          <cell r="DQ113">
            <v>34830.241784212958</v>
          </cell>
          <cell r="DR113">
            <v>1228326.4498922497</v>
          </cell>
          <cell r="DS113">
            <v>758118.18580537487</v>
          </cell>
          <cell r="DT113">
            <v>470208.26408687478</v>
          </cell>
          <cell r="DU113">
            <v>2918107.9311652123</v>
          </cell>
          <cell r="DV113">
            <v>1820955.3149625042</v>
          </cell>
          <cell r="DW113">
            <v>1097152.6162027081</v>
          </cell>
          <cell r="DX113">
            <v>909871.44436462969</v>
          </cell>
          <cell r="DY113">
            <v>561569.02652249997</v>
          </cell>
          <cell r="DZ113">
            <v>348302.41784212971</v>
          </cell>
          <cell r="EA113">
            <v>1941776.3213173114</v>
          </cell>
          <cell r="EB113">
            <v>1210341.2438488391</v>
          </cell>
          <cell r="EC113">
            <v>731435.0774684723</v>
          </cell>
        </row>
        <row r="114">
          <cell r="E114" t="str">
            <v>National agencies and community groups have access to enhanced integrated, gender responsive disaster preparedness systems</v>
          </cell>
          <cell r="F114" t="str">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ell>
          <cell r="G114">
            <v>44562</v>
          </cell>
          <cell r="H114">
            <v>45261</v>
          </cell>
          <cell r="I114" t="str">
            <v>Sacha Lindo</v>
          </cell>
          <cell r="N114" t="str">
            <v>Strengthening Sustainable Agriculture Management; Update of the Restoration Strategy for the Kalinago Community; Design of an indigenous gender sensitive tourism strategy; Institutional Strengthening of the Kalinago Council;  Strengthening capacities of target communities and government agencies for effective, gender responsive and timely decision making for disaster preparedness;  Strengthening of community resilience using gender responsive DRR and sustainable livelihood approaches; Facilitate learning and application through South South exchanges; Expansion of social protection programmes</v>
          </cell>
          <cell r="U114" t="str">
            <v>Gender equality/women’s empowerment is a significant objective (2)</v>
          </cell>
          <cell r="V114" t="str">
            <v>Significant contribution to realization of human rights (2)</v>
          </cell>
          <cell r="W114" t="str">
            <v>Contributes to sustaining peace in a limited way  human rights (1)</v>
          </cell>
          <cell r="X114" t="str">
            <v>Capacity Development/Technical Assistance </v>
          </cell>
          <cell r="Y114" t="str">
            <v>Indigenous Groups</v>
          </cell>
          <cell r="Z114" t="str">
            <v xml:space="preserve">Other </v>
          </cell>
          <cell r="AA114" t="str">
            <v>13.1 Strengthen resilience and adaptive capacity to climate-related hazards and natural disasters in all countries</v>
          </cell>
          <cell r="AB114" t="str">
            <v>1.5 By 2030, build the resilience of the poor and those in vulnerable situations and reduce their exposure and vulnerability to climate-related extreme events and other economic, social and environmental shocks and disasters</v>
          </cell>
          <cell r="AF114" t="str">
            <v>Disaster Risk Management</v>
          </cell>
          <cell r="AG114" t="str">
            <v>Disaster Risk Reduction</v>
          </cell>
          <cell r="AH114" t="str">
            <v>Resilience Building</v>
          </cell>
          <cell r="AI114" t="str">
            <v>Well-planned and Durable Infrastructure</v>
          </cell>
          <cell r="AJ114" t="str">
            <v>Climate Change and Disaster Risk Reduction</v>
          </cell>
          <cell r="AK114" t="str">
            <v>United Nations Development Programme (UNDP)</v>
          </cell>
          <cell r="AL114" t="str">
            <v>Government of Japan; UN - India Development Fund</v>
          </cell>
          <cell r="AM114" t="str">
            <v xml:space="preserve">Ministry of Environment, Rural Modernisation and Kalinago Upliftment; Ministry of Blue and Green Econony, Agriculture and National Food Security; Kalinago Council; Ministry of Tourism, International Transport and Maritime Initiatives  </v>
          </cell>
          <cell r="AN114" t="str">
            <v>Government</v>
          </cell>
          <cell r="AO114" t="str">
            <v>Caribbean Institute for Meteorology and Hydrology (CIMH)</v>
          </cell>
          <cell r="AQ114" t="str">
            <v>1) Number of new and updated national mechanisms to prepare for and recover from disaster events; 2) % of target groups or communities adopting new DRR measures</v>
          </cell>
          <cell r="AR114" t="str">
            <v>8.3.1 Proportion of informal employment in non‑agriculture employment, by sex</v>
          </cell>
          <cell r="AZ114">
            <v>0</v>
          </cell>
          <cell r="BC114">
            <v>0</v>
          </cell>
          <cell r="BF114">
            <v>0</v>
          </cell>
          <cell r="BG114">
            <v>1775281</v>
          </cell>
          <cell r="BH114">
            <v>1775281</v>
          </cell>
          <cell r="BI114">
            <v>0</v>
          </cell>
          <cell r="BL114">
            <v>0</v>
          </cell>
          <cell r="BO114">
            <v>0</v>
          </cell>
          <cell r="BR114">
            <v>0</v>
          </cell>
          <cell r="BU114">
            <v>0</v>
          </cell>
          <cell r="BX114">
            <v>0</v>
          </cell>
          <cell r="CA114">
            <v>0</v>
          </cell>
          <cell r="CB114">
            <v>1775281</v>
          </cell>
          <cell r="CC114">
            <v>1775281</v>
          </cell>
          <cell r="CD114">
            <v>0</v>
          </cell>
          <cell r="CG114">
            <v>0</v>
          </cell>
          <cell r="CJ114">
            <v>0</v>
          </cell>
          <cell r="CM114">
            <v>0</v>
          </cell>
          <cell r="CP114">
            <v>0</v>
          </cell>
          <cell r="CS114">
            <v>0</v>
          </cell>
          <cell r="CV114">
            <v>0</v>
          </cell>
          <cell r="CY114">
            <v>0</v>
          </cell>
          <cell r="DB114">
            <v>0</v>
          </cell>
          <cell r="DE114">
            <v>0</v>
          </cell>
          <cell r="DH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1775281</v>
          </cell>
          <cell r="EB114">
            <v>1775281</v>
          </cell>
          <cell r="EC114">
            <v>0</v>
          </cell>
        </row>
        <row r="115">
          <cell r="E115"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AI115" t="str">
            <v>Well-planned and Durable Infrastructure</v>
          </cell>
          <cell r="AK115" t="str">
            <v>United Nations Development Programme (UNDP)</v>
          </cell>
          <cell r="AR115" t="str">
            <v>1.5.3 Number of countries that adopt and implement national disaster risk reduction strategies in line with the Sendai Framework for Disaster Risk Reduction 2015–2030</v>
          </cell>
          <cell r="AZ115">
            <v>0</v>
          </cell>
          <cell r="BC115">
            <v>0</v>
          </cell>
          <cell r="BF115">
            <v>0</v>
          </cell>
          <cell r="BI115">
            <v>0</v>
          </cell>
          <cell r="BL115">
            <v>0</v>
          </cell>
          <cell r="BO115">
            <v>0</v>
          </cell>
          <cell r="BR115">
            <v>0</v>
          </cell>
          <cell r="BU115">
            <v>0</v>
          </cell>
          <cell r="BX115">
            <v>0</v>
          </cell>
          <cell r="CA115">
            <v>0</v>
          </cell>
          <cell r="CB115">
            <v>0</v>
          </cell>
          <cell r="CC115">
            <v>0</v>
          </cell>
          <cell r="CD115">
            <v>0</v>
          </cell>
          <cell r="CG115">
            <v>0</v>
          </cell>
          <cell r="CJ115">
            <v>0</v>
          </cell>
          <cell r="CM115">
            <v>0</v>
          </cell>
          <cell r="CP115">
            <v>0</v>
          </cell>
          <cell r="CS115">
            <v>0</v>
          </cell>
          <cell r="CV115">
            <v>0</v>
          </cell>
          <cell r="CY115">
            <v>0</v>
          </cell>
          <cell r="DB115">
            <v>0</v>
          </cell>
          <cell r="DE115">
            <v>0</v>
          </cell>
          <cell r="DH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row>
        <row r="116">
          <cell r="E116"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6" t="str">
            <v>Project to be implemented "Climate change impacts and adaption assessment for coastal transport infrastructure in OECS" - requested by the OECS Commission in June 2021 - will aim to assess climate-related risks in SIDS, and develop relevant technical and policy solutions.  TA funding for the project, including as part of COVID-19 recovery efforts, still needs to be mobilized.</v>
          </cell>
          <cell r="G116">
            <v>44927</v>
          </cell>
          <cell r="I116" t="str">
            <v>regina.asariotis@unctad.org</v>
          </cell>
          <cell r="T116" t="str">
            <v>Collaborative activities in coordination with OECS</v>
          </cell>
          <cell r="U116" t="str">
            <v>Contribute to gender equality/women’s empowerment in a limited way (1)</v>
          </cell>
          <cell r="V116" t="str">
            <v>Not expected to contribute to realization of human rights (0)</v>
          </cell>
          <cell r="W116" t="str">
            <v>Not expected to contribute to sustaining peace (0)</v>
          </cell>
          <cell r="X116" t="str">
            <v>Policy Advice and Thought Leadership </v>
          </cell>
          <cell r="Z116" t="str">
            <v xml:space="preserve">Joint Programmes </v>
          </cell>
          <cell r="AA116" t="str">
            <v>13.1 Strengthen resilience and adaptive capacity to climate-related hazards and natural disasters in all countries</v>
          </cell>
          <cell r="AB116" t="str">
            <v>1.5 By 2030, build the resilience of the poor and those in vulnerable situations and reduce their exposure and vulnerability to climate-related extreme events and other economic, social and environmental shocks and disasters</v>
          </cell>
          <cell r="AC116" t="str">
            <v>9.1 Develop quality, reliable, sustainable and resilient infrastructure, including regional and transborder infrastructure, to support economic development and human well-being, with a focus on affordable and equitable access for all</v>
          </cell>
          <cell r="AD116" t="str">
            <v>11.2 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v>
          </cell>
          <cell r="AE116" t="str">
            <v>13.2 Integrate climate change measures into national policies, strategies and planning</v>
          </cell>
          <cell r="AF116" t="str">
            <v>Climate Change Adaptation and Resilience</v>
          </cell>
          <cell r="AG116" t="str">
            <v>Climate Adaptation</v>
          </cell>
          <cell r="AH116" t="str">
            <v>Capacity Building</v>
          </cell>
          <cell r="AJ116" t="str">
            <v>Climate Change and Disaster Risk Reduction</v>
          </cell>
          <cell r="AK116" t="str">
            <v>United Nations Conference on Trade and Development (UNCTAD)</v>
          </cell>
          <cell r="AM116" t="str">
            <v>OECS Comm., UWI, ECLAC</v>
          </cell>
          <cell r="AN116" t="str">
            <v>COM (Combination)</v>
          </cell>
          <cell r="AO116" t="str">
            <v>Organisation of Eastern Caribbean States (OECS)</v>
          </cell>
          <cell r="AP116" t="str">
            <v>ECLAC</v>
          </cell>
          <cell r="AR116" t="str">
            <v>1.5.3 Number of countries that adopt and implement national disaster risk reduction strategies in line with the Sendai Framework for Disaster Risk Reduction 2015–2030</v>
          </cell>
          <cell r="AZ116">
            <v>0</v>
          </cell>
          <cell r="BC116">
            <v>0</v>
          </cell>
          <cell r="BF116">
            <v>0</v>
          </cell>
          <cell r="BI116">
            <v>0</v>
          </cell>
          <cell r="BL116">
            <v>0</v>
          </cell>
          <cell r="BO116">
            <v>0</v>
          </cell>
          <cell r="BR116">
            <v>0</v>
          </cell>
          <cell r="BU116">
            <v>0</v>
          </cell>
          <cell r="BX116">
            <v>0</v>
          </cell>
          <cell r="BY116">
            <v>965600</v>
          </cell>
          <cell r="CA116">
            <v>965600</v>
          </cell>
          <cell r="CB116">
            <v>965600</v>
          </cell>
          <cell r="CC116">
            <v>0</v>
          </cell>
          <cell r="CD116">
            <v>965600</v>
          </cell>
          <cell r="CG116">
            <v>0</v>
          </cell>
          <cell r="CJ116">
            <v>0</v>
          </cell>
          <cell r="CM116">
            <v>0</v>
          </cell>
          <cell r="CP116">
            <v>0</v>
          </cell>
          <cell r="CS116">
            <v>0</v>
          </cell>
          <cell r="CV116">
            <v>0</v>
          </cell>
          <cell r="CY116">
            <v>0</v>
          </cell>
          <cell r="DB116">
            <v>0</v>
          </cell>
          <cell r="DE116">
            <v>0</v>
          </cell>
          <cell r="DH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row>
        <row r="117">
          <cell r="E117" t="str">
            <v>Productive land- and seascapes and fresh water are sustainably managed.</v>
          </cell>
          <cell r="F117" t="str">
            <v>Interventions designed to improve the management of land and water resources to enhance biodiversity.</v>
          </cell>
          <cell r="G117">
            <v>42009</v>
          </cell>
          <cell r="H117" t="str">
            <v>30/03/2022</v>
          </cell>
          <cell r="I117" t="str">
            <v>Christopher Cox</v>
          </cell>
          <cell r="R117" t="str">
            <v>Output C1.1.1: Ecological considerations integrated into planning policies and regulations for development categories
Output C1.1.2: Land Use Plan for NE Coast/Iyanola, incorporating valuation of ecosystem goods and services
Output C1.1.3: Enhanced capacity of national and local leaders to uptake ecosystem services values considerations in planning  in decision making
Output C2.1.1: Zoning plan for restoration of degraded forest areas NE Coast
Output C2.2.1:  Restoration of degraded priority forest areas nationwide
Output C2.3.1:  Rehabilitation of riparian, ravine, beach and migratory corridors of NE  Coast/ Iyanola forest areas (200 ha)
Output C2.3.2:  At least 1 agreement negotiated  for non government (private) forest areas NE Coast/Iyanola
Output C2.3.3:  Two private concessions established to raise revenue for SFM
Output C2.3.4:  Research and Monitoring programme established for indicator species
Output C3.1.1:  Enhanced management effectiveness of 4 key NE Dry Forest Reserves (200 ha)
Output C3.1.2:  Boundaries set for Grande Anse and Louvet Marine Reserves
Output C3.2.1.:  Management and sustainable financing plan established for Grand Anse Marine Reserves in NE Coast
Output C3.2.2:  Community based management plan for Louvet Mangroves
Output C3.3.1: Develop business plan to promote new tourism and other income generating activities and enhance existing ones
Output C4.1.1:  Market, knowledge and capacity barriers for the community level production of biodiversity friendly goods and services removed
Output C4.2.1:  Assessment of marketing potential for BD friendly goods and services
Output C4.2.2:  Guidelines for 3 BD friendly goods and services produced</v>
          </cell>
          <cell r="U117" t="str">
            <v>Gender equality/women’s empowerment is a significant objective (2)</v>
          </cell>
          <cell r="V117" t="str">
            <v>Not expected to contribute to realization of human rights (0)</v>
          </cell>
          <cell r="W117" t="str">
            <v>Not expected to contribute to sustaining peace (0)</v>
          </cell>
          <cell r="X117" t="str">
            <v>Capacity Development/Technical Assistance </v>
          </cell>
          <cell r="Y117" t="str">
            <v>Women and Girls</v>
          </cell>
          <cell r="AF117" t="str">
            <v>Sustainable Production</v>
          </cell>
          <cell r="AG117" t="str">
            <v>Water Resource Management</v>
          </cell>
          <cell r="AH117" t="str">
            <v xml:space="preserve">Ecosystem management </v>
          </cell>
          <cell r="AJ117" t="str">
            <v>Tailored Policy Support &amp; Technical Assistance</v>
          </cell>
          <cell r="AK117" t="str">
            <v>United Nations Environment Program (UNEP)</v>
          </cell>
          <cell r="AM117" t="str">
            <v>Ministry of Sustainable Development, Energy, Science and Technology - Sustainable Development and Environment Division</v>
          </cell>
          <cell r="AR117" t="str">
            <v>14.5.1 Coverage of protected areas in relation to marine areas</v>
          </cell>
          <cell r="AZ117">
            <v>0</v>
          </cell>
          <cell r="BC117">
            <v>0</v>
          </cell>
          <cell r="BF117">
            <v>0</v>
          </cell>
          <cell r="BI117">
            <v>0</v>
          </cell>
          <cell r="BL117">
            <v>0</v>
          </cell>
          <cell r="BO117">
            <v>0</v>
          </cell>
          <cell r="BR117">
            <v>0</v>
          </cell>
          <cell r="BT117">
            <v>445370</v>
          </cell>
          <cell r="BU117">
            <v>-445370</v>
          </cell>
          <cell r="BX117">
            <v>0</v>
          </cell>
          <cell r="CA117">
            <v>0</v>
          </cell>
          <cell r="CB117">
            <v>0</v>
          </cell>
          <cell r="CC117">
            <v>445370</v>
          </cell>
          <cell r="CD117">
            <v>-445370</v>
          </cell>
          <cell r="CG117">
            <v>0</v>
          </cell>
          <cell r="CJ117">
            <v>0</v>
          </cell>
          <cell r="CM117">
            <v>0</v>
          </cell>
          <cell r="CP117">
            <v>0</v>
          </cell>
          <cell r="CS117">
            <v>0</v>
          </cell>
          <cell r="CV117">
            <v>0</v>
          </cell>
          <cell r="CY117">
            <v>0</v>
          </cell>
          <cell r="DB117">
            <v>0</v>
          </cell>
          <cell r="DD117">
            <v>445370</v>
          </cell>
          <cell r="DE117">
            <v>-445370</v>
          </cell>
          <cell r="DH117">
            <v>0</v>
          </cell>
          <cell r="DK117">
            <v>0</v>
          </cell>
          <cell r="DL117">
            <v>0</v>
          </cell>
          <cell r="DM117">
            <v>445370</v>
          </cell>
          <cell r="DN117">
            <v>-445370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row>
        <row r="118">
          <cell r="E118" t="str">
            <v>A sustainable ocean and coastal economy contributes to prosperity and pollution-free development.</v>
          </cell>
          <cell r="F118" t="str">
            <v>Interventions designed to promote sustainable ecosystem management harmonizing nature protection and social development.</v>
          </cell>
          <cell r="AF118" t="str">
            <v>Natural Resource Management</v>
          </cell>
          <cell r="AG118" t="str">
            <v xml:space="preserve">Blue /Green Economy </v>
          </cell>
          <cell r="AH118" t="str">
            <v xml:space="preserve">Ecosystem management </v>
          </cell>
          <cell r="AJ118" t="str">
            <v>Tailored Policy Support &amp; Technical Assistance</v>
          </cell>
          <cell r="AK118" t="str">
            <v>United Nations Environment Program (UNEP)</v>
          </cell>
          <cell r="AZ118">
            <v>0</v>
          </cell>
          <cell r="BC118">
            <v>0</v>
          </cell>
          <cell r="BF118">
            <v>0</v>
          </cell>
          <cell r="BI118">
            <v>0</v>
          </cell>
          <cell r="BL118">
            <v>0</v>
          </cell>
          <cell r="BO118">
            <v>0</v>
          </cell>
          <cell r="BR118">
            <v>0</v>
          </cell>
          <cell r="BU118">
            <v>0</v>
          </cell>
          <cell r="BX118">
            <v>0</v>
          </cell>
          <cell r="CA118">
            <v>0</v>
          </cell>
          <cell r="CB118">
            <v>0</v>
          </cell>
          <cell r="CC118">
            <v>0</v>
          </cell>
          <cell r="CD118">
            <v>0</v>
          </cell>
          <cell r="CG118">
            <v>0</v>
          </cell>
          <cell r="CJ118">
            <v>0</v>
          </cell>
          <cell r="CM118">
            <v>0</v>
          </cell>
          <cell r="CP118">
            <v>0</v>
          </cell>
          <cell r="CS118">
            <v>0</v>
          </cell>
          <cell r="CV118">
            <v>0</v>
          </cell>
          <cell r="CY118">
            <v>0</v>
          </cell>
          <cell r="DB118">
            <v>0</v>
          </cell>
          <cell r="DE118">
            <v>0</v>
          </cell>
          <cell r="DH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row>
        <row r="119">
          <cell r="E119" t="str">
            <v>Food systems support biodiversity and environmental sustainability</v>
          </cell>
          <cell r="F119" t="str">
            <v>Interventions designed to rehabilitate and restore productive landscapes and seascapes, while enhancing biodiversity.</v>
          </cell>
          <cell r="AF119" t="str">
            <v xml:space="preserve">Biodiversity </v>
          </cell>
          <cell r="AG119" t="str">
            <v>Biodiversity and Ecosystems  for food and agriculture</v>
          </cell>
          <cell r="AH119" t="str">
            <v>Sustainable food and agriculture</v>
          </cell>
          <cell r="AJ119" t="str">
            <v>Tailored Policy Support &amp; Technical Assistance</v>
          </cell>
          <cell r="AK119" t="str">
            <v>United Nations Environment Program (UNEP)</v>
          </cell>
          <cell r="AZ119">
            <v>0</v>
          </cell>
          <cell r="BC119">
            <v>0</v>
          </cell>
          <cell r="BF119">
            <v>0</v>
          </cell>
          <cell r="BI119">
            <v>0</v>
          </cell>
          <cell r="BL119">
            <v>0</v>
          </cell>
          <cell r="BO119">
            <v>0</v>
          </cell>
          <cell r="BR119">
            <v>0</v>
          </cell>
          <cell r="BU119">
            <v>0</v>
          </cell>
          <cell r="BX119">
            <v>0</v>
          </cell>
          <cell r="CA119">
            <v>0</v>
          </cell>
          <cell r="CB119">
            <v>0</v>
          </cell>
          <cell r="CC119">
            <v>0</v>
          </cell>
          <cell r="CD119">
            <v>0</v>
          </cell>
          <cell r="CG119">
            <v>0</v>
          </cell>
          <cell r="CJ119">
            <v>0</v>
          </cell>
          <cell r="CM119">
            <v>0</v>
          </cell>
          <cell r="CP119">
            <v>0</v>
          </cell>
          <cell r="CS119">
            <v>0</v>
          </cell>
          <cell r="CV119">
            <v>0</v>
          </cell>
          <cell r="CY119">
            <v>0</v>
          </cell>
          <cell r="DB119">
            <v>0</v>
          </cell>
          <cell r="DE119">
            <v>0</v>
          </cell>
          <cell r="DH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row>
        <row r="120">
          <cell r="E120" t="str">
            <v>Institutional capacity to adopt and act on national and international commitments is enhanced and accountability frameworks are strengthened</v>
          </cell>
          <cell r="F120" t="str">
            <v>Interventions to strength government capacities to fulfil their biodiversity commitments while improving their accountability mechanisms.</v>
          </cell>
          <cell r="G120">
            <v>42559</v>
          </cell>
          <cell r="H120" t="str">
            <v>31/12/2022</v>
          </cell>
          <cell r="I120" t="str">
            <v>Beatriz Martins Carniero</v>
          </cell>
          <cell r="K120"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L120" t="str">
            <v xml:space="preserve">Barbados then joined PAGE in 2016, to support the implementation of the NSP and other green economy objectives. After initial delays and a change in administration, PAGE officially re-engaged in late 2018 and key themes for PAGE work were confirmed in September 2019. These include green and blue jobs, youth engagement, environmental goods and services, greening/resource efficiency in industry, and strengthening individual and institutional capacity for Inclusive Green Economy (IGE) at the tertiary levels. </v>
          </cell>
          <cell r="U120" t="str">
            <v>Not expected to contribute to gender equality/women’s empowerment (0)</v>
          </cell>
          <cell r="V120" t="str">
            <v>Not expected to contribute to realization of human rights (0)</v>
          </cell>
          <cell r="W120" t="str">
            <v>Not expected to contribute to sustaining peace (0)</v>
          </cell>
          <cell r="X120" t="str">
            <v>Policy Advice and Thought Leadership </v>
          </cell>
          <cell r="Y120" t="str">
            <v>Youth</v>
          </cell>
          <cell r="Z120" t="str">
            <v xml:space="preserve">Other </v>
          </cell>
          <cell r="AA120" t="str">
            <v>8.2 Achieve higher levels of economic productivity through diversification, technological upgrading and innovation, including through a focus on high-value added and labour-intensive sectors</v>
          </cell>
          <cell r="AB120" t="str">
            <v>12.2 By 2030, achieve the sustainable management and efficient use of natural resources</v>
          </cell>
          <cell r="AC120" t="str">
            <v>13.3 Improve education, awareness-raising and human and institutional capacity on climate change mitigation, adaptation, impact reduction and early warning</v>
          </cell>
          <cell r="AD120" t="str">
            <v>17.14 Enhance policy coherence for sustainable development</v>
          </cell>
          <cell r="AF120" t="str">
            <v>Capacity Building</v>
          </cell>
          <cell r="AG120" t="str">
            <v xml:space="preserve">Biodiversity </v>
          </cell>
          <cell r="AH120" t="str">
            <v xml:space="preserve">Environmental Governance </v>
          </cell>
          <cell r="AI120" t="str">
            <v>Protected and Sustainably Leveraged Natural and Other Unique Assets</v>
          </cell>
          <cell r="AJ120" t="str">
            <v>Tailored Policy Support &amp; Technical Assistance</v>
          </cell>
          <cell r="AK120" t="str">
            <v>United Nations Environment Program (UNEP)</v>
          </cell>
          <cell r="AL120" t="str">
            <v>PAGE Trust Fund</v>
          </cell>
          <cell r="AM120" t="str">
            <v>Ministry of the Presidency</v>
          </cell>
          <cell r="AN120" t="str">
            <v>Government</v>
          </cell>
          <cell r="AR120" t="str">
            <v>12.8.1 Extent to which (i) global citizenship education and (ii) education for sustainable development (including climate change education) are mainstreamed in (a) national education policies; (b) curricula; (c) teacher education; and (d) student assessment</v>
          </cell>
          <cell r="AZ120">
            <v>0</v>
          </cell>
          <cell r="BB120">
            <v>516550</v>
          </cell>
          <cell r="BC120">
            <v>-516550</v>
          </cell>
          <cell r="BF120">
            <v>0</v>
          </cell>
          <cell r="BI120">
            <v>0</v>
          </cell>
          <cell r="BL120">
            <v>0</v>
          </cell>
          <cell r="BO120">
            <v>0</v>
          </cell>
          <cell r="BR120">
            <v>0</v>
          </cell>
          <cell r="BU120">
            <v>0</v>
          </cell>
          <cell r="BX120">
            <v>0</v>
          </cell>
          <cell r="CA120">
            <v>0</v>
          </cell>
          <cell r="CB120">
            <v>0</v>
          </cell>
          <cell r="CC120">
            <v>516550</v>
          </cell>
          <cell r="CD120">
            <v>-516550</v>
          </cell>
          <cell r="CG120">
            <v>0</v>
          </cell>
          <cell r="CJ120">
            <v>0</v>
          </cell>
          <cell r="CL120">
            <v>50000</v>
          </cell>
          <cell r="CM120">
            <v>-50000</v>
          </cell>
          <cell r="CP120">
            <v>0</v>
          </cell>
          <cell r="CS120">
            <v>0</v>
          </cell>
          <cell r="CV120">
            <v>0</v>
          </cell>
          <cell r="CY120">
            <v>0</v>
          </cell>
          <cell r="DB120">
            <v>0</v>
          </cell>
          <cell r="DE120">
            <v>0</v>
          </cell>
          <cell r="DH120">
            <v>0</v>
          </cell>
          <cell r="DK120">
            <v>0</v>
          </cell>
          <cell r="DL120">
            <v>0</v>
          </cell>
          <cell r="DM120">
            <v>50000</v>
          </cell>
          <cell r="DN120">
            <v>-50000</v>
          </cell>
          <cell r="DO120">
            <v>0</v>
          </cell>
          <cell r="DP120">
            <v>0</v>
          </cell>
          <cell r="DQ120">
            <v>0</v>
          </cell>
          <cell r="DR120">
            <v>0</v>
          </cell>
          <cell r="DS120">
            <v>0</v>
          </cell>
          <cell r="DT120">
            <v>0</v>
          </cell>
          <cell r="DU120">
            <v>0</v>
          </cell>
          <cell r="DV120">
            <v>566550</v>
          </cell>
          <cell r="DW120">
            <v>-566550</v>
          </cell>
          <cell r="DX120">
            <v>0</v>
          </cell>
          <cell r="DY120">
            <v>0</v>
          </cell>
          <cell r="DZ120">
            <v>0</v>
          </cell>
          <cell r="EA120">
            <v>0</v>
          </cell>
          <cell r="EB120">
            <v>0</v>
          </cell>
          <cell r="EC120">
            <v>0</v>
          </cell>
        </row>
        <row r="121">
          <cell r="E121" t="str">
            <v xml:space="preserve">Oceans are governed sustainably and holistically at the regional and global levels.
</v>
          </cell>
          <cell r="F121" t="str">
            <v>Interventions designed to improve the management of marine protected areas through the reinforcement of ecosystem-based ocean governance.</v>
          </cell>
          <cell r="G121" t="str">
            <v>19/11/2022</v>
          </cell>
          <cell r="I121" t="str">
            <v>Christopher Cox</v>
          </cell>
          <cell r="N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O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R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U121" t="str">
            <v>Contribute to gender equality/women’s empowerment in a limited way (1)</v>
          </cell>
          <cell r="V121" t="str">
            <v>Limited contribution to realization of human rights (1)</v>
          </cell>
          <cell r="W121" t="str">
            <v>Not expected to contribute to sustaining peace (0)</v>
          </cell>
          <cell r="X121" t="str">
            <v>Capacity Development/Technical Assistance </v>
          </cell>
          <cell r="Y121" t="str">
            <v>Women and Girls</v>
          </cell>
          <cell r="Z121" t="str">
            <v xml:space="preserve">Other </v>
          </cell>
          <cell r="AA121" t="str">
            <v>14.a Increase scientific knowledge, develop research capacity and transfer marine technology, taking into account the Intergovernmental Oceanographic Commission Criteria and Guidelines on the Transfer of Marine Technology, in order to improve ocean health</v>
          </cell>
          <cell r="AB121" t="str">
            <v>14.5 By 2020, conserve at least 10 per cent of coastal and marine areas, consistent with national and international law and based on the best available scientific information</v>
          </cell>
          <cell r="AC121" t="str">
            <v>15.1 By 2020, ensure the conservation, restoration and sustainable use of terrestrial and inland freshwater ecosystems and their services, in particular forests, wetlands, mountains and drylands, in line with obligations under international agreements</v>
          </cell>
          <cell r="AF121" t="str">
            <v>Natural Resource Management</v>
          </cell>
          <cell r="AG121" t="str">
            <v>Regional Cooperation</v>
          </cell>
          <cell r="AH121" t="str">
            <v xml:space="preserve">Environmental Governance </v>
          </cell>
          <cell r="AI121" t="str">
            <v>Protected and Sustainably Leveraged Natural and Other Unique Assets</v>
          </cell>
          <cell r="AJ121" t="str">
            <v>Tailored Policy Support &amp; Technical Assistance</v>
          </cell>
          <cell r="AK121" t="str">
            <v>United Nations Environment Program (UNEP)</v>
          </cell>
          <cell r="AM121" t="str">
            <v>CAM</v>
          </cell>
          <cell r="AZ121">
            <v>0</v>
          </cell>
          <cell r="BC121">
            <v>0</v>
          </cell>
          <cell r="BF121">
            <v>0</v>
          </cell>
          <cell r="BI121">
            <v>0</v>
          </cell>
          <cell r="BL121">
            <v>0</v>
          </cell>
          <cell r="BO121">
            <v>0</v>
          </cell>
          <cell r="BR121">
            <v>0</v>
          </cell>
          <cell r="BU121">
            <v>0</v>
          </cell>
          <cell r="BX121">
            <v>0</v>
          </cell>
          <cell r="BZ121">
            <v>709338.5</v>
          </cell>
          <cell r="CA121">
            <v>-709338.5</v>
          </cell>
          <cell r="CB121">
            <v>0</v>
          </cell>
          <cell r="CC121">
            <v>709338.5</v>
          </cell>
          <cell r="CD121">
            <v>-709338.5</v>
          </cell>
          <cell r="CG121">
            <v>0</v>
          </cell>
          <cell r="CJ121">
            <v>0</v>
          </cell>
          <cell r="CM121">
            <v>0</v>
          </cell>
          <cell r="CP121">
            <v>0</v>
          </cell>
          <cell r="CS121">
            <v>0</v>
          </cell>
          <cell r="CV121">
            <v>0</v>
          </cell>
          <cell r="CY121">
            <v>0</v>
          </cell>
          <cell r="DB121">
            <v>0</v>
          </cell>
          <cell r="DE121">
            <v>0</v>
          </cell>
          <cell r="DH121">
            <v>0</v>
          </cell>
          <cell r="DI121">
            <v>709338.5</v>
          </cell>
          <cell r="DJ121">
            <v>709338.5</v>
          </cell>
          <cell r="DK121">
            <v>0</v>
          </cell>
          <cell r="DL121">
            <v>709338.5</v>
          </cell>
          <cell r="DM121">
            <v>709338.5</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row>
        <row r="122">
          <cell r="E122" t="str">
            <v>Strengthened national capacity for protection of tangible and intangible heritage for equitable and sustainable development and for climate change mitigation and adaptation</v>
          </cell>
          <cell r="AF122" t="str">
            <v>Capacity Building</v>
          </cell>
          <cell r="AG122" t="str">
            <v>Climate Adaptation</v>
          </cell>
          <cell r="AK122" t="str">
            <v>United Nations Educational, Scientific and Cultural Organization (UNESCO)</v>
          </cell>
          <cell r="AZ122">
            <v>0</v>
          </cell>
          <cell r="BC122">
            <v>0</v>
          </cell>
          <cell r="BF122">
            <v>0</v>
          </cell>
          <cell r="BI122">
            <v>0</v>
          </cell>
          <cell r="BL122">
            <v>0</v>
          </cell>
          <cell r="BO122">
            <v>0</v>
          </cell>
          <cell r="BR122">
            <v>0</v>
          </cell>
          <cell r="BU122">
            <v>0</v>
          </cell>
          <cell r="BX122">
            <v>0</v>
          </cell>
          <cell r="CA122">
            <v>0</v>
          </cell>
          <cell r="CB122">
            <v>0</v>
          </cell>
          <cell r="CC122">
            <v>0</v>
          </cell>
          <cell r="CD122">
            <v>0</v>
          </cell>
          <cell r="CG122">
            <v>0</v>
          </cell>
          <cell r="CJ122">
            <v>0</v>
          </cell>
          <cell r="CM122">
            <v>0</v>
          </cell>
          <cell r="CP122">
            <v>0</v>
          </cell>
          <cell r="CS122">
            <v>0</v>
          </cell>
          <cell r="CV122">
            <v>0</v>
          </cell>
          <cell r="CY122">
            <v>0</v>
          </cell>
          <cell r="DB122">
            <v>0</v>
          </cell>
          <cell r="DE122">
            <v>0</v>
          </cell>
          <cell r="DH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row>
        <row r="123">
          <cell r="E123" t="str">
            <v>Government institutions and farmers are equipped with and adopt innovative technologies and geospatial tools to improve soil and land management and adopt harmonized protocols to meet LDN targets</v>
          </cell>
          <cell r="L123" t="str">
            <v>* 3954 - National soil data including soil organic carbon reviewed and capacities built to support the utilization of remote sensing approaches to improve soil and land management, due: 2022-Dec-31
* 3955 - Land use, food and livelihood systems assessed as a basis for identifying alternative options and innovations and setting a baseline for monitoring as a Basis for Developing Resilient Food Production Systems and Alternative Livelihood Options, due: 2023-Dec-31</v>
          </cell>
          <cell r="N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O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AA123"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3" t="str">
            <v>15.3 By 2030, combat desertification, restore degraded land and soil, including land affected by desertification, drought and floods, and strive to achieve a land degradation-neutral world</v>
          </cell>
          <cell r="AC123"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F123" t="str">
            <v>Green innovation</v>
          </cell>
          <cell r="AJ123" t="str">
            <v>COVID Response  &amp;  Socio-economic Recovery</v>
          </cell>
          <cell r="AK123" t="str">
            <v>Food and Agriculture Organization of the United Nations (FAO)</v>
          </cell>
          <cell r="AZ123">
            <v>0</v>
          </cell>
          <cell r="BC123">
            <v>0</v>
          </cell>
          <cell r="BF123">
            <v>0</v>
          </cell>
          <cell r="BI123">
            <v>0</v>
          </cell>
          <cell r="BL123">
            <v>0</v>
          </cell>
          <cell r="BO123">
            <v>0</v>
          </cell>
          <cell r="BR123">
            <v>0</v>
          </cell>
          <cell r="BU123">
            <v>0</v>
          </cell>
          <cell r="BX123">
            <v>0</v>
          </cell>
          <cell r="CA123">
            <v>0</v>
          </cell>
          <cell r="CB123">
            <v>0</v>
          </cell>
          <cell r="CC123">
            <v>0</v>
          </cell>
          <cell r="CD123">
            <v>0</v>
          </cell>
          <cell r="CG123">
            <v>0</v>
          </cell>
          <cell r="CJ123">
            <v>0</v>
          </cell>
          <cell r="CM123">
            <v>0</v>
          </cell>
          <cell r="CP123">
            <v>0</v>
          </cell>
          <cell r="CS123">
            <v>0</v>
          </cell>
          <cell r="CV123">
            <v>0</v>
          </cell>
          <cell r="CY123">
            <v>0</v>
          </cell>
          <cell r="DB123">
            <v>0</v>
          </cell>
          <cell r="DE123">
            <v>0</v>
          </cell>
          <cell r="DH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row>
        <row r="124">
          <cell r="E124" t="str">
            <v>Government institutions and farmers are equipped with and adopt innovative technologies to mainstream biodiversity, improve soil, land and agro-chemical management with harmonized protocols LDN (Land Degradation Neutrality) targets for improved natural resource management over time.</v>
          </cell>
          <cell r="R124" t="str">
            <v>* 3997 - Analysis of pesticide imports, including illegal imports and HHPs; Training of customs officers in revised protocols, due: 2023-Dec-31
* 3998 - Development of national plant genetic resources for food and agriculture strategic action plan to improve the resilience of production systems to CC and extreme weather events; Capacities built for the assessment of degraded watersheds using a participatory forestry management approach piloted through community-based reforestation of riversbanks  , due: 2023-Dec-31
* 3999 - Land use, food and livelihood systems assessed as a basis for identifying alternative options and innovations and setting a baseline for monitoring as a Basis for Developing Resilient Food Production Systems and Alternative Livelihood Options, due: 2023-Dec-31
* 4000 - National soil data including soil organic carbon reviewed and capacities built to support the utilization of remote sensing approaches to improve soil and land management, due: 2023-Dec-31</v>
          </cell>
          <cell r="AA124"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4" t="str">
            <v>15.3 By 2030, combat desertification, restore degraded land and soil, including land affected by desertification, drought and floods, and strive to achieve a land degradation-neutral world</v>
          </cell>
          <cell r="AC124"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F124" t="str">
            <v>Biodiversity and ecosystem services for food and agriculture</v>
          </cell>
          <cell r="AJ124" t="str">
            <v>Tailored Policy Support &amp; Technical Assistance</v>
          </cell>
          <cell r="AK124" t="str">
            <v>Food and Agriculture Organization of the United Nations (FAO)</v>
          </cell>
          <cell r="AZ124">
            <v>0</v>
          </cell>
          <cell r="BC124">
            <v>0</v>
          </cell>
          <cell r="BF124">
            <v>0</v>
          </cell>
          <cell r="BI124">
            <v>0</v>
          </cell>
          <cell r="BL124">
            <v>0</v>
          </cell>
          <cell r="BO124">
            <v>0</v>
          </cell>
          <cell r="BR124">
            <v>0</v>
          </cell>
          <cell r="BU124">
            <v>0</v>
          </cell>
          <cell r="BX124">
            <v>0</v>
          </cell>
          <cell r="CA124">
            <v>0</v>
          </cell>
          <cell r="CB124">
            <v>0</v>
          </cell>
          <cell r="CC124">
            <v>0</v>
          </cell>
          <cell r="CD124">
            <v>0</v>
          </cell>
          <cell r="CG124">
            <v>0</v>
          </cell>
          <cell r="CJ124">
            <v>0</v>
          </cell>
          <cell r="CM124">
            <v>0</v>
          </cell>
          <cell r="CP124">
            <v>0</v>
          </cell>
          <cell r="CS124">
            <v>0</v>
          </cell>
          <cell r="CV124">
            <v>0</v>
          </cell>
          <cell r="CY124">
            <v>0</v>
          </cell>
          <cell r="DB124">
            <v>0</v>
          </cell>
          <cell r="DE124">
            <v>0</v>
          </cell>
          <cell r="DH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row>
        <row r="125">
          <cell r="E125" t="str">
            <v>Government institutions and farmers are equipped with and adopt innovative technologies to improve water management and increase efficiency in the agricultural sector over time.</v>
          </cell>
          <cell r="K125" t="str">
            <v>* 3924 - E-courses are developed, tested and endorsed (by the government) for capacity building of decision makers on selecting appropriate irrigation systems., due: 2023-Dec-31</v>
          </cell>
          <cell r="L125" t="str">
            <v xml:space="preserve">* 3947 - National project proposal for funding under Adaptation Fund submitted with FAO as the implementing agency, due: 2022-Oct-31
* 3948 -  E-courses are developed, tested and endorsed (by the government) for capacity building of decision makers on selecting appropriate irrigation systems, due: 2023-Dec-31
* 3949 - Three best practices on efficient irrigation systems particularly on water and energy efficiency identified and piloted, due: 2023-Aug-31
</v>
          </cell>
          <cell r="N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O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Q125" t="str">
            <v xml:space="preserve">* 4007 - Subregional project proposal for funding under Adaptation Fund submitted with FAO as the implementing agency  , due: 2023-Oct-31
* 4008 - E-courses are developed, tested and endorsed (by the government) for capacity building of decision makers on selecting appropriate irrigation systems , due: 2023-Dec-31
* 4009 -  Three best practices on efficient irrigation systems particularly on water and energy efficiency identified and piloted, due: 2023-Aug-31
</v>
          </cell>
          <cell r="AA125" t="str">
            <v>6.4 By 2030, substantially increase water-use efficiency across all sectors and ensure sustainable withdrawals and supply of freshwater to address water scarcity and substantially reduce the number of people suffering from water scarcity</v>
          </cell>
          <cell r="AF125" t="str">
            <v>Climate change mitigating and adapted agri-food systems</v>
          </cell>
          <cell r="AJ125" t="str">
            <v>Tailored Policy Support &amp; Technical Assistance</v>
          </cell>
          <cell r="AK125" t="str">
            <v>Food and Agriculture Organization of the United Nations (FAO)</v>
          </cell>
          <cell r="AX125">
            <v>125000</v>
          </cell>
          <cell r="AY125">
            <v>125000</v>
          </cell>
          <cell r="AZ125">
            <v>0</v>
          </cell>
          <cell r="BA125">
            <v>125000</v>
          </cell>
          <cell r="BB125">
            <v>125000</v>
          </cell>
          <cell r="BC125">
            <v>0</v>
          </cell>
          <cell r="BF125">
            <v>0</v>
          </cell>
          <cell r="BI125">
            <v>0</v>
          </cell>
          <cell r="BL125">
            <v>0</v>
          </cell>
          <cell r="BO125">
            <v>0</v>
          </cell>
          <cell r="BP125">
            <v>62500</v>
          </cell>
          <cell r="BQ125">
            <v>62500</v>
          </cell>
          <cell r="BR125">
            <v>0</v>
          </cell>
          <cell r="BU125">
            <v>0</v>
          </cell>
          <cell r="BX125">
            <v>0</v>
          </cell>
          <cell r="CA125">
            <v>0</v>
          </cell>
          <cell r="CB125">
            <v>312500</v>
          </cell>
          <cell r="CC125">
            <v>312500</v>
          </cell>
          <cell r="CD125">
            <v>0</v>
          </cell>
          <cell r="CG125">
            <v>0</v>
          </cell>
          <cell r="CJ125">
            <v>0</v>
          </cell>
          <cell r="CM125">
            <v>0</v>
          </cell>
          <cell r="CP125">
            <v>0</v>
          </cell>
          <cell r="CS125">
            <v>0</v>
          </cell>
          <cell r="CV125">
            <v>0</v>
          </cell>
          <cell r="CY125">
            <v>0</v>
          </cell>
          <cell r="DB125">
            <v>0</v>
          </cell>
          <cell r="DE125">
            <v>0</v>
          </cell>
          <cell r="DH125">
            <v>0</v>
          </cell>
          <cell r="DK125">
            <v>0</v>
          </cell>
          <cell r="DL125">
            <v>0</v>
          </cell>
          <cell r="DM125">
            <v>0</v>
          </cell>
          <cell r="DN125">
            <v>0</v>
          </cell>
          <cell r="DO125">
            <v>0</v>
          </cell>
          <cell r="DP125">
            <v>0</v>
          </cell>
          <cell r="DQ125">
            <v>0</v>
          </cell>
          <cell r="DR125">
            <v>125000</v>
          </cell>
          <cell r="DS125">
            <v>125000</v>
          </cell>
          <cell r="DT125">
            <v>0</v>
          </cell>
          <cell r="DU125">
            <v>125000</v>
          </cell>
          <cell r="DV125">
            <v>125000</v>
          </cell>
          <cell r="DW125">
            <v>0</v>
          </cell>
          <cell r="DX125">
            <v>0</v>
          </cell>
          <cell r="DY125">
            <v>0</v>
          </cell>
          <cell r="DZ125">
            <v>0</v>
          </cell>
          <cell r="EA125">
            <v>0</v>
          </cell>
          <cell r="EB125">
            <v>0</v>
          </cell>
          <cell r="EC125">
            <v>0</v>
          </cell>
        </row>
        <row r="126">
          <cell r="E126" t="str">
            <v>Government institutions are supplied with baseline data that will be used to design and implement climate change adaptation solutions (SASAP) and promote ecosystem-based approaches to sustainable fisheries management and blue economy development</v>
          </cell>
          <cell r="K126" t="str">
            <v>* 3925 - Three best practices on efficient irrigation systems particularly on water and energy efficiency identified and piloted., due: 2023-Aug-31</v>
          </cell>
          <cell r="R126" t="str">
            <v>* 3992 - Emergency Plan with Early Warning System for the fisheries sector established, due: 2023-May-31
* 3993 - Capacity building programmes for value chain actors in the fisheries sector regarding climate change, expected impacts and adaptation strategies and to facilitate holistic climate change adaptation planning and implementation, developed and implemented, due: 2023-Dec-31</v>
          </cell>
          <cell r="AA12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26" t="str">
            <v>14.b Provide access for small-scale artisanal fishers to marine resources and markets</v>
          </cell>
          <cell r="AF126" t="str">
            <v>Blue transformation</v>
          </cell>
          <cell r="AJ126" t="str">
            <v>Tailored Policy Support &amp; Technical Assistance</v>
          </cell>
          <cell r="AK126" t="str">
            <v>Food and Agriculture Organization of the United Nations (FAO)</v>
          </cell>
          <cell r="AZ126">
            <v>0</v>
          </cell>
          <cell r="BC126">
            <v>0</v>
          </cell>
          <cell r="BF126">
            <v>0</v>
          </cell>
          <cell r="BI126">
            <v>0</v>
          </cell>
          <cell r="BL126">
            <v>0</v>
          </cell>
          <cell r="BO126">
            <v>0</v>
          </cell>
          <cell r="BR126">
            <v>0</v>
          </cell>
          <cell r="BS126">
            <v>100000</v>
          </cell>
          <cell r="BT126">
            <v>100000</v>
          </cell>
          <cell r="BU126">
            <v>0</v>
          </cell>
          <cell r="BX126">
            <v>0</v>
          </cell>
          <cell r="CA126">
            <v>0</v>
          </cell>
          <cell r="CB126">
            <v>100000</v>
          </cell>
          <cell r="CC126">
            <v>100000</v>
          </cell>
          <cell r="CD126">
            <v>0</v>
          </cell>
          <cell r="CG126">
            <v>0</v>
          </cell>
          <cell r="CJ126">
            <v>0</v>
          </cell>
          <cell r="CM126">
            <v>0</v>
          </cell>
          <cell r="CP126">
            <v>0</v>
          </cell>
          <cell r="CS126">
            <v>0</v>
          </cell>
          <cell r="CV126">
            <v>0</v>
          </cell>
          <cell r="CY126">
            <v>0</v>
          </cell>
          <cell r="DB126">
            <v>0</v>
          </cell>
          <cell r="DE126">
            <v>0</v>
          </cell>
          <cell r="DH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row>
        <row r="127">
          <cell r="E127" t="str">
            <v>Government institutions have improved mechanisms for decision making and are equipped with technologies and platforms to improve early warning, disaster/multi-hazard risk management strategies and climate-resilient practices to strengthen resilient agriculture and agri-foods systems.</v>
          </cell>
          <cell r="S127" t="str">
            <v>* 4044 -  Improved linkages between agricultural and social protection sectors with enhanced farm/fisher data using GIS for more responsive, adaptive and inclusive risk management practices that are expanded to extension and advisory services, due: 2023-Dec-21</v>
          </cell>
          <cell r="AA127" t="str">
            <v>1.5 By 2030, build the resilience of the poor and those in vulnerable situations and reduce their exposure and vulnerability to climate-related extreme events and other economic, social and environmental shocks and disasters</v>
          </cell>
          <cell r="AB127"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27" t="str">
            <v>13.1 Strengthen resilience and adaptive capacity to climate-related hazards and natural disasters in all countries</v>
          </cell>
          <cell r="AK127" t="str">
            <v>United Nations Development Programme (UNDP)</v>
          </cell>
          <cell r="AN127" t="str">
            <v>Government</v>
          </cell>
          <cell r="AZ127">
            <v>0</v>
          </cell>
          <cell r="BC127">
            <v>0</v>
          </cell>
          <cell r="BF127">
            <v>0</v>
          </cell>
          <cell r="BI127">
            <v>0</v>
          </cell>
          <cell r="BL127">
            <v>0</v>
          </cell>
          <cell r="BO127">
            <v>0</v>
          </cell>
          <cell r="BR127">
            <v>0</v>
          </cell>
          <cell r="BU127">
            <v>0</v>
          </cell>
          <cell r="BV127">
            <v>71221</v>
          </cell>
          <cell r="BW127">
            <v>71221</v>
          </cell>
          <cell r="BX127">
            <v>0</v>
          </cell>
          <cell r="CA127">
            <v>0</v>
          </cell>
          <cell r="CB127">
            <v>71221</v>
          </cell>
          <cell r="CC127">
            <v>71221</v>
          </cell>
          <cell r="CD127">
            <v>0</v>
          </cell>
          <cell r="CG127">
            <v>0</v>
          </cell>
          <cell r="CJ127">
            <v>0</v>
          </cell>
          <cell r="CM127">
            <v>0</v>
          </cell>
          <cell r="CP127">
            <v>0</v>
          </cell>
          <cell r="CS127">
            <v>0</v>
          </cell>
          <cell r="CV127">
            <v>0</v>
          </cell>
          <cell r="CY127">
            <v>0</v>
          </cell>
          <cell r="DB127">
            <v>0</v>
          </cell>
          <cell r="DE127">
            <v>0</v>
          </cell>
          <cell r="DH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row>
        <row r="128">
          <cell r="E128" t="str">
            <v xml:space="preserve">Government institutions and stakeholders have enhanced knowledge on food consumption to promote and advocate for healthy diets.  </v>
          </cell>
          <cell r="Q128" t="str">
            <v>* 4019 - Evidence-based promotion and advocacy for healthy diets including a baseline analysis to support the update of the national FBDG, due: 2023-Dec-31
* 4020 - Analysis of individual food consumption data completed, due: 2022-Dec-31</v>
          </cell>
          <cell r="AA128" t="str">
            <v>2.1 By 2030, end hunger and ensure access by all people, in particular the poor and people in vulnerable situations, including infants, to safe, nutritious and sufficient food all year round</v>
          </cell>
          <cell r="AI128" t="str">
            <v>Protected and Sustainably Leveraged Natural and Other Unique Assets</v>
          </cell>
          <cell r="AK128" t="str">
            <v>United Nations Development Programme (UNDP)</v>
          </cell>
          <cell r="AN128" t="str">
            <v>Government</v>
          </cell>
          <cell r="AZ128">
            <v>0</v>
          </cell>
          <cell r="BC128">
            <v>0</v>
          </cell>
          <cell r="BF128">
            <v>0</v>
          </cell>
          <cell r="BI128">
            <v>0</v>
          </cell>
          <cell r="BL128">
            <v>0</v>
          </cell>
          <cell r="BO128">
            <v>0</v>
          </cell>
          <cell r="BR128">
            <v>0</v>
          </cell>
          <cell r="BU128">
            <v>0</v>
          </cell>
          <cell r="BX128">
            <v>0</v>
          </cell>
          <cell r="CA128">
            <v>0</v>
          </cell>
          <cell r="CB128">
            <v>0</v>
          </cell>
          <cell r="CC128">
            <v>0</v>
          </cell>
          <cell r="CD128">
            <v>0</v>
          </cell>
          <cell r="CG128">
            <v>0</v>
          </cell>
          <cell r="CJ128">
            <v>0</v>
          </cell>
          <cell r="CM128">
            <v>0</v>
          </cell>
          <cell r="CP128">
            <v>0</v>
          </cell>
          <cell r="CS128">
            <v>0</v>
          </cell>
          <cell r="CV128">
            <v>0</v>
          </cell>
          <cell r="CY128">
            <v>0</v>
          </cell>
          <cell r="DB128">
            <v>0</v>
          </cell>
          <cell r="DE128">
            <v>0</v>
          </cell>
          <cell r="DH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row>
        <row r="129">
          <cell r="E129" t="str">
            <v>Populations, including the most vulnerable, have enhanced access to affordable, reliable, and sustainable energy </v>
          </cell>
          <cell r="F129" t="str">
            <v xml:space="preserve">The Programme will assist in closing the energy gap by working with agencies such as the International Renewable Energy Agency (IRENA) and other partners to support increased renewable energy ambition in the region as part of the low carbon energy transition and COVID-19 green recovery actions. </v>
          </cell>
          <cell r="G129">
            <v>44562</v>
          </cell>
          <cell r="H129">
            <v>45261</v>
          </cell>
          <cell r="I129" t="str">
            <v>Sacha Lindo</v>
          </cell>
          <cell r="L129" t="str">
            <v>Development of a 1MW biomass to energy plan as a pilot, with a new view to facilitate replication toward providing 20-40MW of decentralized baseload power to the grid over the next 5-10 years</v>
          </cell>
          <cell r="U129" t="str">
            <v>Contribute to gender equality/women’s empowerment in a limited way (1)</v>
          </cell>
          <cell r="V129" t="str">
            <v>Limited contribution to realization of human rights (1)</v>
          </cell>
          <cell r="W129" t="str">
            <v>Contributes to sustaining peace in a limited way  human rights (1)</v>
          </cell>
          <cell r="X129" t="str">
            <v>Direct Support/ Service Delivery </v>
          </cell>
          <cell r="Y129" t="str">
            <v>People living in remote, poor, rural areas</v>
          </cell>
          <cell r="Z129" t="str">
            <v xml:space="preserve">Joint Programming </v>
          </cell>
          <cell r="AA129" t="str">
            <v>7.1 By 2030, ensure universal access to affordable, reliable and modern energy services</v>
          </cell>
          <cell r="AB129" t="str">
            <v>7.2 By 2030, increase substantially the share of renewable energy in the global energy mix</v>
          </cell>
          <cell r="AC129" t="str">
            <v>7.3 By 2030, double the global rate of improvement in energy efficiency</v>
          </cell>
          <cell r="AF129" t="str">
            <v>Sustainable and Clean Energy</v>
          </cell>
          <cell r="AG129" t="str">
            <v>Climate Smart</v>
          </cell>
          <cell r="AJ129" t="str">
            <v>Climate Change and Disaster Risk Reduction</v>
          </cell>
          <cell r="AK129" t="str">
            <v>United Nations Development Programme (UNDP)</v>
          </cell>
          <cell r="AL129" t="str">
            <v>GEF</v>
          </cell>
          <cell r="AM129" t="str">
            <v>Ministry of Finance, Economic Planning and Information Technology; Department of Environment ; Ministry of. Climate Resilience, The Environment, Forestry, Fisheries &amp; Disaster Management; Ministry of Environment, Rural Modernisation and Kalinago Upliftment</v>
          </cell>
          <cell r="AN129" t="str">
            <v>Government</v>
          </cell>
          <cell r="AQ129" t="str">
            <v>Number of Megawatts generated from new solar photovoltaic, bionergy or other renewable energy system installations.</v>
          </cell>
          <cell r="AR129" t="str">
            <v>7.2.1 Renewable energy share in the total final energy consumption</v>
          </cell>
          <cell r="AZ129">
            <v>0</v>
          </cell>
          <cell r="BA129">
            <v>398459</v>
          </cell>
          <cell r="BB129">
            <v>398459</v>
          </cell>
          <cell r="BC129">
            <v>0</v>
          </cell>
          <cell r="BF129">
            <v>0</v>
          </cell>
          <cell r="BI129">
            <v>0</v>
          </cell>
          <cell r="BL129">
            <v>0</v>
          </cell>
          <cell r="BO129">
            <v>0</v>
          </cell>
          <cell r="BR129">
            <v>0</v>
          </cell>
          <cell r="BU129">
            <v>0</v>
          </cell>
          <cell r="BX129">
            <v>0</v>
          </cell>
          <cell r="CA129">
            <v>0</v>
          </cell>
          <cell r="CB129">
            <v>398459</v>
          </cell>
          <cell r="CC129">
            <v>398459</v>
          </cell>
          <cell r="CD129">
            <v>0</v>
          </cell>
          <cell r="CG129">
            <v>0</v>
          </cell>
          <cell r="CJ129">
            <v>0</v>
          </cell>
          <cell r="CM129">
            <v>0</v>
          </cell>
          <cell r="CP129">
            <v>0</v>
          </cell>
          <cell r="CS129">
            <v>0</v>
          </cell>
          <cell r="CV129">
            <v>0</v>
          </cell>
          <cell r="CY129">
            <v>0</v>
          </cell>
          <cell r="DB129">
            <v>0</v>
          </cell>
          <cell r="DE129">
            <v>0</v>
          </cell>
          <cell r="DH129">
            <v>0</v>
          </cell>
          <cell r="DK129">
            <v>0</v>
          </cell>
          <cell r="DL129">
            <v>0</v>
          </cell>
          <cell r="DM129">
            <v>0</v>
          </cell>
          <cell r="DN129">
            <v>0</v>
          </cell>
          <cell r="DO129">
            <v>0</v>
          </cell>
          <cell r="DP129">
            <v>0</v>
          </cell>
          <cell r="DQ129">
            <v>0</v>
          </cell>
          <cell r="DR129">
            <v>0</v>
          </cell>
          <cell r="DS129">
            <v>0</v>
          </cell>
          <cell r="DT129">
            <v>0</v>
          </cell>
          <cell r="DU129">
            <v>398459</v>
          </cell>
          <cell r="DV129">
            <v>398459</v>
          </cell>
          <cell r="DW129">
            <v>0</v>
          </cell>
          <cell r="DX129">
            <v>0</v>
          </cell>
          <cell r="DY129">
            <v>0</v>
          </cell>
          <cell r="DZ129">
            <v>0</v>
          </cell>
          <cell r="EA129">
            <v>0</v>
          </cell>
          <cell r="EB129">
            <v>0</v>
          </cell>
          <cell r="EC129">
            <v>0</v>
          </cell>
        </row>
        <row r="130">
          <cell r="E130" t="str">
            <v>National agencies and community organisations have strengthened capacities for natural resource planning, data collection, analysis and management </v>
          </cell>
          <cell r="F130" t="str">
            <v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v>
          </cell>
          <cell r="G130">
            <v>44562</v>
          </cell>
          <cell r="H130">
            <v>45261</v>
          </cell>
          <cell r="I130" t="str">
            <v>Sacha Lindo</v>
          </cell>
          <cell r="K130" t="str">
            <v>Agriculture risk assessment, socio-economic impact assessment on the Nationally Determined Contributions</v>
          </cell>
          <cell r="L130" t="str">
            <v> </v>
          </cell>
          <cell r="M130" t="str">
            <v> </v>
          </cell>
          <cell r="N130" t="str">
            <v>Review progress toward NDC targets, including existing or emerging relevant policies.</v>
          </cell>
          <cell r="O130" t="str">
            <v>Ensure NDC targets are fully risk-informed in support of gender-responsive and inclusive resilient development pathways</v>
          </cell>
          <cell r="P130" t="str">
            <v> </v>
          </cell>
          <cell r="Q130" t="str">
            <v> </v>
          </cell>
          <cell r="R130" t="str">
            <v> </v>
          </cell>
          <cell r="S130" t="str">
            <v>Review and/or update elements of the NDC</v>
          </cell>
          <cell r="T130"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0" t="str">
            <v>Gender equality/women’s empowerment is a significant objective (2)</v>
          </cell>
          <cell r="V130" t="str">
            <v>Limited contribution to realization of human rights (1)</v>
          </cell>
          <cell r="W130" t="str">
            <v>Contributes to sustaining peace in a limited way  human rights (1)</v>
          </cell>
          <cell r="X130" t="str">
            <v>Policy Advice and Thought Leadership </v>
          </cell>
          <cell r="Y130" t="str">
            <v>People living in remote, poor, rural areas</v>
          </cell>
          <cell r="Z130" t="str">
            <v xml:space="preserve">Joint Programming </v>
          </cell>
          <cell r="AA130" t="str">
            <v>13.2 Integrate climate change measures into national policies, strategies and planning</v>
          </cell>
          <cell r="AB130" t="str">
            <v>13.3 Improve education, awareness-raising and human and institutional capacity on climate change mitigation, adaptation, impact reduction and early warning</v>
          </cell>
          <cell r="AF130" t="str">
            <v xml:space="preserve">Ecosystem management </v>
          </cell>
          <cell r="AG130" t="str">
            <v xml:space="preserve">Biodiversity </v>
          </cell>
          <cell r="AH130" t="str">
            <v>Data collection and analysis</v>
          </cell>
          <cell r="AI130" t="str">
            <v>Well-planned and Durable Infrastructure</v>
          </cell>
          <cell r="AJ130" t="str">
            <v>Climate Change and Disaster Risk Reduction</v>
          </cell>
          <cell r="AK130" t="str">
            <v>United Nations Development Programme (UNDP)</v>
          </cell>
          <cell r="AL130" t="str">
            <v>Govermments of Germany, Sweden, Spain and the European Union</v>
          </cell>
          <cell r="AM130" t="str">
            <v>Ministry of Finance, Economic Planning and Information Technology; Department of Environment ; Ministry of. Climate Resilience, The Environment, Forestry, Fisheries &amp; Disaster Management; Ministry of Environment, Rural Modernisation and Kalinago Upliftment</v>
          </cell>
          <cell r="AQ130" t="str">
            <v>1: Number of NDCs, integrated natural resource management policies, legal and regulatory frameworks developed or revised to meet international standards and accompanied by national implementation plans.</v>
          </cell>
          <cell r="AR130" t="str">
            <v>13.3.1 Number of countries that have integrated mitigation, adaptation, impact reduction and early warning into primary, secondary and tertiary curricula</v>
          </cell>
          <cell r="AX130">
            <v>27000</v>
          </cell>
          <cell r="AY130">
            <v>27000</v>
          </cell>
          <cell r="AZ130">
            <v>0</v>
          </cell>
          <cell r="BC130">
            <v>0</v>
          </cell>
          <cell r="BF130">
            <v>0</v>
          </cell>
          <cell r="BG130">
            <v>60600</v>
          </cell>
          <cell r="BH130">
            <v>60600</v>
          </cell>
          <cell r="BI130">
            <v>0</v>
          </cell>
          <cell r="BJ130">
            <v>122300</v>
          </cell>
          <cell r="BK130">
            <v>122300</v>
          </cell>
          <cell r="BL130">
            <v>0</v>
          </cell>
          <cell r="BO130">
            <v>0</v>
          </cell>
          <cell r="BR130">
            <v>0</v>
          </cell>
          <cell r="BU130">
            <v>0</v>
          </cell>
          <cell r="BV130">
            <v>54200</v>
          </cell>
          <cell r="BW130">
            <v>54200</v>
          </cell>
          <cell r="BX130">
            <v>0</v>
          </cell>
          <cell r="CA130">
            <v>0</v>
          </cell>
          <cell r="CB130">
            <v>264100</v>
          </cell>
          <cell r="CC130">
            <v>264100</v>
          </cell>
          <cell r="CD130">
            <v>0</v>
          </cell>
          <cell r="CG130">
            <v>0</v>
          </cell>
          <cell r="CJ130">
            <v>0</v>
          </cell>
          <cell r="CK130">
            <v>54200</v>
          </cell>
          <cell r="CL130">
            <v>0</v>
          </cell>
          <cell r="CM130">
            <v>54200</v>
          </cell>
          <cell r="CP130">
            <v>0</v>
          </cell>
          <cell r="CS130">
            <v>0</v>
          </cell>
          <cell r="CV130">
            <v>0</v>
          </cell>
          <cell r="CY130">
            <v>0</v>
          </cell>
          <cell r="DB130">
            <v>0</v>
          </cell>
          <cell r="DE130">
            <v>0</v>
          </cell>
          <cell r="DH130">
            <v>0</v>
          </cell>
          <cell r="DK130">
            <v>0</v>
          </cell>
          <cell r="DL130">
            <v>54200</v>
          </cell>
          <cell r="DM130">
            <v>0</v>
          </cell>
          <cell r="DN130">
            <v>54200</v>
          </cell>
          <cell r="DO130">
            <v>0</v>
          </cell>
          <cell r="DP130">
            <v>0</v>
          </cell>
          <cell r="DQ130">
            <v>0</v>
          </cell>
          <cell r="DR130">
            <v>27000</v>
          </cell>
          <cell r="DS130">
            <v>27000</v>
          </cell>
          <cell r="DT130">
            <v>0</v>
          </cell>
          <cell r="DU130">
            <v>54200</v>
          </cell>
          <cell r="DV130">
            <v>0</v>
          </cell>
          <cell r="DW130">
            <v>54200</v>
          </cell>
          <cell r="DX130">
            <v>0</v>
          </cell>
          <cell r="DY130">
            <v>0</v>
          </cell>
          <cell r="DZ130">
            <v>0</v>
          </cell>
          <cell r="EA130">
            <v>60600</v>
          </cell>
          <cell r="EB130">
            <v>60600</v>
          </cell>
          <cell r="EC130">
            <v>0</v>
          </cell>
        </row>
        <row r="131">
          <cell r="E131" t="str">
            <v>Governments and communities have increased capacities to adapt to and mitigate the impacts of climate change  </v>
          </cell>
          <cell r="F131" t="str">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ell>
          <cell r="G131">
            <v>44562</v>
          </cell>
          <cell r="H131">
            <v>45261</v>
          </cell>
          <cell r="I131" t="str">
            <v>Sacha Lindo</v>
          </cell>
          <cell r="K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N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O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R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S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T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1" t="str">
            <v>Gender equality/women’s empowerment is a significant objective (2)</v>
          </cell>
          <cell r="V131" t="str">
            <v>Limited contribution to realization of human rights (1)</v>
          </cell>
          <cell r="W131" t="str">
            <v>Contributes to sustaining peace in a limited way  human rights (1)</v>
          </cell>
          <cell r="X131" t="str">
            <v>Policy Advice and Thought Leadership </v>
          </cell>
          <cell r="Y131" t="str">
            <v>Women and Girls</v>
          </cell>
          <cell r="Z131" t="str">
            <v xml:space="preserve">Joint Programming </v>
          </cell>
          <cell r="AA131" t="str">
            <v>13.2 Integrate climate change measures into national policies, strategies and planning</v>
          </cell>
          <cell r="AB131" t="str">
            <v>13.3 Improve education, awareness-raising and human and institutional capacity on climate change mitigation, adaptation, impact reduction and early warning</v>
          </cell>
          <cell r="AC131" t="str">
            <v>1.b Create sound policy frameworks at the national, regional and international levels, based on pro-poor and gender-sensitive development strategies, to support accelerated investment in poverty eradication actions</v>
          </cell>
          <cell r="AD131" t="str">
            <v>5.c Adopt and strengthen sound policies and enforceable legislation for the promotion of gender equality and the empowerment of all women and girls at all levels</v>
          </cell>
          <cell r="AE131"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31" t="str">
            <v>Climate Change Adaptation and Resilience</v>
          </cell>
          <cell r="AG131" t="str">
            <v>Support to Institutions</v>
          </cell>
          <cell r="AH131" t="str">
            <v>Capacity Building</v>
          </cell>
          <cell r="AI131" t="str">
            <v>Well-planned and Durable Infrastructure</v>
          </cell>
          <cell r="AJ131" t="str">
            <v>Climate Change and Disaster Risk Reduction</v>
          </cell>
          <cell r="AK131" t="str">
            <v>United Nations Development Programme (UNDP)</v>
          </cell>
          <cell r="AL131" t="str">
            <v>Govermments of Canada</v>
          </cell>
          <cell r="AM131" t="str">
            <v>CDEMA, Ministry of Finance, Economic Planning and Information Technology; Department of Environment ; Ministry of. Climate Resilience, The Environment, Forestry, Fisheries &amp; Disaster Management; Ministry of Environment, Rural Modernisation and Kalinago Upliftment</v>
          </cell>
          <cell r="AN131" t="str">
            <v>COM (Government, RGO, IGO)</v>
          </cell>
          <cell r="AQ131" t="str">
            <v xml:space="preserve">Number of risk-informed gender responsive climate change adaptation actions implemented in sectors identified in the National </v>
          </cell>
          <cell r="AR131" t="str">
            <v>13.3.2 Number of countries that have communicated the strengthening of institutional, systemic and individual capacity-building to implement adaptation, mitigation and technology transfer, and development actions</v>
          </cell>
          <cell r="AX131">
            <v>303995.11</v>
          </cell>
          <cell r="AY131">
            <v>303995.11</v>
          </cell>
          <cell r="AZ131">
            <v>0</v>
          </cell>
          <cell r="BC131">
            <v>0</v>
          </cell>
          <cell r="BF131">
            <v>0</v>
          </cell>
          <cell r="BG131">
            <v>308995.11</v>
          </cell>
          <cell r="BH131">
            <v>308995.11</v>
          </cell>
          <cell r="BI131">
            <v>0</v>
          </cell>
          <cell r="BJ131">
            <v>339025.11</v>
          </cell>
          <cell r="BK131">
            <v>339025.11</v>
          </cell>
          <cell r="BL131">
            <v>0</v>
          </cell>
          <cell r="BO131">
            <v>0</v>
          </cell>
          <cell r="BR131">
            <v>0</v>
          </cell>
          <cell r="BS131">
            <v>319025.11</v>
          </cell>
          <cell r="BT131">
            <v>319025.11</v>
          </cell>
          <cell r="BU131">
            <v>0</v>
          </cell>
          <cell r="BV131">
            <v>297995.11</v>
          </cell>
          <cell r="BW131">
            <v>297995.11</v>
          </cell>
          <cell r="BX131">
            <v>0</v>
          </cell>
          <cell r="CA131">
            <v>0</v>
          </cell>
          <cell r="CB131">
            <v>1569035.5499999998</v>
          </cell>
          <cell r="CC131">
            <v>1569035.5499999998</v>
          </cell>
          <cell r="CD131">
            <v>0</v>
          </cell>
          <cell r="CG131">
            <v>0</v>
          </cell>
          <cell r="CJ131">
            <v>0</v>
          </cell>
          <cell r="CM131">
            <v>0</v>
          </cell>
          <cell r="CP131">
            <v>0</v>
          </cell>
          <cell r="CS131">
            <v>0</v>
          </cell>
          <cell r="CV131">
            <v>0</v>
          </cell>
          <cell r="CY131">
            <v>0</v>
          </cell>
          <cell r="DB131">
            <v>0</v>
          </cell>
          <cell r="DE131">
            <v>0</v>
          </cell>
          <cell r="DH131">
            <v>0</v>
          </cell>
          <cell r="DK131">
            <v>0</v>
          </cell>
          <cell r="DL131">
            <v>0</v>
          </cell>
          <cell r="DM131">
            <v>0</v>
          </cell>
          <cell r="DN131">
            <v>0</v>
          </cell>
          <cell r="DO131">
            <v>0</v>
          </cell>
          <cell r="DP131">
            <v>0</v>
          </cell>
          <cell r="DQ131">
            <v>0</v>
          </cell>
          <cell r="DR131">
            <v>303995.11</v>
          </cell>
          <cell r="DS131">
            <v>303995.11</v>
          </cell>
          <cell r="DT131">
            <v>0</v>
          </cell>
          <cell r="DU131">
            <v>0</v>
          </cell>
          <cell r="DV131">
            <v>0</v>
          </cell>
          <cell r="DW131">
            <v>0</v>
          </cell>
          <cell r="DX131">
            <v>0</v>
          </cell>
          <cell r="DY131">
            <v>0</v>
          </cell>
          <cell r="DZ131">
            <v>0</v>
          </cell>
          <cell r="EA131">
            <v>308995.11</v>
          </cell>
          <cell r="EB131">
            <v>308995.11</v>
          </cell>
          <cell r="EC131">
            <v>0</v>
          </cell>
        </row>
        <row r="132">
          <cell r="E132" t="str">
            <v xml:space="preserve">Increasing the Resilience of the Education System to Climate Change Impacts in the Eastern Caribbean </v>
          </cell>
          <cell r="F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K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R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AJ132" t="str">
            <v>Climate Change and Disaster Risk Reduction</v>
          </cell>
          <cell r="AK132" t="str">
            <v>United Nations Human Settlements Programme (UN-Habitat)</v>
          </cell>
          <cell r="AM132" t="str">
            <v xml:space="preserve">SLU: Ministry of Education, Innovation, Gender
Relations and Sustainable Development
AB : Department of Environment </v>
          </cell>
          <cell r="AN132" t="str">
            <v>Government</v>
          </cell>
          <cell r="AO132" t="str">
            <v>Organisation of Eastern Caribbean States (OECS)</v>
          </cell>
          <cell r="AP132" t="str">
            <v>Caribbean Disaster Emergency Management Agency (CDEMA)</v>
          </cell>
          <cell r="AQ132" t="str">
            <v xml:space="preserve">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v>
          </cell>
          <cell r="AX132">
            <v>2559500</v>
          </cell>
          <cell r="AZ132">
            <v>2559500</v>
          </cell>
          <cell r="BS132">
            <v>3277775</v>
          </cell>
          <cell r="BU132">
            <v>3277775</v>
          </cell>
          <cell r="BY132">
            <v>190000</v>
          </cell>
          <cell r="BZ132">
            <v>0</v>
          </cell>
          <cell r="CA132">
            <v>190000</v>
          </cell>
          <cell r="CB132">
            <v>6027275</v>
          </cell>
          <cell r="CC132">
            <v>0</v>
          </cell>
          <cell r="CD132">
            <v>6027275</v>
          </cell>
          <cell r="CH132">
            <v>2559500</v>
          </cell>
          <cell r="CJ132">
            <v>2559500</v>
          </cell>
          <cell r="DC132">
            <v>3277775</v>
          </cell>
          <cell r="DD132">
            <v>0</v>
          </cell>
          <cell r="DE132">
            <v>3277775</v>
          </cell>
          <cell r="DI132">
            <v>190000</v>
          </cell>
          <cell r="DJ132">
            <v>0</v>
          </cell>
          <cell r="DK132">
            <v>190000</v>
          </cell>
          <cell r="DL132">
            <v>6027275</v>
          </cell>
          <cell r="DM132">
            <v>0</v>
          </cell>
          <cell r="DN132">
            <v>6027275</v>
          </cell>
          <cell r="DO132">
            <v>0</v>
          </cell>
          <cell r="DP132">
            <v>0</v>
          </cell>
          <cell r="DQ132">
            <v>0</v>
          </cell>
          <cell r="DR132">
            <v>5119000</v>
          </cell>
          <cell r="DS132">
            <v>0</v>
          </cell>
          <cell r="DT132">
            <v>5119000</v>
          </cell>
          <cell r="DU132">
            <v>0</v>
          </cell>
          <cell r="DV132">
            <v>0</v>
          </cell>
          <cell r="DW132">
            <v>0</v>
          </cell>
          <cell r="DX132">
            <v>0</v>
          </cell>
          <cell r="DY132">
            <v>0</v>
          </cell>
          <cell r="DZ132">
            <v>0</v>
          </cell>
          <cell r="EA132">
            <v>0</v>
          </cell>
          <cell r="EB132">
            <v>0</v>
          </cell>
          <cell r="EC132">
            <v>0</v>
          </cell>
        </row>
        <row r="133">
          <cell r="E133" t="str">
            <v xml:space="preserve">Governmental institutions are better equipped to identify impacts and opportunities for resilient recovery </v>
          </cell>
          <cell r="F133" t="str">
            <v xml:space="preserve">The urban sector is a key contributor to economic growth, as cities and towns are hubs for jobs, educational and health facilities and transportation. Recognising the need for a coordinated approach to faciliate urban development and provision of afordable housing,  the Caribbean Development Bank (CDB), has developed its Urban and Housing Sector Policies for its BMS to guide future investment in these sectors. Through technical asstiance from UN- Habitat  technical and financing from  CDB, UN-Habittat will work with CDB for developing Caribbean  urban planning guidelines and capital investments plans, and supporting implementation pilots in (SKN &amp; SLU) </v>
          </cell>
          <cell r="AJ133" t="str">
            <v>Climate Change and Disaster Risk Reduction</v>
          </cell>
          <cell r="AK133" t="str">
            <v>United Nations Human Settlements Programme (UN-Habitat)</v>
          </cell>
          <cell r="BY133">
            <v>375000</v>
          </cell>
          <cell r="BZ133">
            <v>375000</v>
          </cell>
          <cell r="CB133">
            <v>375000</v>
          </cell>
          <cell r="CC133">
            <v>375000</v>
          </cell>
          <cell r="CD133">
            <v>0</v>
          </cell>
          <cell r="DI133">
            <v>375000</v>
          </cell>
          <cell r="DJ133">
            <v>375000</v>
          </cell>
          <cell r="DK133">
            <v>0</v>
          </cell>
          <cell r="DL133">
            <v>375000</v>
          </cell>
          <cell r="DM133">
            <v>375000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row>
        <row r="134">
          <cell r="E134" t="str">
            <v xml:space="preserve">Governmental institutions are better equipped to identify impacts and opportunities for resilient recovery </v>
          </cell>
          <cell r="F134" t="str">
            <v xml:space="preserve">The main objective of the project is to accelerate green, resilient and pro-poor pandemic recovery towards sustainable urban development in African, Caribbean and Pacific SIDS. The project expects to accomplish the following outcomes: 
• Selected city/national governments in SIDS in Africa, the Caribbean and the Pacific have the capacity to articulate and action citywide fundable green, resilient, and pro-poor climate change and pandemic recovery plans. (ANB, SLU) 
• Global and intraregional exchange between SIDS regions in Africa, Caribbean and the Pacific is improved and has triggered south-south, north-south and triangular learning and partnership building  (ANB, SLU) </v>
          </cell>
          <cell r="AJ134" t="str">
            <v>Climate Change and Disaster Risk Reduction</v>
          </cell>
          <cell r="AK134" t="str">
            <v>United Nations Human Settlements Programme (UN-Habitat)</v>
          </cell>
          <cell r="AX134">
            <v>75000</v>
          </cell>
          <cell r="AY134">
            <v>75000</v>
          </cell>
          <cell r="BS134">
            <v>75000</v>
          </cell>
          <cell r="BT134">
            <v>75000</v>
          </cell>
          <cell r="CB134">
            <v>150000</v>
          </cell>
          <cell r="CC134">
            <v>150000</v>
          </cell>
          <cell r="CD134">
            <v>0</v>
          </cell>
          <cell r="DL134">
            <v>0</v>
          </cell>
          <cell r="DM134">
            <v>0</v>
          </cell>
          <cell r="DN134">
            <v>0</v>
          </cell>
          <cell r="DO134">
            <v>0</v>
          </cell>
          <cell r="DP134">
            <v>0</v>
          </cell>
          <cell r="DQ134">
            <v>0</v>
          </cell>
          <cell r="DR134">
            <v>75000</v>
          </cell>
          <cell r="DS134">
            <v>75000</v>
          </cell>
          <cell r="DT134">
            <v>0</v>
          </cell>
          <cell r="DU134">
            <v>0</v>
          </cell>
          <cell r="DV134">
            <v>0</v>
          </cell>
          <cell r="DW134">
            <v>0</v>
          </cell>
          <cell r="DX134">
            <v>0</v>
          </cell>
          <cell r="DY134">
            <v>0</v>
          </cell>
          <cell r="DZ134">
            <v>0</v>
          </cell>
          <cell r="EA134">
            <v>0</v>
          </cell>
          <cell r="EB134">
            <v>0</v>
          </cell>
          <cell r="EC134">
            <v>0</v>
          </cell>
        </row>
        <row r="135">
          <cell r="E135" t="str">
            <v xml:space="preserve">Resilient informal settlements upgrading and prevention strategy for St Lucia </v>
          </cell>
          <cell r="F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R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AJ135" t="str">
            <v>Climate Change and Disaster Risk Reduction</v>
          </cell>
          <cell r="AK135" t="str">
            <v>United Nations Human Settlements Programme (UN-Habitat)</v>
          </cell>
          <cell r="AM135" t="str">
            <v>Department of Housing and Local Government</v>
          </cell>
          <cell r="AQ135" t="str">
            <v xml:space="preserve">Number of or percentage of population living in informal settlements where the access to basic services is limited and lack of adequate and affordable housing and tenure security posing additional risk and vulnerabilities </v>
          </cell>
          <cell r="BS135">
            <v>62400</v>
          </cell>
          <cell r="BT135">
            <v>62400</v>
          </cell>
          <cell r="CB135">
            <v>62400</v>
          </cell>
          <cell r="CC135">
            <v>62400</v>
          </cell>
          <cell r="CD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row>
        <row r="136">
          <cell r="E136" t="str">
            <v xml:space="preserve"> OECS IOM Working Group established and functioning effectively to share information </v>
          </cell>
          <cell r="F136" t="str">
            <v>Working group supports OECS in monitoring migration related activities with the United Nations</v>
          </cell>
          <cell r="AF136" t="str">
            <v>Regional Cooperation</v>
          </cell>
          <cell r="AG136" t="str">
            <v>Support to Institutions</v>
          </cell>
          <cell r="AJ136" t="str">
            <v>Tailored Policy Support &amp; Technical Assistance</v>
          </cell>
          <cell r="AK136" t="str">
            <v>International Organization for Migration (IOM)</v>
          </cell>
          <cell r="AO136" t="str">
            <v>Organisation of Eastern Caribbean States (OECS)</v>
          </cell>
          <cell r="AZ136">
            <v>0</v>
          </cell>
          <cell r="BA136">
            <v>103000</v>
          </cell>
          <cell r="BB136">
            <v>103000</v>
          </cell>
          <cell r="BC136">
            <v>0</v>
          </cell>
          <cell r="BF136">
            <v>0</v>
          </cell>
          <cell r="BI136">
            <v>0</v>
          </cell>
          <cell r="BJ136">
            <v>50000</v>
          </cell>
          <cell r="BK136">
            <v>50000</v>
          </cell>
          <cell r="BL136">
            <v>0</v>
          </cell>
          <cell r="BO136">
            <v>0</v>
          </cell>
          <cell r="BR136">
            <v>0</v>
          </cell>
          <cell r="BS136">
            <v>35000</v>
          </cell>
          <cell r="BT136">
            <v>35000</v>
          </cell>
          <cell r="BU136">
            <v>0</v>
          </cell>
          <cell r="BV136">
            <v>78000</v>
          </cell>
          <cell r="BW136">
            <v>78000</v>
          </cell>
          <cell r="BX136">
            <v>0</v>
          </cell>
          <cell r="CA136">
            <v>0</v>
          </cell>
          <cell r="CB136">
            <v>266000</v>
          </cell>
          <cell r="CC136">
            <v>266000</v>
          </cell>
          <cell r="CD136">
            <v>0</v>
          </cell>
          <cell r="CG136">
            <v>0</v>
          </cell>
          <cell r="CJ136">
            <v>0</v>
          </cell>
          <cell r="CM136">
            <v>0</v>
          </cell>
          <cell r="CP136">
            <v>0</v>
          </cell>
          <cell r="CS136">
            <v>0</v>
          </cell>
          <cell r="CV136">
            <v>0</v>
          </cell>
          <cell r="CY136">
            <v>0</v>
          </cell>
          <cell r="DB136">
            <v>0</v>
          </cell>
          <cell r="DE136">
            <v>0</v>
          </cell>
          <cell r="DH136">
            <v>0</v>
          </cell>
          <cell r="DK136">
            <v>0</v>
          </cell>
          <cell r="DL136">
            <v>0</v>
          </cell>
          <cell r="DM136">
            <v>0</v>
          </cell>
          <cell r="DN136">
            <v>0</v>
          </cell>
          <cell r="DO136">
            <v>0</v>
          </cell>
          <cell r="DP136">
            <v>0</v>
          </cell>
          <cell r="DQ136">
            <v>0</v>
          </cell>
          <cell r="DR136">
            <v>0</v>
          </cell>
          <cell r="DS136">
            <v>0</v>
          </cell>
          <cell r="DT136">
            <v>0</v>
          </cell>
          <cell r="DU136">
            <v>103000</v>
          </cell>
          <cell r="DV136">
            <v>103000</v>
          </cell>
          <cell r="DW136">
            <v>0</v>
          </cell>
          <cell r="DX136">
            <v>0</v>
          </cell>
          <cell r="DY136">
            <v>0</v>
          </cell>
          <cell r="DZ136">
            <v>0</v>
          </cell>
          <cell r="EA136">
            <v>0</v>
          </cell>
          <cell r="EB136">
            <v>0</v>
          </cell>
          <cell r="EC136">
            <v>0</v>
          </cell>
        </row>
        <row r="137">
          <cell r="E137" t="str">
            <v>Capacity building workshop and advocacy for the advancement of legislation on countering the illicit smuggling of migrants.</v>
          </cell>
          <cell r="AF137" t="str">
            <v>Capacity Building</v>
          </cell>
          <cell r="AG137" t="str">
            <v xml:space="preserve">Citizens Security Policy Strengthening </v>
          </cell>
          <cell r="AH137" t="str">
            <v>Crime and Security</v>
          </cell>
          <cell r="AJ137" t="str">
            <v>Tailored Policy Support &amp; Technical Assistance</v>
          </cell>
          <cell r="AK137" t="str">
            <v>International Organization for Migration (IOM)</v>
          </cell>
          <cell r="AO137" t="str">
            <v>Caricom Implementing Agency for Crime and Security (Caricom- IMPACS)</v>
          </cell>
          <cell r="AZ137">
            <v>0</v>
          </cell>
          <cell r="BC137">
            <v>0</v>
          </cell>
          <cell r="BF137">
            <v>0</v>
          </cell>
          <cell r="BI137">
            <v>0</v>
          </cell>
          <cell r="BL137">
            <v>0</v>
          </cell>
          <cell r="BO137">
            <v>0</v>
          </cell>
          <cell r="BR137">
            <v>0</v>
          </cell>
          <cell r="BU137">
            <v>0</v>
          </cell>
          <cell r="BX137">
            <v>0</v>
          </cell>
          <cell r="CA137">
            <v>0</v>
          </cell>
          <cell r="CB137">
            <v>0</v>
          </cell>
          <cell r="CC137">
            <v>0</v>
          </cell>
          <cell r="CD137">
            <v>0</v>
          </cell>
          <cell r="CG137">
            <v>0</v>
          </cell>
          <cell r="CJ137">
            <v>0</v>
          </cell>
          <cell r="CM137">
            <v>0</v>
          </cell>
          <cell r="CP137">
            <v>0</v>
          </cell>
          <cell r="CS137">
            <v>0</v>
          </cell>
          <cell r="CV137">
            <v>0</v>
          </cell>
          <cell r="CY137">
            <v>0</v>
          </cell>
          <cell r="DB137">
            <v>0</v>
          </cell>
          <cell r="DE137">
            <v>0</v>
          </cell>
          <cell r="DH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row>
        <row r="138">
          <cell r="E138" t="str">
            <v>Regional engagements provide CARICOM Institutions and Member States the information and good practices needed to negotiate a regional migration strategy.</v>
          </cell>
          <cell r="F138" t="str">
            <v>IOM will engage with CARICOM to determine its supporting role in the formation and negotiation of a regional migration strategy</v>
          </cell>
          <cell r="AF138" t="str">
            <v>Capacity Building</v>
          </cell>
          <cell r="AG138" t="str">
            <v>Regional Cooperation</v>
          </cell>
          <cell r="AJ138" t="str">
            <v>Tailored Policy Support &amp; Technical Assistance</v>
          </cell>
          <cell r="AK138" t="str">
            <v>International Organization for Migration (IOM)</v>
          </cell>
          <cell r="AO138" t="str">
            <v>Caribbean Community Secretariat (CARICOM)</v>
          </cell>
          <cell r="AZ138">
            <v>0</v>
          </cell>
          <cell r="BC138">
            <v>0</v>
          </cell>
          <cell r="BF138">
            <v>0</v>
          </cell>
          <cell r="BI138">
            <v>0</v>
          </cell>
          <cell r="BL138">
            <v>0</v>
          </cell>
          <cell r="BO138">
            <v>0</v>
          </cell>
          <cell r="BR138">
            <v>0</v>
          </cell>
          <cell r="BU138">
            <v>0</v>
          </cell>
          <cell r="BX138">
            <v>0</v>
          </cell>
          <cell r="CA138">
            <v>0</v>
          </cell>
          <cell r="CB138">
            <v>0</v>
          </cell>
          <cell r="CC138">
            <v>0</v>
          </cell>
          <cell r="CD138">
            <v>0</v>
          </cell>
          <cell r="CG138">
            <v>0</v>
          </cell>
          <cell r="CJ138">
            <v>0</v>
          </cell>
          <cell r="CM138">
            <v>0</v>
          </cell>
          <cell r="CP138">
            <v>0</v>
          </cell>
          <cell r="CS138">
            <v>0</v>
          </cell>
          <cell r="CV138">
            <v>0</v>
          </cell>
          <cell r="CY138">
            <v>0</v>
          </cell>
          <cell r="DB138">
            <v>0</v>
          </cell>
          <cell r="DE138">
            <v>0</v>
          </cell>
          <cell r="DH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row>
        <row r="139">
          <cell r="E139" t="str">
            <v>Increased capacity of Member States to engage in a forward-looking international labour standards policy (Output 2.3)</v>
          </cell>
          <cell r="F139" t="str">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ell>
          <cell r="AF139" t="str">
            <v>Support to Institutions</v>
          </cell>
          <cell r="AI139" t="str">
            <v>Protected and Sustainably Leveraged Natural and Other Unique Assets</v>
          </cell>
          <cell r="AJ139" t="str">
            <v>Tailored Policy Support &amp; Technical Assistance</v>
          </cell>
          <cell r="AK139" t="str">
            <v>International Labour Organization (ILO)</v>
          </cell>
          <cell r="AZ139">
            <v>0</v>
          </cell>
          <cell r="BC139">
            <v>0</v>
          </cell>
          <cell r="BF139">
            <v>0</v>
          </cell>
          <cell r="BI139">
            <v>0</v>
          </cell>
          <cell r="BL139">
            <v>0</v>
          </cell>
          <cell r="BO139">
            <v>0</v>
          </cell>
          <cell r="BR139">
            <v>0</v>
          </cell>
          <cell r="BU139">
            <v>0</v>
          </cell>
          <cell r="BX139">
            <v>0</v>
          </cell>
          <cell r="CA139">
            <v>0</v>
          </cell>
          <cell r="CB139">
            <v>0</v>
          </cell>
          <cell r="CC139">
            <v>0</v>
          </cell>
          <cell r="CD139">
            <v>0</v>
          </cell>
          <cell r="CG139">
            <v>0</v>
          </cell>
          <cell r="CJ139">
            <v>0</v>
          </cell>
          <cell r="CM139">
            <v>0</v>
          </cell>
          <cell r="CP139">
            <v>0</v>
          </cell>
          <cell r="CS139">
            <v>0</v>
          </cell>
          <cell r="CV139">
            <v>0</v>
          </cell>
          <cell r="CY139">
            <v>0</v>
          </cell>
          <cell r="DB139">
            <v>0</v>
          </cell>
          <cell r="DE139">
            <v>0</v>
          </cell>
          <cell r="DH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row>
        <row r="140">
          <cell r="E140" t="str">
            <v>Teacher capacities are strengthened to promote peace education and conflict prevention</v>
          </cell>
          <cell r="AF140" t="str">
            <v>Education Capacity Building</v>
          </cell>
          <cell r="AJ140" t="str">
            <v>Tailored Policy Support &amp; Technical Assistance</v>
          </cell>
          <cell r="AK140" t="str">
            <v>United Nations Educational, Scientific and Cultural Organization (UNESCO)</v>
          </cell>
          <cell r="AZ140">
            <v>0</v>
          </cell>
          <cell r="BC140">
            <v>0</v>
          </cell>
          <cell r="BF140">
            <v>0</v>
          </cell>
          <cell r="BI140">
            <v>0</v>
          </cell>
          <cell r="BL140">
            <v>0</v>
          </cell>
          <cell r="BO140">
            <v>0</v>
          </cell>
          <cell r="BR140">
            <v>0</v>
          </cell>
          <cell r="BU140">
            <v>0</v>
          </cell>
          <cell r="BX140">
            <v>0</v>
          </cell>
          <cell r="CA140">
            <v>0</v>
          </cell>
          <cell r="CB140">
            <v>0</v>
          </cell>
          <cell r="CC140">
            <v>0</v>
          </cell>
          <cell r="CD140">
            <v>0</v>
          </cell>
          <cell r="CG140">
            <v>0</v>
          </cell>
          <cell r="CJ140">
            <v>0</v>
          </cell>
          <cell r="CM140">
            <v>0</v>
          </cell>
          <cell r="CP140">
            <v>0</v>
          </cell>
          <cell r="CS140">
            <v>0</v>
          </cell>
          <cell r="CV140">
            <v>0</v>
          </cell>
          <cell r="CY140">
            <v>0</v>
          </cell>
          <cell r="DB140">
            <v>0</v>
          </cell>
          <cell r="DE140">
            <v>0</v>
          </cell>
          <cell r="DH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row>
        <row r="141">
          <cell r="E141" t="str">
            <v xml:space="preserve">
Ministries of education with improved capacity to execute peace education and conflict prevention programmes in schools</v>
          </cell>
          <cell r="AF141" t="str">
            <v>Youth Capacity Building</v>
          </cell>
          <cell r="AG141" t="str">
            <v>Education Capacity Building</v>
          </cell>
          <cell r="AJ141" t="str">
            <v>Tailored Policy Support &amp; Technical Assistance</v>
          </cell>
          <cell r="AK141" t="str">
            <v>United Nations Educational, Scientific and Cultural Organization (UNESCO)</v>
          </cell>
          <cell r="AZ141">
            <v>0</v>
          </cell>
          <cell r="BC141">
            <v>0</v>
          </cell>
          <cell r="BF141">
            <v>0</v>
          </cell>
          <cell r="BI141">
            <v>0</v>
          </cell>
          <cell r="BL141">
            <v>0</v>
          </cell>
          <cell r="BO141">
            <v>0</v>
          </cell>
          <cell r="BR141">
            <v>0</v>
          </cell>
          <cell r="BU141">
            <v>0</v>
          </cell>
          <cell r="BX141">
            <v>0</v>
          </cell>
          <cell r="CA141">
            <v>0</v>
          </cell>
          <cell r="CB141">
            <v>0</v>
          </cell>
          <cell r="CC141">
            <v>0</v>
          </cell>
          <cell r="CD141">
            <v>0</v>
          </cell>
          <cell r="CG141">
            <v>0</v>
          </cell>
          <cell r="CJ141">
            <v>0</v>
          </cell>
          <cell r="CM141">
            <v>0</v>
          </cell>
          <cell r="CP141">
            <v>0</v>
          </cell>
          <cell r="CS141">
            <v>0</v>
          </cell>
          <cell r="CV141">
            <v>0</v>
          </cell>
          <cell r="CY141">
            <v>0</v>
          </cell>
          <cell r="DB141">
            <v>0</v>
          </cell>
          <cell r="DE141">
            <v>0</v>
          </cell>
          <cell r="DH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row>
        <row r="142">
          <cell r="E142" t="str">
            <v>Improved capacity of decision makers to leverage ethical artificial intelligence systems in their national decision-making policies and plans to advance safety, social cohesion and benefits across the society</v>
          </cell>
          <cell r="AF142" t="str">
            <v>Support to Institutions</v>
          </cell>
          <cell r="AG142" t="str">
            <v>ICTs</v>
          </cell>
          <cell r="AJ142" t="str">
            <v xml:space="preserve">Digitization </v>
          </cell>
          <cell r="AK142" t="str">
            <v>United Nations Educational, Scientific and Cultural Organization (UNESCO)</v>
          </cell>
          <cell r="AZ142">
            <v>0</v>
          </cell>
          <cell r="BC142">
            <v>0</v>
          </cell>
          <cell r="BF142">
            <v>0</v>
          </cell>
          <cell r="BI142">
            <v>0</v>
          </cell>
          <cell r="BL142">
            <v>0</v>
          </cell>
          <cell r="BO142">
            <v>0</v>
          </cell>
          <cell r="BR142">
            <v>0</v>
          </cell>
          <cell r="BU142">
            <v>0</v>
          </cell>
          <cell r="BX142">
            <v>0</v>
          </cell>
          <cell r="CA142">
            <v>0</v>
          </cell>
          <cell r="CB142">
            <v>0</v>
          </cell>
          <cell r="CC142">
            <v>0</v>
          </cell>
          <cell r="CD142">
            <v>0</v>
          </cell>
          <cell r="CG142">
            <v>0</v>
          </cell>
          <cell r="CJ142">
            <v>0</v>
          </cell>
          <cell r="CM142">
            <v>0</v>
          </cell>
          <cell r="CP142">
            <v>0</v>
          </cell>
          <cell r="CS142">
            <v>0</v>
          </cell>
          <cell r="CV142">
            <v>0</v>
          </cell>
          <cell r="CY142">
            <v>0</v>
          </cell>
          <cell r="DB142">
            <v>0</v>
          </cell>
          <cell r="DE142">
            <v>0</v>
          </cell>
          <cell r="DH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row>
        <row r="143">
          <cell r="E143" t="str">
            <v>National and regional actors have enhanced capacity for improve governance, crime data management, crime response management and coordination</v>
          </cell>
          <cell r="F143" t="str">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ell>
          <cell r="G143">
            <v>44562</v>
          </cell>
          <cell r="H143">
            <v>45261</v>
          </cell>
          <cell r="I143" t="str">
            <v>Sacha Lindo</v>
          </cell>
          <cell r="J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K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L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N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O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Q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R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S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U143" t="str">
            <v>Gender equality/women’s empowerment is a significant objective (2)</v>
          </cell>
          <cell r="V143" t="str">
            <v>Significant contribution to realization of human rights (2)</v>
          </cell>
          <cell r="W143" t="str">
            <v>Sustaining Peace is a significant objective  (2)</v>
          </cell>
          <cell r="X143" t="str">
            <v>Data Collection and Analysis </v>
          </cell>
          <cell r="Y143" t="str">
            <v>Youth</v>
          </cell>
          <cell r="AA143" t="str">
            <v>16.3 Promote the rule of law at the national and international levels and ensure equal access to justice for all</v>
          </cell>
          <cell r="AF143" t="str">
            <v>Gender-Based Violence Prevention</v>
          </cell>
          <cell r="AG143" t="str">
            <v>Access to Justice</v>
          </cell>
          <cell r="AH143" t="str">
            <v>Arbitration and Mediation</v>
          </cell>
          <cell r="AI143" t="str">
            <v xml:space="preserve">Robust Economy </v>
          </cell>
          <cell r="AJ143" t="str">
            <v xml:space="preserve">Digitization </v>
          </cell>
          <cell r="AK143" t="str">
            <v>United Nations Development Programme (UNDP)</v>
          </cell>
          <cell r="AL143" t="str">
            <v>USAID
EU</v>
          </cell>
          <cell r="AO143" t="str">
            <v>Eastern Caribbean Supreme Court</v>
          </cell>
          <cell r="AP143" t="str">
            <v>CARICOM IMPACS</v>
          </cell>
          <cell r="AQ143" t="str">
            <v xml:space="preserve">Number of risk-informed gender responsive climate change adaptation actions implemented in sectors identified in the National </v>
          </cell>
          <cell r="AR143" t="str">
            <v>16.3.2 Unsentenced detainees as a proportion of overall prison population</v>
          </cell>
          <cell r="AZ143">
            <v>0</v>
          </cell>
          <cell r="BA143">
            <v>103000</v>
          </cell>
          <cell r="BB143">
            <v>103000</v>
          </cell>
          <cell r="BC143">
            <v>0</v>
          </cell>
          <cell r="BF143">
            <v>0</v>
          </cell>
          <cell r="BI143">
            <v>0</v>
          </cell>
          <cell r="BJ143">
            <v>50000</v>
          </cell>
          <cell r="BK143">
            <v>50000</v>
          </cell>
          <cell r="BL143">
            <v>0</v>
          </cell>
          <cell r="BO143">
            <v>0</v>
          </cell>
          <cell r="BR143">
            <v>0</v>
          </cell>
          <cell r="BS143">
            <v>35000</v>
          </cell>
          <cell r="BT143">
            <v>35000</v>
          </cell>
          <cell r="BU143">
            <v>0</v>
          </cell>
          <cell r="BV143">
            <v>78000</v>
          </cell>
          <cell r="BW143">
            <v>78000</v>
          </cell>
          <cell r="BX143">
            <v>0</v>
          </cell>
          <cell r="CA143">
            <v>0</v>
          </cell>
          <cell r="CB143">
            <v>266000</v>
          </cell>
          <cell r="CC143">
            <v>266000</v>
          </cell>
          <cell r="CD143">
            <v>0</v>
          </cell>
          <cell r="CG143">
            <v>0</v>
          </cell>
          <cell r="CH143">
            <v>374058</v>
          </cell>
          <cell r="CI143">
            <v>374058</v>
          </cell>
          <cell r="CJ143">
            <v>0</v>
          </cell>
          <cell r="CK143">
            <v>386547.375</v>
          </cell>
          <cell r="CL143">
            <v>386547.375</v>
          </cell>
          <cell r="CM143">
            <v>0</v>
          </cell>
          <cell r="CP143">
            <v>0</v>
          </cell>
          <cell r="CQ143">
            <v>470114.125</v>
          </cell>
          <cell r="CR143">
            <v>470114.125</v>
          </cell>
          <cell r="CS143">
            <v>0</v>
          </cell>
          <cell r="CV143">
            <v>0</v>
          </cell>
          <cell r="CY143">
            <v>0</v>
          </cell>
          <cell r="CZ143">
            <v>352782</v>
          </cell>
          <cell r="DA143">
            <v>352782</v>
          </cell>
          <cell r="DB143">
            <v>0</v>
          </cell>
          <cell r="DC143">
            <v>465089.75</v>
          </cell>
          <cell r="DD143">
            <v>465089.75</v>
          </cell>
          <cell r="DE143">
            <v>0</v>
          </cell>
          <cell r="DH143">
            <v>0</v>
          </cell>
          <cell r="DK143">
            <v>0</v>
          </cell>
          <cell r="DL143">
            <v>2048591.25</v>
          </cell>
          <cell r="DM143">
            <v>2048591.25</v>
          </cell>
          <cell r="DN143">
            <v>0</v>
          </cell>
          <cell r="DO143">
            <v>0</v>
          </cell>
          <cell r="DP143">
            <v>0</v>
          </cell>
          <cell r="DQ143">
            <v>0</v>
          </cell>
          <cell r="DR143">
            <v>374058</v>
          </cell>
          <cell r="DS143">
            <v>374058</v>
          </cell>
          <cell r="DT143">
            <v>0</v>
          </cell>
          <cell r="DU143">
            <v>489547.375</v>
          </cell>
          <cell r="DV143">
            <v>489547.375</v>
          </cell>
          <cell r="DW143">
            <v>0</v>
          </cell>
          <cell r="DX143">
            <v>0</v>
          </cell>
          <cell r="DY143">
            <v>0</v>
          </cell>
          <cell r="DZ143">
            <v>0</v>
          </cell>
          <cell r="EA143">
            <v>470114.125</v>
          </cell>
          <cell r="EB143">
            <v>470114.125</v>
          </cell>
          <cell r="EC143">
            <v>0</v>
          </cell>
        </row>
        <row r="144">
          <cell r="E144" t="str">
            <v>Increased capacity among duty bearers (justice, CSOs) to manage GBV (sexual abuse, IPV and Trafficking) cases [including cybercrimes] and promote women’s empowerment.  </v>
          </cell>
          <cell r="F144" t="str">
            <v>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v>
          </cell>
          <cell r="K144" t="str">
            <v>Training of trainers on sexual offences manual for police</v>
          </cell>
          <cell r="L144" t="str">
            <v>Training of trainers on sexual offences manual for police</v>
          </cell>
          <cell r="U144" t="str">
            <v>Gender equality/women’s empowerment is the principle objective (3)</v>
          </cell>
          <cell r="V144" t="str">
            <v>Principal Contribution is to the realization of human rights (3)</v>
          </cell>
          <cell r="W144" t="str">
            <v>Contributes to sustaining peace in a limited way  human rights (1)</v>
          </cell>
          <cell r="X144" t="str">
            <v>Capacity Development/Technical Assistance </v>
          </cell>
          <cell r="Y144" t="str">
            <v>Women and Girls</v>
          </cell>
          <cell r="Z144" t="str">
            <v xml:space="preserve">Other </v>
          </cell>
          <cell r="AA144" t="str">
            <v>5.2 Eliminate all forms of violence against all women and girls in the public and private spheres, including trafficking and sexual and other types of exploitation</v>
          </cell>
          <cell r="AF144" t="str">
            <v>Gender-Based Violence Prevention</v>
          </cell>
          <cell r="AG144" t="str">
            <v>Capacity Building</v>
          </cell>
          <cell r="AH144" t="str">
            <v>Access to Justice</v>
          </cell>
          <cell r="AJ144" t="str">
            <v>COVID Response  &amp;  Socio-economic Recovery</v>
          </cell>
          <cell r="AK144" t="str">
            <v>United Nations Entity for Gender Equality and the Empowerment of Women (UN Women)</v>
          </cell>
          <cell r="AL144" t="str">
            <v>ACCP</v>
          </cell>
          <cell r="AN144" t="str">
            <v>Government</v>
          </cell>
          <cell r="AO144" t="str">
            <v>CARICOM Implementing Agency for Crime and Security (CARICOM- IMPACS)</v>
          </cell>
          <cell r="AQ144" t="str">
            <v>Number of partners that have increased capacities to advance gender equality and women’s empowerment through national and/or local (multi)sectoral strategies, policies and/or action plan</v>
          </cell>
          <cell r="AR144" t="str">
            <v>5.2.2 Proportion of women and girls aged 15 years and older subjected to sexual violence by persons other than an intimate partner in the previous 12 months, by age and place of occurrence</v>
          </cell>
          <cell r="AZ144">
            <v>0</v>
          </cell>
          <cell r="BC144">
            <v>0</v>
          </cell>
          <cell r="BF144">
            <v>0</v>
          </cell>
          <cell r="BI144">
            <v>0</v>
          </cell>
          <cell r="BL144">
            <v>0</v>
          </cell>
          <cell r="BO144">
            <v>0</v>
          </cell>
          <cell r="BR144">
            <v>0</v>
          </cell>
          <cell r="BU144">
            <v>0</v>
          </cell>
          <cell r="BX144">
            <v>0</v>
          </cell>
          <cell r="CA144">
            <v>0</v>
          </cell>
          <cell r="CB144">
            <v>0</v>
          </cell>
          <cell r="CC144">
            <v>0</v>
          </cell>
          <cell r="CD144">
            <v>0</v>
          </cell>
          <cell r="CG144">
            <v>0</v>
          </cell>
          <cell r="CH144">
            <v>10000</v>
          </cell>
          <cell r="CJ144">
            <v>10000</v>
          </cell>
          <cell r="CK144">
            <v>10000</v>
          </cell>
          <cell r="CM144">
            <v>10000</v>
          </cell>
          <cell r="CP144">
            <v>0</v>
          </cell>
          <cell r="CS144">
            <v>0</v>
          </cell>
          <cell r="CV144">
            <v>0</v>
          </cell>
          <cell r="CY144">
            <v>0</v>
          </cell>
          <cell r="DB144">
            <v>0</v>
          </cell>
          <cell r="DE144">
            <v>0</v>
          </cell>
          <cell r="DH144">
            <v>0</v>
          </cell>
          <cell r="DK144">
            <v>0</v>
          </cell>
          <cell r="DL144">
            <v>20000</v>
          </cell>
          <cell r="DM144">
            <v>0</v>
          </cell>
          <cell r="DN144">
            <v>20000</v>
          </cell>
          <cell r="DO144">
            <v>0</v>
          </cell>
          <cell r="DP144">
            <v>0</v>
          </cell>
          <cell r="DQ144">
            <v>0</v>
          </cell>
          <cell r="DR144">
            <v>10000</v>
          </cell>
          <cell r="DS144">
            <v>0</v>
          </cell>
          <cell r="DT144">
            <v>10000</v>
          </cell>
          <cell r="DU144">
            <v>10000</v>
          </cell>
          <cell r="DV144">
            <v>0</v>
          </cell>
          <cell r="DW144">
            <v>10000</v>
          </cell>
          <cell r="DX144">
            <v>0</v>
          </cell>
          <cell r="DY144">
            <v>0</v>
          </cell>
          <cell r="DZ144">
            <v>0</v>
          </cell>
          <cell r="EA144">
            <v>0</v>
          </cell>
          <cell r="EB144">
            <v>0</v>
          </cell>
          <cell r="EC144">
            <v>0</v>
          </cell>
        </row>
        <row r="145">
          <cell r="E145" t="str">
            <v xml:space="preserve">Strengthened skills among policymakers to develop GBV legislation and policy in line with international standards. </v>
          </cell>
          <cell r="K145" t="str">
            <v>Quality, disaggregated and globally comparable data on different forms of violence against women and girls and harmful practices, collected, analysed and used in line with international standards to inform laws, policies and programmes</v>
          </cell>
          <cell r="L145" t="str">
            <v>Quality disaggregated and globally comparable data on different forms of violence against women and girls and harmful practices collected, analysed and used in line with international standards to inform laws, policies and programmes</v>
          </cell>
          <cell r="R145" t="str">
            <v>Quality, disaggregated and globally comparable data on different forms of violence against women and girls and harmful practices, collected, analysed and used in line with international standards to inform laws, policies and programmes</v>
          </cell>
          <cell r="S145" t="str">
            <v>Quality, disaggregated and globally comparable data on different forms of violence against women and girls and harmful practices, collected, analysed and used in line with international standards to inform laws, policies and programmes</v>
          </cell>
          <cell r="U145" t="str">
            <v>Gender equality/women’s empowerment is the principle objective (3)</v>
          </cell>
          <cell r="V145" t="str">
            <v>Principal Contribution is to the realization of human rights (3)</v>
          </cell>
          <cell r="W145" t="str">
            <v>Contributes to sustaining peace in a limited way  human rights (1)</v>
          </cell>
          <cell r="X145" t="str">
            <v>Data Collection and Analysis </v>
          </cell>
          <cell r="Y145" t="str">
            <v>Women and Girls</v>
          </cell>
          <cell r="Z145" t="str">
            <v xml:space="preserve">Joint Programming </v>
          </cell>
          <cell r="AA145" t="str">
            <v>5.2 Eliminate all forms of violence against all women and girls in the public and private spheres, including trafficking and sexual and other types of exploitation</v>
          </cell>
          <cell r="AB145" t="str">
            <v>5.c Adopt and strengthen sound policies and enforceable legislation for the promotion of gender equality and the empowerment of all women and girls at all levels</v>
          </cell>
          <cell r="AF145" t="str">
            <v>Gender-Based Violence Prevention</v>
          </cell>
          <cell r="AG145" t="str">
            <v>Access to Justice</v>
          </cell>
          <cell r="AH145" t="str">
            <v>Support to Institutions</v>
          </cell>
          <cell r="AJ145" t="str">
            <v>Tailored Policy Support &amp; Technical Assistance</v>
          </cell>
          <cell r="AK145" t="str">
            <v>United Nations Entity for Gender Equality and the Empowerment of Women (UN Women)</v>
          </cell>
          <cell r="AQ145" t="str">
            <v>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v>
          </cell>
          <cell r="AR145" t="str">
            <v>5.2.1 Proportion of ever-partnered women and girls aged 15 years and older subjected to physical, sexual or psychological violence by a current or former intimate partner in the previous 12 months, by form of violence and by age</v>
          </cell>
          <cell r="AX145">
            <v>50000</v>
          </cell>
          <cell r="AZ145">
            <v>50000</v>
          </cell>
          <cell r="BC145">
            <v>0</v>
          </cell>
          <cell r="BF145">
            <v>0</v>
          </cell>
          <cell r="BI145">
            <v>0</v>
          </cell>
          <cell r="BL145">
            <v>0</v>
          </cell>
          <cell r="BO145">
            <v>0</v>
          </cell>
          <cell r="BR145">
            <v>0</v>
          </cell>
          <cell r="BU145">
            <v>0</v>
          </cell>
          <cell r="BX145">
            <v>0</v>
          </cell>
          <cell r="CA145">
            <v>0</v>
          </cell>
          <cell r="CB145">
            <v>50000</v>
          </cell>
          <cell r="CC145">
            <v>0</v>
          </cell>
          <cell r="CD145">
            <v>50000</v>
          </cell>
          <cell r="CG145">
            <v>0</v>
          </cell>
          <cell r="CJ145">
            <v>0</v>
          </cell>
          <cell r="CM145">
            <v>0</v>
          </cell>
          <cell r="CP145">
            <v>0</v>
          </cell>
          <cell r="CS145">
            <v>0</v>
          </cell>
          <cell r="CV145">
            <v>0</v>
          </cell>
          <cell r="CY145">
            <v>0</v>
          </cell>
          <cell r="DB145">
            <v>0</v>
          </cell>
          <cell r="DC145">
            <v>50000</v>
          </cell>
          <cell r="DE145">
            <v>50000</v>
          </cell>
          <cell r="DF145">
            <v>50000</v>
          </cell>
          <cell r="DH145">
            <v>50000</v>
          </cell>
          <cell r="DK145">
            <v>0</v>
          </cell>
          <cell r="DL145">
            <v>100000</v>
          </cell>
          <cell r="DM145">
            <v>0</v>
          </cell>
          <cell r="DN145">
            <v>100000</v>
          </cell>
          <cell r="DO145">
            <v>0</v>
          </cell>
          <cell r="DP145">
            <v>0</v>
          </cell>
          <cell r="DQ145">
            <v>0</v>
          </cell>
          <cell r="DR145">
            <v>50000</v>
          </cell>
          <cell r="DS145">
            <v>0</v>
          </cell>
          <cell r="DT145">
            <v>50000</v>
          </cell>
          <cell r="DU145">
            <v>0</v>
          </cell>
          <cell r="DV145">
            <v>0</v>
          </cell>
          <cell r="DW145">
            <v>0</v>
          </cell>
          <cell r="DX145">
            <v>0</v>
          </cell>
          <cell r="DY145">
            <v>0</v>
          </cell>
          <cell r="DZ145">
            <v>0</v>
          </cell>
          <cell r="EA145">
            <v>0</v>
          </cell>
          <cell r="EB145">
            <v>0</v>
          </cell>
          <cell r="EC145">
            <v>0</v>
          </cell>
        </row>
        <row r="146">
          <cell r="E146" t="str">
            <v>Increased efficiency of the VAW referral pathways in CARICOM countries</v>
          </cell>
          <cell r="K146" t="str">
            <v>Increased efficiency of the VAW referral pathways in CARICOM countries</v>
          </cell>
          <cell r="L146" t="str">
            <v>Increased efficiency of the VAW refferal pathways in CARICOM countries</v>
          </cell>
          <cell r="O146" t="str">
            <v>Increased efficiency of the VAW refferal pathways in CARICOM countries</v>
          </cell>
          <cell r="R146" t="str">
            <v>Increased efficiency of the VAW referral pathways in CARICOM countries</v>
          </cell>
          <cell r="U146" t="str">
            <v>Gender equality/women’s empowerment is the principle objective (3)</v>
          </cell>
          <cell r="V146" t="str">
            <v>Significant contribution to realization of human rights (2)</v>
          </cell>
          <cell r="W146" t="str">
            <v>Contributes to sustaining peace in a limited way  human rights (1)</v>
          </cell>
          <cell r="X146" t="str">
            <v>Capacity Development/Technical Assistance </v>
          </cell>
          <cell r="Y146" t="str">
            <v>Women and Girls</v>
          </cell>
          <cell r="Z146" t="str">
            <v xml:space="preserve">Other </v>
          </cell>
          <cell r="AA146" t="str">
            <v>5.2 Eliminate all forms of violence against all women and girls in the public and private spheres, including trafficking and sexual and other types of exploitation</v>
          </cell>
          <cell r="AF146" t="str">
            <v>Gender-Based Violence Prevention</v>
          </cell>
          <cell r="AG146" t="str">
            <v>Access to Justice</v>
          </cell>
          <cell r="AH146" t="str">
            <v>Capacity Building</v>
          </cell>
          <cell r="AJ146" t="str">
            <v>Tailored Policy Support &amp; Technical Assistance</v>
          </cell>
          <cell r="AK146" t="str">
            <v>United Nations Entity for Gender Equality and the Empowerment of Women (UN Women)</v>
          </cell>
          <cell r="AN146" t="str">
            <v>CSO/NGO</v>
          </cell>
          <cell r="AQ146" t="str">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ell>
          <cell r="AR146" t="str">
            <v>5.2.1 Proportion of ever-partnered women and girls aged 15 years and older subjected to physical, sexual or psychological violence by a current or former intimate partner in the previous 12 months, by form of violence and by age</v>
          </cell>
          <cell r="AZ146">
            <v>0</v>
          </cell>
          <cell r="BC146">
            <v>0</v>
          </cell>
          <cell r="BF146">
            <v>0</v>
          </cell>
          <cell r="BI146">
            <v>0</v>
          </cell>
          <cell r="BL146">
            <v>0</v>
          </cell>
          <cell r="BO146">
            <v>0</v>
          </cell>
          <cell r="BR146">
            <v>0</v>
          </cell>
          <cell r="BS146">
            <v>25000</v>
          </cell>
          <cell r="BT146">
            <v>25000</v>
          </cell>
          <cell r="BU146">
            <v>0</v>
          </cell>
          <cell r="BX146">
            <v>0</v>
          </cell>
          <cell r="CA146">
            <v>0</v>
          </cell>
          <cell r="CB146">
            <v>25000</v>
          </cell>
          <cell r="CC146">
            <v>25000</v>
          </cell>
          <cell r="CD146">
            <v>0</v>
          </cell>
          <cell r="CG146">
            <v>0</v>
          </cell>
          <cell r="CH146">
            <v>45000</v>
          </cell>
          <cell r="CJ146">
            <v>45000</v>
          </cell>
          <cell r="CK146">
            <v>20000</v>
          </cell>
          <cell r="CM146">
            <v>20000</v>
          </cell>
          <cell r="CP146">
            <v>0</v>
          </cell>
          <cell r="CS146">
            <v>0</v>
          </cell>
          <cell r="CT146">
            <v>45000</v>
          </cell>
          <cell r="CV146">
            <v>45000</v>
          </cell>
          <cell r="CY146">
            <v>0</v>
          </cell>
          <cell r="DB146">
            <v>0</v>
          </cell>
          <cell r="DC146">
            <v>45000</v>
          </cell>
          <cell r="DE146">
            <v>45000</v>
          </cell>
          <cell r="DH146">
            <v>0</v>
          </cell>
          <cell r="DK146">
            <v>0</v>
          </cell>
          <cell r="DL146">
            <v>155000</v>
          </cell>
          <cell r="DM146">
            <v>0</v>
          </cell>
          <cell r="DN146">
            <v>155000</v>
          </cell>
          <cell r="DO146">
            <v>0</v>
          </cell>
          <cell r="DP146">
            <v>0</v>
          </cell>
          <cell r="DQ146">
            <v>0</v>
          </cell>
          <cell r="DR146">
            <v>45000</v>
          </cell>
          <cell r="DS146">
            <v>0</v>
          </cell>
          <cell r="DT146">
            <v>45000</v>
          </cell>
          <cell r="DU146">
            <v>20000</v>
          </cell>
          <cell r="DV146">
            <v>0</v>
          </cell>
          <cell r="DW146">
            <v>20000</v>
          </cell>
          <cell r="DX146">
            <v>0</v>
          </cell>
          <cell r="DY146">
            <v>0</v>
          </cell>
          <cell r="DZ146">
            <v>0</v>
          </cell>
          <cell r="EA146">
            <v>0</v>
          </cell>
          <cell r="EB146">
            <v>0</v>
          </cell>
          <cell r="EC146">
            <v>0</v>
          </cell>
        </row>
        <row r="147">
          <cell r="E147" t="str">
            <v>Improved accessibility and safety of public spaces for women and girls</v>
          </cell>
          <cell r="F147" t="str">
            <v>Resilient, Inclusive, Smart and Safe SIDS -programme approach</v>
          </cell>
          <cell r="L147" t="str">
            <v>reserach sexual harrassment in public spaces</v>
          </cell>
          <cell r="U147" t="str">
            <v>Gender equality/women’s empowerment is the principle objective (3)</v>
          </cell>
          <cell r="V147" t="str">
            <v>Significant contribution to realization of human rights (2)</v>
          </cell>
          <cell r="W147" t="str">
            <v>Contributes to sustaining peace in a limited way  human rights (1)</v>
          </cell>
          <cell r="X147" t="str">
            <v>Capacity Development/Technical Assistance </v>
          </cell>
          <cell r="Y147" t="str">
            <v>Women and Girls</v>
          </cell>
          <cell r="Z147" t="str">
            <v xml:space="preserve">Joint Programming </v>
          </cell>
          <cell r="AA147" t="str">
            <v>5.1 End all forms of discrimination against all women and girls everywhere</v>
          </cell>
          <cell r="AB147" t="str">
            <v>5.5 Ensure women’s full and effective participation and equal opportunities for leadership at all levels of decision-making in political, economic and public life</v>
          </cell>
          <cell r="AC147" t="str">
            <v>13.1 Strengthen resilience and adaptive capacity to climate-related hazards and natural disasters in all countries</v>
          </cell>
          <cell r="AF147" t="str">
            <v>Gender-Based Violence Prevention</v>
          </cell>
          <cell r="AG147" t="str">
            <v>Climate Change Adaptation and Resilience</v>
          </cell>
          <cell r="AH147" t="str">
            <v xml:space="preserve">Inclusive rural Transformation </v>
          </cell>
          <cell r="AJ147" t="str">
            <v>Climate Change and Disaster Risk Reduction</v>
          </cell>
          <cell r="AK147" t="str">
            <v>United Nations Entity for Gender Equality and the Empowerment of Women (UN Women)</v>
          </cell>
          <cell r="AQ147" t="str">
            <v>Increased lighting in at least 2 SIDS communities; % of community reporting improved environment and reduced incidence of sexual harassment</v>
          </cell>
          <cell r="AR147" t="str">
            <v>5.2.2 Proportion of women and girls aged 15 years and older subjected to sexual violence by persons other than an intimate partner in the previous 12 months, by age and place of occurrence</v>
          </cell>
          <cell r="AZ147">
            <v>0</v>
          </cell>
          <cell r="BA147">
            <v>20000</v>
          </cell>
          <cell r="BC147">
            <v>20000</v>
          </cell>
          <cell r="BF147">
            <v>0</v>
          </cell>
          <cell r="BI147">
            <v>0</v>
          </cell>
          <cell r="BL147">
            <v>0</v>
          </cell>
          <cell r="BO147">
            <v>0</v>
          </cell>
          <cell r="BR147">
            <v>0</v>
          </cell>
          <cell r="BU147">
            <v>0</v>
          </cell>
          <cell r="BX147">
            <v>0</v>
          </cell>
          <cell r="CA147">
            <v>0</v>
          </cell>
          <cell r="CB147">
            <v>20000</v>
          </cell>
          <cell r="CC147">
            <v>0</v>
          </cell>
          <cell r="CD147">
            <v>20000</v>
          </cell>
          <cell r="CG147">
            <v>0</v>
          </cell>
          <cell r="CJ147">
            <v>0</v>
          </cell>
          <cell r="CM147">
            <v>0</v>
          </cell>
          <cell r="CP147">
            <v>0</v>
          </cell>
          <cell r="CS147">
            <v>0</v>
          </cell>
          <cell r="CV147">
            <v>0</v>
          </cell>
          <cell r="CY147">
            <v>0</v>
          </cell>
          <cell r="DB147">
            <v>0</v>
          </cell>
          <cell r="DE147">
            <v>0</v>
          </cell>
          <cell r="DH147">
            <v>0</v>
          </cell>
          <cell r="DK147">
            <v>0</v>
          </cell>
          <cell r="DL147">
            <v>0</v>
          </cell>
          <cell r="DM147">
            <v>0</v>
          </cell>
          <cell r="DN147">
            <v>0</v>
          </cell>
          <cell r="DO147">
            <v>0</v>
          </cell>
          <cell r="DP147">
            <v>0</v>
          </cell>
          <cell r="DQ147">
            <v>0</v>
          </cell>
          <cell r="DR147">
            <v>0</v>
          </cell>
          <cell r="DS147">
            <v>0</v>
          </cell>
          <cell r="DT147">
            <v>0</v>
          </cell>
          <cell r="DU147">
            <v>20000</v>
          </cell>
          <cell r="DV147">
            <v>0</v>
          </cell>
          <cell r="DW147">
            <v>20000</v>
          </cell>
          <cell r="DX147">
            <v>0</v>
          </cell>
          <cell r="DY147">
            <v>0</v>
          </cell>
          <cell r="DZ147">
            <v>0</v>
          </cell>
          <cell r="EA147">
            <v>0</v>
          </cell>
          <cell r="EB147">
            <v>0</v>
          </cell>
          <cell r="EC147">
            <v>0</v>
          </cell>
        </row>
        <row r="148">
          <cell r="E148" t="str">
            <v>Reduced  violence faced by women and girls  especially the most vulnerable across the region.</v>
          </cell>
          <cell r="AF148" t="str">
            <v>Gender-Based Violence Prevention</v>
          </cell>
          <cell r="AG148" t="str">
            <v>Access to Justice</v>
          </cell>
          <cell r="AH148" t="str">
            <v>Support to Institutions</v>
          </cell>
          <cell r="AJ148" t="str">
            <v>Tailored Policy Support &amp; Technical Assistance</v>
          </cell>
          <cell r="AK148" t="str">
            <v>United Nations Entity for Gender Equality and the Empowerment of Women (UN Women)</v>
          </cell>
          <cell r="AO148" t="str">
            <v>Caribbean Community Secretariat (CARICOM)</v>
          </cell>
          <cell r="AP148" t="str">
            <v>Organisation of Eastern Caribbean States (OECS)</v>
          </cell>
          <cell r="AZ148">
            <v>0</v>
          </cell>
          <cell r="BC148">
            <v>0</v>
          </cell>
          <cell r="BF148">
            <v>0</v>
          </cell>
          <cell r="BI148">
            <v>0</v>
          </cell>
          <cell r="BL148">
            <v>0</v>
          </cell>
          <cell r="BO148">
            <v>0</v>
          </cell>
          <cell r="BR148">
            <v>0</v>
          </cell>
          <cell r="BU148">
            <v>0</v>
          </cell>
          <cell r="BX148">
            <v>0</v>
          </cell>
          <cell r="CA148">
            <v>0</v>
          </cell>
          <cell r="CB148">
            <v>0</v>
          </cell>
          <cell r="CC148">
            <v>0</v>
          </cell>
          <cell r="CD148">
            <v>0</v>
          </cell>
          <cell r="CG148">
            <v>0</v>
          </cell>
          <cell r="CJ148">
            <v>0</v>
          </cell>
          <cell r="CM148">
            <v>0</v>
          </cell>
          <cell r="CP148">
            <v>0</v>
          </cell>
          <cell r="CS148">
            <v>0</v>
          </cell>
          <cell r="CV148">
            <v>0</v>
          </cell>
          <cell r="CY148">
            <v>0</v>
          </cell>
          <cell r="DB148">
            <v>0</v>
          </cell>
          <cell r="DE148">
            <v>0</v>
          </cell>
          <cell r="DH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row>
        <row r="149">
          <cell r="E149" t="str">
            <v xml:space="preserve">Health facilities and service providers are better able to provide quality maternal health services </v>
          </cell>
          <cell r="F149" t="str">
            <v xml:space="preserve">Strengthening Maternal Death Surveillance and response systems and midwifery workforce profile to better address sexual and reproductive health needs and plans.                                                 
</v>
          </cell>
          <cell r="I149" t="str">
            <v>Denise Blackstock, Liason Officer, blackstock@unfpa.org</v>
          </cell>
          <cell r="T149" t="str">
            <v>Technical review of the NHSEP/Disaster Plans and integration of th Minimum Initial Service Package (MISP) for Reproductive Health in Emergencies (DOM, GRE, STL, SVG)</v>
          </cell>
          <cell r="AF149" t="str">
            <v>Sexual and Reproductive Health (SRH)</v>
          </cell>
          <cell r="AG149" t="str">
            <v>Health Surveillance</v>
          </cell>
          <cell r="AH149" t="str">
            <v>Access to Health Services</v>
          </cell>
          <cell r="AJ149" t="str">
            <v>Tailored Policy Support &amp; Technical Assistance</v>
          </cell>
          <cell r="AK149" t="str">
            <v>United Nations Population Fund (UNFPA)</v>
          </cell>
          <cell r="AO149" t="str">
            <v>Organisation of Eastern Caribbean States (OECS)</v>
          </cell>
          <cell r="AP149" t="str">
            <v>Caribbean Midwives Association</v>
          </cell>
          <cell r="AZ149">
            <v>0</v>
          </cell>
          <cell r="BC149">
            <v>0</v>
          </cell>
          <cell r="BF149">
            <v>0</v>
          </cell>
          <cell r="BI149">
            <v>0</v>
          </cell>
          <cell r="BJ149">
            <v>20000</v>
          </cell>
          <cell r="BK149">
            <v>20000</v>
          </cell>
          <cell r="BL149">
            <v>0</v>
          </cell>
          <cell r="BO149">
            <v>0</v>
          </cell>
          <cell r="BR149">
            <v>0</v>
          </cell>
          <cell r="BU149">
            <v>0</v>
          </cell>
          <cell r="BX149">
            <v>0</v>
          </cell>
          <cell r="BY149">
            <v>30000</v>
          </cell>
          <cell r="BZ149">
            <v>30000</v>
          </cell>
          <cell r="CA149">
            <v>0</v>
          </cell>
          <cell r="CB149">
            <v>50000</v>
          </cell>
          <cell r="CC149">
            <v>50000</v>
          </cell>
          <cell r="CD149">
            <v>0</v>
          </cell>
          <cell r="CG149">
            <v>0</v>
          </cell>
          <cell r="CJ149">
            <v>0</v>
          </cell>
          <cell r="CM149">
            <v>0</v>
          </cell>
          <cell r="CP149">
            <v>0</v>
          </cell>
          <cell r="CS149">
            <v>0</v>
          </cell>
          <cell r="CV149">
            <v>0</v>
          </cell>
          <cell r="CY149">
            <v>0</v>
          </cell>
          <cell r="DB149">
            <v>0</v>
          </cell>
          <cell r="DE149">
            <v>0</v>
          </cell>
          <cell r="DH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row>
        <row r="150">
          <cell r="E150"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0" t="str">
            <v xml:space="preserve">Roll out of Caribbean Model for Cultural and Behaviour Change for transformation of negative social gender norms  and stereotypes;  advocacy and communications for legislative and/or policy reform through the Caribbean Observatory on Sexual Reproductive Health and Rights; improved delivery of comprehensive sexuality education for in and out of school youth.  </v>
          </cell>
          <cell r="I150" t="str">
            <v>Denise Blackstock, Liason Officer, blackstock@unfpa.org</v>
          </cell>
          <cell r="O150" t="str">
            <v>Alignment and adaptation of the CSE component of the HFLE curriculum to international Standards (GRN)</v>
          </cell>
          <cell r="T150" t="str">
            <v>Rapid assessment of the Maternal Death Surveillance and Response systems to inform country specific support (BAR, ANG, BVI, ANU, DOM, GRE, STL, SVG, SKB)</v>
          </cell>
          <cell r="AF150" t="str">
            <v>Gender-Based Violence Prevention</v>
          </cell>
          <cell r="AG150" t="str">
            <v>Sexual and Reproductive Health (SRH)</v>
          </cell>
          <cell r="AH150" t="str">
            <v>Gender Equality</v>
          </cell>
          <cell r="AI150" t="str">
            <v>Protected and Sustainably Leveraged Natural and Other Unique Assets</v>
          </cell>
          <cell r="AJ150" t="str">
            <v>Tailored Policy Support &amp; Technical Assistance</v>
          </cell>
          <cell r="AK150" t="str">
            <v>United Nations Population Fund (UNFPA)</v>
          </cell>
          <cell r="AO150" t="str">
            <v>Organisation of Eastern Caribbean States (OECS)</v>
          </cell>
          <cell r="AP150" t="str">
            <v>Caribbean Family Planning Association, CAFRA, CARIMAN</v>
          </cell>
          <cell r="AZ150">
            <v>0</v>
          </cell>
          <cell r="BC150">
            <v>0</v>
          </cell>
          <cell r="BF150">
            <v>0</v>
          </cell>
          <cell r="BI150">
            <v>0</v>
          </cell>
          <cell r="BJ150">
            <v>5000</v>
          </cell>
          <cell r="BK150">
            <v>5000</v>
          </cell>
          <cell r="BL150">
            <v>0</v>
          </cell>
          <cell r="BO150">
            <v>0</v>
          </cell>
          <cell r="BR150">
            <v>0</v>
          </cell>
          <cell r="BU150">
            <v>0</v>
          </cell>
          <cell r="BX150">
            <v>0</v>
          </cell>
          <cell r="BY150">
            <v>25000</v>
          </cell>
          <cell r="BZ150">
            <v>25000</v>
          </cell>
          <cell r="CA150">
            <v>0</v>
          </cell>
          <cell r="CB150">
            <v>30000</v>
          </cell>
          <cell r="CC150">
            <v>30000</v>
          </cell>
          <cell r="CD150">
            <v>0</v>
          </cell>
          <cell r="CG150">
            <v>0</v>
          </cell>
          <cell r="CJ150">
            <v>0</v>
          </cell>
          <cell r="CM150">
            <v>0</v>
          </cell>
          <cell r="CP150">
            <v>0</v>
          </cell>
          <cell r="CS150">
            <v>0</v>
          </cell>
          <cell r="CV150">
            <v>0</v>
          </cell>
          <cell r="CY150">
            <v>0</v>
          </cell>
          <cell r="DB150">
            <v>0</v>
          </cell>
          <cell r="DE150">
            <v>0</v>
          </cell>
          <cell r="DH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row>
        <row r="151">
          <cell r="E151" t="str">
            <v>Regional entities, national governments and civil society organizations have improved capacities to deliver comprehensive and integrated gender-based violence response services</v>
          </cell>
          <cell r="F151" t="str">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ell>
          <cell r="I151" t="str">
            <v>Denise Blackstock, Liason Officer, blackstock@unfpa.org</v>
          </cell>
          <cell r="K151" t="str">
            <v>GBV Essential Services Package (ESP) readiness assssment and capacity building</v>
          </cell>
          <cell r="N151" t="str">
            <v>GBV Essential Services Package (ESP) readiness assssment and capacity building</v>
          </cell>
          <cell r="T151" t="str">
            <v>Roll out of CSE toolkit for out-of-school youth, with particular focus on the most vulnerable persons (including adolescent girls, LGBTQ+, sex workers, hard to reach population etc.) and in person provision, outreach, remote counselling, IEC production and dissemination etc; through CSOs (Antigua and Barbuda, Barbados, Dominica, Grenada, St Lucia and SVG)</v>
          </cell>
          <cell r="AF151" t="str">
            <v>Gender-Based Violence Prevention</v>
          </cell>
          <cell r="AG151" t="str">
            <v>Sexual and Reproductive Health (SRH)</v>
          </cell>
          <cell r="AH151" t="str">
            <v>Gender Equality</v>
          </cell>
          <cell r="AJ151" t="str">
            <v>Tailored Policy Support &amp; Technical Assistance</v>
          </cell>
          <cell r="AK151" t="str">
            <v>United Nations Population Fund (UNFPA)</v>
          </cell>
          <cell r="AO151" t="str">
            <v>Organisation of Eastern Caribbean States (OECS)</v>
          </cell>
          <cell r="AP151" t="str">
            <v>Caribbean Family Planning Association</v>
          </cell>
          <cell r="AU151">
            <v>20000</v>
          </cell>
          <cell r="AV151">
            <v>20000</v>
          </cell>
          <cell r="AW151">
            <v>0</v>
          </cell>
          <cell r="AZ151">
            <v>0</v>
          </cell>
          <cell r="BC151">
            <v>0</v>
          </cell>
          <cell r="BF151">
            <v>0</v>
          </cell>
          <cell r="BG151">
            <v>20000</v>
          </cell>
          <cell r="BH151">
            <v>0</v>
          </cell>
          <cell r="BI151">
            <v>20000</v>
          </cell>
          <cell r="BL151">
            <v>0</v>
          </cell>
          <cell r="BO151">
            <v>0</v>
          </cell>
          <cell r="BR151">
            <v>0</v>
          </cell>
          <cell r="BU151">
            <v>0</v>
          </cell>
          <cell r="BX151">
            <v>0</v>
          </cell>
          <cell r="BY151">
            <v>90000</v>
          </cell>
          <cell r="BZ151">
            <v>90000</v>
          </cell>
          <cell r="CA151">
            <v>0</v>
          </cell>
          <cell r="CB151">
            <v>130000</v>
          </cell>
          <cell r="CC151">
            <v>110000</v>
          </cell>
          <cell r="CD151">
            <v>20000</v>
          </cell>
          <cell r="CG151">
            <v>0</v>
          </cell>
          <cell r="CJ151">
            <v>0</v>
          </cell>
          <cell r="CM151">
            <v>0</v>
          </cell>
          <cell r="CP151">
            <v>0</v>
          </cell>
          <cell r="CS151">
            <v>0</v>
          </cell>
          <cell r="CV151">
            <v>0</v>
          </cell>
          <cell r="CY151">
            <v>0</v>
          </cell>
          <cell r="DB151">
            <v>0</v>
          </cell>
          <cell r="DE151">
            <v>0</v>
          </cell>
          <cell r="DH151">
            <v>0</v>
          </cell>
          <cell r="DK151">
            <v>0</v>
          </cell>
          <cell r="DL151">
            <v>0</v>
          </cell>
          <cell r="DM151">
            <v>0</v>
          </cell>
          <cell r="DN151">
            <v>0</v>
          </cell>
          <cell r="DO151">
            <v>20000</v>
          </cell>
          <cell r="DP151">
            <v>20000</v>
          </cell>
          <cell r="DQ151">
            <v>0</v>
          </cell>
          <cell r="DR151">
            <v>0</v>
          </cell>
          <cell r="DS151">
            <v>0</v>
          </cell>
          <cell r="DT151">
            <v>0</v>
          </cell>
          <cell r="DU151">
            <v>0</v>
          </cell>
          <cell r="DV151">
            <v>0</v>
          </cell>
          <cell r="DW151">
            <v>0</v>
          </cell>
          <cell r="DX151">
            <v>0</v>
          </cell>
          <cell r="DY151">
            <v>0</v>
          </cell>
          <cell r="DZ151">
            <v>0</v>
          </cell>
          <cell r="EA151">
            <v>20000</v>
          </cell>
          <cell r="EB151">
            <v>0</v>
          </cell>
          <cell r="EC151">
            <v>20000</v>
          </cell>
        </row>
        <row r="152">
          <cell r="E152"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2" t="str">
            <v>Positive parenting to address harmful social norms and practices using C4D approaches. 
Support the Health and Family Life Education.
Develop regulatory framework on digital literacy and online safety</v>
          </cell>
          <cell r="I152" t="str">
            <v>Heather Stewart, Child Protection Specialist</v>
          </cell>
          <cell r="J152" t="str">
            <v>Support evidence generation on Child Exploitation and Abuse                                                                                                                                                                                          
 Support CPiE preparedness                                                                                                                                                                  
Support real time monitoring of childen's experience of violence                                                                                                                                                                                           
Support the development and implementation of National Action Plans for the prevention of VAC</v>
          </cell>
          <cell r="K152"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2"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2"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2"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2"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2"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AF152" t="str">
            <v>Gender-Based Violence Prevention</v>
          </cell>
          <cell r="AG152" t="str">
            <v>Sexual and Reproductive Health (SRH)</v>
          </cell>
          <cell r="AH152" t="str">
            <v>Gender Equality</v>
          </cell>
          <cell r="AJ152" t="str">
            <v>Tailored Policy Support &amp; Technical Assistance</v>
          </cell>
          <cell r="AK152" t="str">
            <v>United Nations Children’s Fund (UNICEF)</v>
          </cell>
          <cell r="AO152" t="str">
            <v>Organisation of Eastern Caribbean States (OECS)</v>
          </cell>
          <cell r="AP152" t="str">
            <v>Caribbean Family Planning Association, CAFRA, CARIMAN</v>
          </cell>
          <cell r="AQ152" t="str">
            <v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v>
          </cell>
          <cell r="AZ152">
            <v>0</v>
          </cell>
          <cell r="BC152">
            <v>0</v>
          </cell>
          <cell r="BF152">
            <v>0</v>
          </cell>
          <cell r="BI152">
            <v>0</v>
          </cell>
          <cell r="BL152">
            <v>0</v>
          </cell>
          <cell r="BO152">
            <v>0</v>
          </cell>
          <cell r="BR152">
            <v>0</v>
          </cell>
          <cell r="BU152">
            <v>0</v>
          </cell>
          <cell r="BX152">
            <v>0</v>
          </cell>
          <cell r="CA152">
            <v>0</v>
          </cell>
          <cell r="CB152">
            <v>0</v>
          </cell>
          <cell r="CC152">
            <v>0</v>
          </cell>
          <cell r="CD152">
            <v>0</v>
          </cell>
          <cell r="CG152">
            <v>0</v>
          </cell>
          <cell r="CJ152">
            <v>0</v>
          </cell>
          <cell r="CM152">
            <v>0</v>
          </cell>
          <cell r="CP152">
            <v>0</v>
          </cell>
          <cell r="CS152">
            <v>0</v>
          </cell>
          <cell r="CV152">
            <v>0</v>
          </cell>
          <cell r="CY152">
            <v>0</v>
          </cell>
          <cell r="DB152">
            <v>0</v>
          </cell>
          <cell r="DE152">
            <v>0</v>
          </cell>
          <cell r="DH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row>
        <row r="153">
          <cell r="E153" t="str">
            <v>Regional entities, national governments and civil society organizations have improved capacities to deliver comprehensive and integrated gender-based violence response services</v>
          </cell>
          <cell r="F153" t="str">
            <v>Support the  development of policies, laws and plans. 
Support the building of resilient child and institutions. 
Generate evidences on VAC and VAWGs. </v>
          </cell>
          <cell r="G153">
            <v>44564</v>
          </cell>
          <cell r="H153" t="str">
            <v>31/12/2026</v>
          </cell>
          <cell r="J153" t="str">
            <v xml:space="preserve">
Strenghten countries capacities on community engagement for prevention of harmful social and gender norms, family violence                                           Support integration of MHPSS in primary health care
</v>
          </cell>
          <cell r="K153" t="str">
            <v xml:space="preserve">Harness private sector partnerships for PSEA compliance                                                                                                                                                                                </v>
          </cell>
          <cell r="L153" t="str">
            <v xml:space="preserve">Harness private sector partnerships for PSEA compliance  </v>
          </cell>
          <cell r="M153" t="str">
            <v xml:space="preserve">
Strenghten countries capacities on community engagement for prevention of harmful social and gender norms, family violence                                           Support integration of MHPSS in primary health care</v>
          </cell>
          <cell r="N153" t="str">
            <v xml:space="preserve">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         </v>
          </cell>
          <cell r="O153" t="str">
            <v xml:space="preserve">Harness private sector partnerships for PSEA compliance                                                                                                                                                                   Support  community participation on the prevention of VAC                                                                                                                                                            Support community-based MHPSS services     </v>
          </cell>
          <cell r="P153" t="str">
            <v xml:space="preserve">
Strenghten countries capacities on community engagement for prevention of harmful social and gender norms, family violence                                            Support integration of MHPSS in primary health care</v>
          </cell>
          <cell r="Q153" t="str">
            <v>Harness private sector partnerships for PSEA compliance  
Strenghten countries capacities on community engagement for prevention of harmful social and gender norms, family violence                                            Support integration of MHPSS in primary health care</v>
          </cell>
          <cell r="R153" t="str">
            <v>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v>
          </cell>
          <cell r="S153" t="str">
            <v xml:space="preserve">Harness private sector partnerships for PSEA compliance                                                                                                                                                                        Support  community participation on the prevention of VAC                                                                                                                                                             Support community-based MHPSS services                                                                                                                                                                                            </v>
          </cell>
          <cell r="AF153" t="str">
            <v>Gender-Based Violence Prevention</v>
          </cell>
          <cell r="AG153" t="str">
            <v>Sexual and Reproductive Health (SRH)</v>
          </cell>
          <cell r="AH153" t="str">
            <v>Gender Equality</v>
          </cell>
          <cell r="AJ153" t="str">
            <v>Tailored Policy Support &amp; Technical Assistance</v>
          </cell>
          <cell r="AK153" t="str">
            <v>United Nations Children’s Fund (UNICEF)</v>
          </cell>
          <cell r="AO153" t="str">
            <v>Organisation of Eastern Caribbean States (OECS)</v>
          </cell>
          <cell r="AP153" t="str">
            <v>Caribbean Family Planning Association</v>
          </cell>
          <cell r="AQ153" t="str">
            <v>Number of targeted countries, adolescents, parents and caregivers provided with community-based mental health and psychosocial support services (B0; T:4)
Number of countries integrating mental health services in primary health care, including through school and digital platforms (B:5 ; T:7)
Number of countries in which businesses have integrated child rights approaches into their activities where UNICEF interventions contributed (B:0 ; T:8)
Number of people engaged through community platforms in reflective dialogue towards eliminating discriminatory social and gender norms and harmful practices that affect girls and women through supported programmes (B;0 ; T:45,582)</v>
          </cell>
          <cell r="AZ153">
            <v>0</v>
          </cell>
          <cell r="BC153">
            <v>0</v>
          </cell>
          <cell r="BF153">
            <v>0</v>
          </cell>
          <cell r="BI153">
            <v>0</v>
          </cell>
          <cell r="BL153">
            <v>0</v>
          </cell>
          <cell r="BO153">
            <v>0</v>
          </cell>
          <cell r="BR153">
            <v>0</v>
          </cell>
          <cell r="BU153">
            <v>0</v>
          </cell>
          <cell r="BX153">
            <v>0</v>
          </cell>
          <cell r="CA153">
            <v>0</v>
          </cell>
          <cell r="CB153">
            <v>0</v>
          </cell>
          <cell r="CC153">
            <v>0</v>
          </cell>
          <cell r="CD153">
            <v>0</v>
          </cell>
          <cell r="CG153">
            <v>0</v>
          </cell>
          <cell r="CJ153">
            <v>0</v>
          </cell>
          <cell r="CM153">
            <v>0</v>
          </cell>
          <cell r="CP153">
            <v>0</v>
          </cell>
          <cell r="CS153">
            <v>0</v>
          </cell>
          <cell r="CV153">
            <v>0</v>
          </cell>
          <cell r="CY153">
            <v>0</v>
          </cell>
          <cell r="DB153">
            <v>0</v>
          </cell>
          <cell r="DE153">
            <v>0</v>
          </cell>
          <cell r="DH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row>
        <row r="154">
          <cell r="E154" t="str">
            <v xml:space="preserve">Duty bearer capacities are strengthened to support positive attitudes, behaviours and practices including in humanitarian settings.   </v>
          </cell>
          <cell r="F154"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4">
            <v>44564</v>
          </cell>
          <cell r="H154" t="str">
            <v>31/12/2026</v>
          </cell>
          <cell r="I154" t="str">
            <v>Lisa McClean-Trotman Social and Behaviour Change Specialist</v>
          </cell>
          <cell r="J154" t="str">
            <v>Support evidence generation on Child Exploitation and Abuse                                                                                                                                                                                          
 Support CPiE preparedness                                                                                                                                                                  
Support real time monitoring of childen's experience of violence                                                                                                                                                                                           
Support the development and implementation of National Action Plans for the prevention of VAC</v>
          </cell>
          <cell r="K154"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4"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4"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4"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4"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4"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AF154" t="str">
            <v>Prevention and response services for violence against children</v>
          </cell>
          <cell r="AG154" t="str">
            <v>Gender-Based Violence Prevention</v>
          </cell>
          <cell r="AH154" t="str">
            <v>Non-Communicable Diseases</v>
          </cell>
          <cell r="AI154" t="str">
            <v>Protected and Sustainably Leveraged Natural and Other Unique Assets</v>
          </cell>
          <cell r="AJ154" t="str">
            <v>Tailored Policy Support &amp; Technical Assistance</v>
          </cell>
          <cell r="AK154" t="str">
            <v>United Nations Children’s Fund (UNICEF)</v>
          </cell>
          <cell r="AQ154" t="str">
            <v>Number of mothers, fathers and caregivers reached through parenting programmes through supported  (B:0 ; T:12,251)
Percentage of female and male adolescents aged 13–19 years who know some place they can go for help in cases of physical or sexual violence, by sex and age (B:0 ; T:83,047)</v>
          </cell>
          <cell r="AS154" t="str">
            <v>0
0</v>
          </cell>
          <cell r="AT154" t="str">
            <v>12,251
83,047</v>
          </cell>
          <cell r="AZ154">
            <v>0</v>
          </cell>
          <cell r="BC154">
            <v>0</v>
          </cell>
          <cell r="BF154">
            <v>0</v>
          </cell>
          <cell r="BI154">
            <v>0</v>
          </cell>
          <cell r="BL154">
            <v>0</v>
          </cell>
          <cell r="BO154">
            <v>0</v>
          </cell>
          <cell r="BR154">
            <v>0</v>
          </cell>
          <cell r="BU154">
            <v>0</v>
          </cell>
          <cell r="BX154">
            <v>0</v>
          </cell>
          <cell r="CA154">
            <v>0</v>
          </cell>
          <cell r="CB154">
            <v>0</v>
          </cell>
          <cell r="CC154">
            <v>0</v>
          </cell>
          <cell r="CD154">
            <v>0</v>
          </cell>
          <cell r="CG154">
            <v>0</v>
          </cell>
          <cell r="CJ154">
            <v>0</v>
          </cell>
          <cell r="CM154">
            <v>0</v>
          </cell>
          <cell r="CP154">
            <v>0</v>
          </cell>
          <cell r="CS154">
            <v>0</v>
          </cell>
          <cell r="CV154">
            <v>0</v>
          </cell>
          <cell r="CY154">
            <v>0</v>
          </cell>
          <cell r="DB154">
            <v>0</v>
          </cell>
          <cell r="DE154">
            <v>0</v>
          </cell>
          <cell r="DH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row>
        <row r="155">
          <cell r="E155" t="str">
            <v xml:space="preserve">Institutions in the health, education and child protection sectors are strengthened to protect children and effectively respond to VAC, including in humanitarian settings.  </v>
          </cell>
          <cell r="F155" t="str">
            <v>Support the  development of policies, laws and plans. 
Support the building of resilient child and institutions. 
Generate evidences on VAC and VAWGs. </v>
          </cell>
          <cell r="K155" t="str">
            <v>Support development of strategies to increase adolescent awareness on physical and sexual violence</v>
          </cell>
          <cell r="AF155" t="str">
            <v>Prevention and response services for violence against children</v>
          </cell>
          <cell r="AG155" t="str">
            <v>Access to Justice</v>
          </cell>
          <cell r="AH155" t="str">
            <v>Gender discriminatory roles and practices</v>
          </cell>
          <cell r="AJ155" t="str">
            <v>Tailored Policy Support &amp; Technical Assistance</v>
          </cell>
          <cell r="AK155" t="str">
            <v>United Nations Children’s Fund (UNICEF)</v>
          </cell>
          <cell r="AZ155">
            <v>0</v>
          </cell>
          <cell r="BC155">
            <v>0</v>
          </cell>
          <cell r="BF155">
            <v>0</v>
          </cell>
          <cell r="BI155">
            <v>0</v>
          </cell>
          <cell r="BL155">
            <v>0</v>
          </cell>
          <cell r="BO155">
            <v>0</v>
          </cell>
          <cell r="BR155">
            <v>0</v>
          </cell>
          <cell r="BU155">
            <v>0</v>
          </cell>
          <cell r="BX155">
            <v>0</v>
          </cell>
          <cell r="CA155">
            <v>0</v>
          </cell>
          <cell r="CB155">
            <v>0</v>
          </cell>
          <cell r="CC155">
            <v>0</v>
          </cell>
          <cell r="CD155">
            <v>0</v>
          </cell>
          <cell r="CG155">
            <v>0</v>
          </cell>
          <cell r="CJ155">
            <v>0</v>
          </cell>
          <cell r="CM155">
            <v>0</v>
          </cell>
          <cell r="CP155">
            <v>0</v>
          </cell>
          <cell r="CS155">
            <v>0</v>
          </cell>
          <cell r="CV155">
            <v>0</v>
          </cell>
          <cell r="CY155">
            <v>0</v>
          </cell>
          <cell r="DB155">
            <v>0</v>
          </cell>
          <cell r="DE155">
            <v>0</v>
          </cell>
          <cell r="DH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row>
        <row r="156">
          <cell r="E156" t="str">
            <v>Community-based mechanisms and care services are strengthened to ensure protection, including in humanitarian settings.</v>
          </cell>
          <cell r="F156"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K156" t="str">
            <v>Support evidence generation on adolescent knowledge on support for sexual and physical violence</v>
          </cell>
          <cell r="AF156" t="str">
            <v>Prevention and response services for violence against children</v>
          </cell>
          <cell r="AG156" t="str">
            <v>Mental Health</v>
          </cell>
          <cell r="AH156" t="str">
            <v xml:space="preserve">Business Innovation </v>
          </cell>
          <cell r="AJ156" t="str">
            <v>Tailored Policy Support &amp; Technical Assistance</v>
          </cell>
          <cell r="AK156" t="str">
            <v>United Nations Children’s Fund (UNICEF)</v>
          </cell>
          <cell r="AZ156">
            <v>0</v>
          </cell>
          <cell r="BC156">
            <v>0</v>
          </cell>
          <cell r="BF156">
            <v>0</v>
          </cell>
          <cell r="BI156">
            <v>0</v>
          </cell>
          <cell r="BL156">
            <v>0</v>
          </cell>
          <cell r="BO156">
            <v>0</v>
          </cell>
          <cell r="BR156">
            <v>0</v>
          </cell>
          <cell r="BU156">
            <v>0</v>
          </cell>
          <cell r="BX156">
            <v>0</v>
          </cell>
          <cell r="CA156">
            <v>0</v>
          </cell>
          <cell r="CB156">
            <v>0</v>
          </cell>
          <cell r="CC156">
            <v>0</v>
          </cell>
          <cell r="CD156">
            <v>0</v>
          </cell>
          <cell r="CG156">
            <v>0</v>
          </cell>
          <cell r="CJ156">
            <v>0</v>
          </cell>
          <cell r="CM156">
            <v>0</v>
          </cell>
          <cell r="CP156">
            <v>0</v>
          </cell>
          <cell r="CS156">
            <v>0</v>
          </cell>
          <cell r="CV156">
            <v>0</v>
          </cell>
          <cell r="CY156">
            <v>0</v>
          </cell>
          <cell r="DB156">
            <v>0</v>
          </cell>
          <cell r="DE156">
            <v>0</v>
          </cell>
          <cell r="DH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row>
        <row r="157">
          <cell r="E157" t="str">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ell>
          <cell r="F157" t="str">
            <v>Support updated draft legislation on Sexual Abuse (Rape), Trafficking in Persons, sexual harassment and IPV.</v>
          </cell>
          <cell r="AF157" t="str">
            <v>Gender-Based Violence Prevention</v>
          </cell>
          <cell r="AG157" t="str">
            <v>Access to Justice</v>
          </cell>
          <cell r="AH157" t="str">
            <v>Support to Institutions</v>
          </cell>
          <cell r="AI157" t="str">
            <v>Protected and Sustainably Leveraged Natural and Other Unique Assets</v>
          </cell>
          <cell r="AJ157" t="str">
            <v>Tailored Policy Support &amp; Technical Assistance</v>
          </cell>
          <cell r="AK157" t="str">
            <v>International Labour Organization (ILO)</v>
          </cell>
          <cell r="AZ157">
            <v>0</v>
          </cell>
          <cell r="BC157">
            <v>0</v>
          </cell>
          <cell r="BF157">
            <v>0</v>
          </cell>
          <cell r="BI157">
            <v>0</v>
          </cell>
          <cell r="BL157">
            <v>0</v>
          </cell>
          <cell r="BO157">
            <v>0</v>
          </cell>
          <cell r="BR157">
            <v>0</v>
          </cell>
          <cell r="BU157">
            <v>0</v>
          </cell>
          <cell r="BX157">
            <v>0</v>
          </cell>
          <cell r="CA157">
            <v>0</v>
          </cell>
          <cell r="CB157">
            <v>0</v>
          </cell>
          <cell r="CC157">
            <v>0</v>
          </cell>
          <cell r="CD157">
            <v>0</v>
          </cell>
          <cell r="CG157">
            <v>0</v>
          </cell>
          <cell r="CJ157">
            <v>0</v>
          </cell>
          <cell r="CM157">
            <v>0</v>
          </cell>
          <cell r="CP157">
            <v>0</v>
          </cell>
          <cell r="CS157">
            <v>0</v>
          </cell>
          <cell r="CV157">
            <v>0</v>
          </cell>
          <cell r="CY157">
            <v>0</v>
          </cell>
          <cell r="DB157">
            <v>0</v>
          </cell>
          <cell r="DE157">
            <v>0</v>
          </cell>
          <cell r="DH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row>
        <row r="158">
          <cell r="E158" t="str">
            <v xml:space="preserve">Develop capacities of relevant stakeholders to detect, investigate and prosecute trafficking of firearms cases in line with international human rights standards. </v>
          </cell>
          <cell r="F158" t="str">
            <v>Initiatives will be implemented by UNODC Global Programmes already under implementation in the Eastern Caribbean region (AIRCOP, Global Maritime Crime Programme, Global Firearms Programme, Anti-Corruption).</v>
          </cell>
          <cell r="G158">
            <v>2021</v>
          </cell>
          <cell r="H158">
            <v>2022</v>
          </cell>
          <cell r="I158" t="str">
            <v xml:space="preserve">Ms. Silvia de Pedro                silvia.depedro@un.org </v>
          </cell>
          <cell r="U158" t="str">
            <v>Gender equality/women’s empowerment is a significant objective (2)</v>
          </cell>
          <cell r="V158" t="str">
            <v>Significant contribution to realization of human rights (2)</v>
          </cell>
          <cell r="W158" t="str">
            <v>Sustaining Peace is the Principal objective   (3)</v>
          </cell>
          <cell r="X158" t="str">
            <v>Capacity Development/Technical Assistance </v>
          </cell>
          <cell r="Z158" t="str">
            <v xml:space="preserve">Other </v>
          </cell>
          <cell r="AA158" t="str">
            <v>16.4 By 2030, significantly reduce illicit financial and arms flows, strengthen the recovery and return of stolen assets and combat all forms of organized crime</v>
          </cell>
          <cell r="AF158" t="str">
            <v>Crime and Security</v>
          </cell>
          <cell r="AG158" t="str">
            <v>Access to Justice</v>
          </cell>
          <cell r="AH158" t="str">
            <v>Regional Cooperation</v>
          </cell>
          <cell r="AI158" t="str">
            <v>Protected and Sustainably Leveraged Natural and Other Unique Assets</v>
          </cell>
          <cell r="AJ158" t="str">
            <v>Tailored Policy Support &amp; Technical Assistance</v>
          </cell>
          <cell r="AK158" t="str">
            <v>United Nations Office on Drugs and Crime (UNODC)</v>
          </cell>
          <cell r="AL158" t="str">
            <v>Government of Germany</v>
          </cell>
          <cell r="AM158" t="str">
            <v>CARICOM IMPACS</v>
          </cell>
          <cell r="AN158" t="str">
            <v>IGO/RGO (International or Regional Organization)</v>
          </cell>
          <cell r="AO158" t="str">
            <v>Caricom Implementing Agency for Crime and Security (Caricom- IMPACS)</v>
          </cell>
          <cell r="AQ158" t="str">
            <v>At least two (2) CARICOM Member States in the Eastern Caribbean are supported in the implementation of the Caribbean Firearms Roadmap, through the provision of technical assistance to strengthen the capacity for detection, investigation and prosecution.</v>
          </cell>
          <cell r="AR158" t="str">
            <v>16.4.2 Proportion of seized, found or surrendered arms whose illicit origin or context has been traced or established by a competent authority in line with international instruments</v>
          </cell>
          <cell r="AZ158">
            <v>0</v>
          </cell>
          <cell r="BC158">
            <v>0</v>
          </cell>
          <cell r="BF158">
            <v>0</v>
          </cell>
          <cell r="BI158">
            <v>0</v>
          </cell>
          <cell r="BL158">
            <v>0</v>
          </cell>
          <cell r="BO158">
            <v>0</v>
          </cell>
          <cell r="BR158">
            <v>0</v>
          </cell>
          <cell r="BU158">
            <v>0</v>
          </cell>
          <cell r="BX158">
            <v>0</v>
          </cell>
          <cell r="BY158">
            <v>260000</v>
          </cell>
          <cell r="BZ158">
            <v>130000</v>
          </cell>
          <cell r="CA158">
            <v>130000</v>
          </cell>
          <cell r="CB158">
            <v>260000</v>
          </cell>
          <cell r="CC158">
            <v>130000</v>
          </cell>
          <cell r="CD158">
            <v>130000</v>
          </cell>
          <cell r="CG158">
            <v>0</v>
          </cell>
          <cell r="CJ158">
            <v>0</v>
          </cell>
          <cell r="CM158">
            <v>0</v>
          </cell>
          <cell r="CP158">
            <v>0</v>
          </cell>
          <cell r="CS158">
            <v>0</v>
          </cell>
          <cell r="CV158">
            <v>0</v>
          </cell>
          <cell r="CY158">
            <v>0</v>
          </cell>
          <cell r="DB158">
            <v>0</v>
          </cell>
          <cell r="DE158">
            <v>0</v>
          </cell>
          <cell r="DH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row>
        <row r="159">
          <cell r="E159" t="str">
            <v xml:space="preserve">Partner with relevant counterparts in CARICOM Member States, as well as CARICOM IMPACS, to strengthen the national legislative framework consistent with the international legal regime on firearms for a safe, secure and just society. </v>
          </cell>
          <cell r="G159">
            <v>2021</v>
          </cell>
          <cell r="H159">
            <v>2022</v>
          </cell>
          <cell r="I159" t="str">
            <v xml:space="preserve">Ms. Silvia de Pedro                silvia.depedro@un.org </v>
          </cell>
          <cell r="T159" t="str">
            <v>Develop and implement a Caribbean-specific approach   on   prevention   of   trafficking   of   firearms in   cooperation   with   the   Caribbean   Community   Implementation   Agency   for   Crime   and   Security   (CARICOM IMPACS). Work on this area in the rest of the region will continue</v>
          </cell>
          <cell r="U159" t="str">
            <v>Gender equality/women’s empowerment is a significant objective (2)</v>
          </cell>
          <cell r="V159" t="str">
            <v>Significant contribution to realization of human rights (2)</v>
          </cell>
          <cell r="W159" t="str">
            <v>Sustaining Peace is the Principal objective   (3)</v>
          </cell>
          <cell r="X159" t="str">
            <v>Capacity Development/Technical Assistance </v>
          </cell>
          <cell r="Z159" t="str">
            <v xml:space="preserve">Other </v>
          </cell>
          <cell r="AA159" t="str">
            <v>16.4 By 2030, significantly reduce illicit financial and arms flows, strengthen the recovery and return of stolen assets and combat all forms of organized crime</v>
          </cell>
          <cell r="AF159" t="str">
            <v>Crime and Security</v>
          </cell>
          <cell r="AG159" t="str">
            <v>Access to Justice</v>
          </cell>
          <cell r="AH159" t="str">
            <v>Regional Cooperation</v>
          </cell>
          <cell r="AI159" t="str">
            <v>Protected and Sustainably Leveraged Natural and Other Unique Assets</v>
          </cell>
          <cell r="AJ159" t="str">
            <v>Tailored Policy Support &amp; Technical Assistance</v>
          </cell>
          <cell r="AK159" t="str">
            <v>United Nations Office on Drugs and Crime (UNODC)</v>
          </cell>
          <cell r="AL159" t="str">
            <v>Government of Germany</v>
          </cell>
          <cell r="AM159" t="str">
            <v>CARICOM IMPACS</v>
          </cell>
          <cell r="AN159" t="str">
            <v>IGO/RGO (International or Regional Organization)</v>
          </cell>
          <cell r="AO159" t="str">
            <v>Caricom Implementing Agency for Crime and Security (Caricom- IMPACS)</v>
          </cell>
          <cell r="AQ159" t="str">
            <v>One (1) legislative review conducted in St. Lucia and recommendations and technical assistance provided for the stregnthening of the legal firearms framework.</v>
          </cell>
          <cell r="AR159" t="str">
            <v>16.4.2 Proportion of seized, found or surrendered arms whose illicit origin or context has been traced or established by a competent authority in line with international instruments</v>
          </cell>
          <cell r="AZ159">
            <v>0</v>
          </cell>
          <cell r="BC159">
            <v>0</v>
          </cell>
          <cell r="BF159">
            <v>0</v>
          </cell>
          <cell r="BI159">
            <v>0</v>
          </cell>
          <cell r="BL159">
            <v>0</v>
          </cell>
          <cell r="BO159">
            <v>0</v>
          </cell>
          <cell r="BR159">
            <v>0</v>
          </cell>
          <cell r="BU159">
            <v>0</v>
          </cell>
          <cell r="BX159">
            <v>0</v>
          </cell>
          <cell r="BY159">
            <v>260000</v>
          </cell>
          <cell r="BZ159">
            <v>130000</v>
          </cell>
          <cell r="CA159">
            <v>130000</v>
          </cell>
          <cell r="CB159">
            <v>260000</v>
          </cell>
          <cell r="CC159">
            <v>130000</v>
          </cell>
          <cell r="CD159">
            <v>130000</v>
          </cell>
          <cell r="CG159">
            <v>0</v>
          </cell>
          <cell r="CJ159">
            <v>0</v>
          </cell>
          <cell r="CM159">
            <v>0</v>
          </cell>
          <cell r="CP159">
            <v>0</v>
          </cell>
          <cell r="CS159">
            <v>0</v>
          </cell>
          <cell r="CV159">
            <v>0</v>
          </cell>
          <cell r="CY159">
            <v>0</v>
          </cell>
          <cell r="DB159">
            <v>0</v>
          </cell>
          <cell r="DE159">
            <v>0</v>
          </cell>
          <cell r="DH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row>
        <row r="160">
          <cell r="E160" t="str">
            <v>Capacities of relevant authorities in country X are developed to promulgate national strategies and/or action plans incorporating prevention and awareness raising components in preventing and countering trafficking in persons and smuggling of migrants.</v>
          </cell>
          <cell r="G160">
            <v>2021</v>
          </cell>
          <cell r="H160">
            <v>2022</v>
          </cell>
          <cell r="I160" t="str">
            <v>Ms. Bo Shakira Harris            boshakira.harris@un.org</v>
          </cell>
          <cell r="L160" t="str">
            <v xml:space="preserve">In 2021, UNODC began work with UNDP through the CariSECURE Project to provide capacity building support to the Barbados Police Service for increased investigation and identification of cases of victims and perpetratos of trafficking in persons in Barbados. This work will continue througout 2022, expanding as well to the support for improved referral mechanisms, strategies, investigation and prosecution of cases of trafficking in persons. </v>
          </cell>
          <cell r="R160" t="str">
            <v>UNODC will support the realization of a legislative review in St. Lucia.</v>
          </cell>
          <cell r="U160" t="str">
            <v>Gender equality/women’s empowerment is a significant objective (2)</v>
          </cell>
          <cell r="V160" t="str">
            <v>Principal Contribution is to the realization of human rights (3)</v>
          </cell>
          <cell r="W160" t="str">
            <v>Sustaining Peace is the Principal objective   (3)</v>
          </cell>
          <cell r="X160" t="str">
            <v>Capacity Development/Technical Assistance </v>
          </cell>
          <cell r="Z160" t="str">
            <v xml:space="preserve">Other </v>
          </cell>
          <cell r="AA160" t="str">
            <v>16.2 End abuse, exploitation, trafficking and all forms of violence against and torture of children</v>
          </cell>
          <cell r="AF160" t="str">
            <v>Crime and Security</v>
          </cell>
          <cell r="AG160" t="str">
            <v>Access to Justice</v>
          </cell>
          <cell r="AH160" t="str">
            <v>Regional Cooperation</v>
          </cell>
          <cell r="AI160" t="str">
            <v>Protected and Sustainably Leveraged Natural and Other Unique Assets</v>
          </cell>
          <cell r="AJ160" t="str">
            <v>Tailored Policy Support &amp; Technical Assistance</v>
          </cell>
          <cell r="AK160" t="str">
            <v>United Nations Office on Drugs and Crime (UNODC)</v>
          </cell>
          <cell r="AL160" t="str">
            <v>UNODC, UNDP  (USAID funding)</v>
          </cell>
          <cell r="AM160" t="str">
            <v>CARICOM IMPACS</v>
          </cell>
          <cell r="AN160" t="str">
            <v>IGO/RGO (International or Regional Organization)</v>
          </cell>
          <cell r="AO160" t="str">
            <v>Caricom Implementing Agency for Crime and Security (Caricom- IMPACS)</v>
          </cell>
          <cell r="AQ160" t="str">
            <v>Barbados is supported in the implementation of the National Action Plan against Trafficking in Persons and has improved capacity for detection, investigation and prosecution of trafficking in persons.</v>
          </cell>
          <cell r="AR160" t="str">
            <v>16.2.2 Number of victims of human trafficking per 100,000 population, by sex, age and form of exploitation</v>
          </cell>
          <cell r="AZ160">
            <v>0</v>
          </cell>
          <cell r="BA160">
            <v>150000</v>
          </cell>
          <cell r="BB160">
            <v>20000</v>
          </cell>
          <cell r="BC160">
            <v>130000</v>
          </cell>
          <cell r="BF160">
            <v>0</v>
          </cell>
          <cell r="BI160">
            <v>0</v>
          </cell>
          <cell r="BL160">
            <v>0</v>
          </cell>
          <cell r="BO160">
            <v>0</v>
          </cell>
          <cell r="BR160">
            <v>0</v>
          </cell>
          <cell r="BU160">
            <v>0</v>
          </cell>
          <cell r="BX160">
            <v>0</v>
          </cell>
          <cell r="CA160">
            <v>0</v>
          </cell>
          <cell r="CB160">
            <v>150000</v>
          </cell>
          <cell r="CC160">
            <v>20000</v>
          </cell>
          <cell r="CD160">
            <v>130000</v>
          </cell>
          <cell r="CG160">
            <v>0</v>
          </cell>
          <cell r="CJ160">
            <v>0</v>
          </cell>
          <cell r="CM160">
            <v>0</v>
          </cell>
          <cell r="CP160">
            <v>0</v>
          </cell>
          <cell r="CS160">
            <v>0</v>
          </cell>
          <cell r="CV160">
            <v>0</v>
          </cell>
          <cell r="CY160">
            <v>0</v>
          </cell>
          <cell r="DB160">
            <v>0</v>
          </cell>
          <cell r="DE160">
            <v>0</v>
          </cell>
          <cell r="DH160">
            <v>0</v>
          </cell>
          <cell r="DK160">
            <v>0</v>
          </cell>
          <cell r="DL160">
            <v>0</v>
          </cell>
          <cell r="DM160">
            <v>0</v>
          </cell>
          <cell r="DN160">
            <v>0</v>
          </cell>
          <cell r="DO160">
            <v>0</v>
          </cell>
          <cell r="DP160">
            <v>0</v>
          </cell>
          <cell r="DQ160">
            <v>0</v>
          </cell>
          <cell r="DR160">
            <v>0</v>
          </cell>
          <cell r="DS160">
            <v>0</v>
          </cell>
          <cell r="DT160">
            <v>0</v>
          </cell>
          <cell r="DU160">
            <v>150000</v>
          </cell>
          <cell r="DV160">
            <v>20000</v>
          </cell>
          <cell r="DW160">
            <v>130000</v>
          </cell>
          <cell r="DX160">
            <v>0</v>
          </cell>
          <cell r="DY160">
            <v>0</v>
          </cell>
          <cell r="DZ160">
            <v>0</v>
          </cell>
          <cell r="EA160">
            <v>0</v>
          </cell>
          <cell r="EB160">
            <v>0</v>
          </cell>
          <cell r="EC160">
            <v>0</v>
          </cell>
        </row>
        <row r="161">
          <cell r="E161" t="str">
            <v>Key institutions and relevant stakeholders are strengthened to create awareness raising campaigns to promote social cohesion, a culture of peace, safety and security, including effective counter-trafficking policies and programmes.</v>
          </cell>
          <cell r="G161">
            <v>2021</v>
          </cell>
          <cell r="H161">
            <v>2022</v>
          </cell>
          <cell r="I161" t="str">
            <v>Ms. Bo Shakira Harris            boshakira.harris@un.org</v>
          </cell>
          <cell r="U161" t="str">
            <v>Gender equality/women’s empowerment is a significant objective (2)</v>
          </cell>
          <cell r="V161" t="str">
            <v>Principal Contribution is to the realization of human rights (3)</v>
          </cell>
          <cell r="W161" t="str">
            <v>Sustaining Peace is the Principal objective   (3)</v>
          </cell>
          <cell r="X161" t="str">
            <v>Capacity Development/Technical Assistance </v>
          </cell>
          <cell r="Z161" t="str">
            <v xml:space="preserve">Other </v>
          </cell>
          <cell r="AA161" t="str">
            <v>16.2 End abuse, exploitation, trafficking and all forms of violence against and torture of children</v>
          </cell>
          <cell r="AF161" t="str">
            <v>Crime and Security</v>
          </cell>
          <cell r="AG161" t="str">
            <v>Access to Justice</v>
          </cell>
          <cell r="AH161" t="str">
            <v>Regional Cooperation</v>
          </cell>
          <cell r="AI161" t="str">
            <v>Protected and Sustainably Leveraged Natural and Other Unique Assets</v>
          </cell>
          <cell r="AJ161" t="str">
            <v>Tailored Policy Support &amp; Technical Assistance</v>
          </cell>
          <cell r="AK161" t="str">
            <v>United Nations Office on Drugs and Crime (UNODC)</v>
          </cell>
          <cell r="AL161" t="str">
            <v>UNODC, UNDP  (USAID funding)</v>
          </cell>
          <cell r="AM161" t="str">
            <v>CARICOM IMPACS</v>
          </cell>
          <cell r="AN161" t="str">
            <v>IGO/RGO (International or Regional Organization)</v>
          </cell>
          <cell r="AO161" t="str">
            <v>Caricom Implementing Agency for Crime and Security (Caricom- IMPACS)</v>
          </cell>
          <cell r="AQ161" t="str">
            <v>Barbados is supported in the implementation of the National Action Plan against Trafficking in Persons and has improved capacity for the identification and protection of victims.</v>
          </cell>
          <cell r="AR161" t="str">
            <v>16.2.2 Number of victims of human trafficking per 100,000 population, by sex, age and form of exploitation</v>
          </cell>
          <cell r="AZ161">
            <v>0</v>
          </cell>
          <cell r="BA161">
            <v>150000</v>
          </cell>
          <cell r="BC161">
            <v>150000</v>
          </cell>
          <cell r="BF161">
            <v>0</v>
          </cell>
          <cell r="BI161">
            <v>0</v>
          </cell>
          <cell r="BL161">
            <v>0</v>
          </cell>
          <cell r="BO161">
            <v>0</v>
          </cell>
          <cell r="BR161">
            <v>0</v>
          </cell>
          <cell r="BU161">
            <v>0</v>
          </cell>
          <cell r="BX161">
            <v>0</v>
          </cell>
          <cell r="CA161">
            <v>0</v>
          </cell>
          <cell r="CB161">
            <v>150000</v>
          </cell>
          <cell r="CC161">
            <v>0</v>
          </cell>
          <cell r="CD161">
            <v>150000</v>
          </cell>
          <cell r="CG161">
            <v>0</v>
          </cell>
          <cell r="CJ161">
            <v>0</v>
          </cell>
          <cell r="CM161">
            <v>0</v>
          </cell>
          <cell r="CP161">
            <v>0</v>
          </cell>
          <cell r="CS161">
            <v>0</v>
          </cell>
          <cell r="CV161">
            <v>0</v>
          </cell>
          <cell r="CY161">
            <v>0</v>
          </cell>
          <cell r="DB161">
            <v>0</v>
          </cell>
          <cell r="DE161">
            <v>0</v>
          </cell>
          <cell r="DH161">
            <v>0</v>
          </cell>
          <cell r="DK161">
            <v>0</v>
          </cell>
          <cell r="DL161">
            <v>0</v>
          </cell>
          <cell r="DM161">
            <v>0</v>
          </cell>
          <cell r="DN161">
            <v>0</v>
          </cell>
          <cell r="DO161">
            <v>0</v>
          </cell>
          <cell r="DP161">
            <v>0</v>
          </cell>
          <cell r="DQ161">
            <v>0</v>
          </cell>
          <cell r="DR161">
            <v>0</v>
          </cell>
          <cell r="DS161">
            <v>0</v>
          </cell>
          <cell r="DT161">
            <v>0</v>
          </cell>
          <cell r="DU161">
            <v>150000</v>
          </cell>
          <cell r="DV161">
            <v>0</v>
          </cell>
          <cell r="DW161">
            <v>150000</v>
          </cell>
          <cell r="DX161">
            <v>0</v>
          </cell>
          <cell r="DY161">
            <v>0</v>
          </cell>
          <cell r="DZ161">
            <v>0</v>
          </cell>
          <cell r="EA161">
            <v>0</v>
          </cell>
          <cell r="EB161">
            <v>0</v>
          </cell>
          <cell r="EC161">
            <v>0</v>
          </cell>
        </row>
        <row r="162">
          <cell r="E162" t="str">
            <v xml:space="preserve">Ensure capacity development of relevant government officials to deliver coherent responses to combat maritime crime,  in line with international guidelines and regional cooperation. </v>
          </cell>
          <cell r="G162">
            <v>2020</v>
          </cell>
          <cell r="H162">
            <v>2022</v>
          </cell>
          <cell r="I162" t="str">
            <v>Ms. Francesca Caonero francesca.caonero@un.org</v>
          </cell>
          <cell r="L162" t="str">
            <v>Supporting  Member  States  in  the  development  and   implementation   of   regional   and   national   maritime   security   strategies,   based   on   agreed   approaches endorsed by the International Maritime Organization.  In  the  Caribbean,  this  will  be  a  joint  initiative with CARICOM IMPACS.</v>
          </cell>
          <cell r="T162" t="str">
            <v>Supporting  Member  States  in  the  development  and   implementation   of   regional   and   national   maritime   security   strategies,   based   on   agreed   approaches endorsed by the International Maritime Organization.  In  the  Caribbean,  this  will  be  a  joint  initiative with CARICOM</v>
          </cell>
          <cell r="U162" t="str">
            <v>Contribute to gender equality/women’s empowerment in a limited way (1)</v>
          </cell>
          <cell r="V162" t="str">
            <v>Limited contribution to realization of human rights (1)</v>
          </cell>
          <cell r="W162" t="str">
            <v>Sustaining Peace is the Principal objective   (3)</v>
          </cell>
          <cell r="X162" t="str">
            <v>Capacity Development/Technical Assistance </v>
          </cell>
          <cell r="Z162" t="str">
            <v xml:space="preserve">Other </v>
          </cell>
          <cell r="AA162" t="str">
            <v>16.4 By 2030, significantly reduce illicit financial and arms flows, strengthen the recovery and return of stolen assets and combat all forms of organized crime</v>
          </cell>
          <cell r="AF162" t="str">
            <v>Crime and Security</v>
          </cell>
          <cell r="AG162" t="str">
            <v>Access to Justice</v>
          </cell>
          <cell r="AH162" t="str">
            <v>Regional Cooperation</v>
          </cell>
          <cell r="AI162" t="str">
            <v>Protected and Sustainably Leveraged Natural and Other Unique Assets</v>
          </cell>
          <cell r="AJ162" t="str">
            <v>Tailored Policy Support &amp; Technical Assistance</v>
          </cell>
          <cell r="AK162" t="str">
            <v>United Nations Office on Drugs and Crime (UNODC)</v>
          </cell>
          <cell r="AL162" t="str">
            <v>INL (US Government)</v>
          </cell>
          <cell r="AM162" t="str">
            <v>CARICOM IMPACS</v>
          </cell>
          <cell r="AN162" t="str">
            <v>IGO/RGO (International or Regional Organization)</v>
          </cell>
          <cell r="AO162" t="str">
            <v>Caricom Implementing Agency for Crime and Security (Caricom- IMPACS)</v>
          </cell>
          <cell r="AQ162" t="str">
            <v>CARICOM Member States are supported in increasing capacity against emerging transnational organized threats on maritime security.</v>
          </cell>
          <cell r="AZ162">
            <v>0</v>
          </cell>
          <cell r="BC162">
            <v>0</v>
          </cell>
          <cell r="BF162">
            <v>0</v>
          </cell>
          <cell r="BI162">
            <v>0</v>
          </cell>
          <cell r="BL162">
            <v>0</v>
          </cell>
          <cell r="BO162">
            <v>0</v>
          </cell>
          <cell r="BR162">
            <v>0</v>
          </cell>
          <cell r="BU162">
            <v>0</v>
          </cell>
          <cell r="BX162">
            <v>0</v>
          </cell>
          <cell r="CA162">
            <v>0</v>
          </cell>
          <cell r="CB162">
            <v>0</v>
          </cell>
          <cell r="CC162">
            <v>0</v>
          </cell>
          <cell r="CD162">
            <v>0</v>
          </cell>
          <cell r="CG162">
            <v>0</v>
          </cell>
          <cell r="CJ162">
            <v>0</v>
          </cell>
          <cell r="CM162">
            <v>0</v>
          </cell>
          <cell r="CP162">
            <v>0</v>
          </cell>
          <cell r="CS162">
            <v>0</v>
          </cell>
          <cell r="CV162">
            <v>0</v>
          </cell>
          <cell r="CY162">
            <v>0</v>
          </cell>
          <cell r="DB162">
            <v>0</v>
          </cell>
          <cell r="DE162">
            <v>0</v>
          </cell>
          <cell r="DH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row>
        <row r="163">
          <cell r="E163"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G163">
            <v>2022</v>
          </cell>
          <cell r="H163">
            <v>2023</v>
          </cell>
          <cell r="I163" t="str">
            <v>Ms. Francesca Caonero francesca.caonero@un.org</v>
          </cell>
          <cell r="U163" t="str">
            <v>Contribute to gender equality/women’s empowerment in a limited way (1)</v>
          </cell>
          <cell r="V163" t="str">
            <v>Limited contribution to realization of human rights (1)</v>
          </cell>
          <cell r="W163" t="str">
            <v>Sustaining Peace is the Principal objective   (3)</v>
          </cell>
          <cell r="X163" t="str">
            <v>Capacity Development/Technical Assistance </v>
          </cell>
          <cell r="Z163" t="str">
            <v xml:space="preserve">Other </v>
          </cell>
          <cell r="AA163" t="str">
            <v>16.4 By 2030, significantly reduce illicit financial and arms flows, strengthen the recovery and return of stolen assets and combat all forms of organized crime</v>
          </cell>
          <cell r="AF163" t="str">
            <v>Crime and Security</v>
          </cell>
          <cell r="AG163" t="str">
            <v>Access to Justice</v>
          </cell>
          <cell r="AH163" t="str">
            <v>Regional Cooperation</v>
          </cell>
          <cell r="AI163" t="str">
            <v>Protected and Sustainably Leveraged Natural and Other Unique Assets</v>
          </cell>
          <cell r="AJ163" t="str">
            <v>Tailored Policy Support &amp; Technical Assistance</v>
          </cell>
          <cell r="AK163" t="str">
            <v>United Nations Office on Drugs and Crime (UNODC)</v>
          </cell>
          <cell r="AL163" t="str">
            <v>INL (US Government)</v>
          </cell>
          <cell r="AM163" t="str">
            <v>CARICOM IMPACS</v>
          </cell>
          <cell r="AN163" t="str">
            <v>IGO/RGO (International or Regional Organization)</v>
          </cell>
          <cell r="AO163" t="str">
            <v>Caricom Implementing Agency for Crime and Security (Caricom- IMPACS)</v>
          </cell>
          <cell r="AP163" t="str">
            <v>Regional Security System (RSS)</v>
          </cell>
          <cell r="AQ163" t="str">
            <v>Maritime Security Strategy for the Caribbean is developed and validated in coordination with CARICOM IMPACS.</v>
          </cell>
          <cell r="AZ163">
            <v>0</v>
          </cell>
          <cell r="BC163">
            <v>0</v>
          </cell>
          <cell r="BF163">
            <v>0</v>
          </cell>
          <cell r="BI163">
            <v>0</v>
          </cell>
          <cell r="BL163">
            <v>0</v>
          </cell>
          <cell r="BO163">
            <v>0</v>
          </cell>
          <cell r="BR163">
            <v>0</v>
          </cell>
          <cell r="BU163">
            <v>0</v>
          </cell>
          <cell r="BX163">
            <v>0</v>
          </cell>
          <cell r="CA163">
            <v>0</v>
          </cell>
          <cell r="CB163">
            <v>0</v>
          </cell>
          <cell r="CC163">
            <v>0</v>
          </cell>
          <cell r="CD163">
            <v>0</v>
          </cell>
          <cell r="CG163">
            <v>0</v>
          </cell>
          <cell r="CJ163">
            <v>0</v>
          </cell>
          <cell r="CM163">
            <v>0</v>
          </cell>
          <cell r="CP163">
            <v>0</v>
          </cell>
          <cell r="CS163">
            <v>0</v>
          </cell>
          <cell r="CV163">
            <v>0</v>
          </cell>
          <cell r="CY163">
            <v>0</v>
          </cell>
          <cell r="DB163">
            <v>0</v>
          </cell>
          <cell r="DE163">
            <v>0</v>
          </cell>
          <cell r="DH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row>
        <row r="164">
          <cell r="E164" t="str">
            <v>Strengthen capacities of Member States to successfully complete the Implementation Review Mechanism of the UN Convention against Corruption in line with international standards.</v>
          </cell>
          <cell r="G164">
            <v>2021</v>
          </cell>
          <cell r="H164">
            <v>2022</v>
          </cell>
          <cell r="I164" t="str">
            <v>Ms. Bo Shakira Harris            boshakira.harris@un.org</v>
          </cell>
          <cell r="R164" t="str">
            <v xml:space="preserve">UNODC will provide technical assistance to St. Lucia to ensure capacity for the successful completion of the Self-Assessment Check List of the Implementation Review Mechanism, and for the successful completion of the review. Likewise, UNODC will also support the particpation of St. Lucia in the Review of Guyana for which it has drawn lots. </v>
          </cell>
          <cell r="U164" t="str">
            <v>Contribute to gender equality/women’s empowerment in a limited way (1)</v>
          </cell>
          <cell r="V164" t="str">
            <v>Limited contribution to realization of human rights (1)</v>
          </cell>
          <cell r="W164" t="str">
            <v>Sustaining Peace is the Principal objective   (3)</v>
          </cell>
          <cell r="X164" t="str">
            <v>Capacity Development/Technical Assistance </v>
          </cell>
          <cell r="Z164" t="str">
            <v xml:space="preserve">Other </v>
          </cell>
          <cell r="AA164" t="str">
            <v>16.6 Develop effective, accountable and transparent institutions at all levels</v>
          </cell>
          <cell r="AF164" t="str">
            <v>Crime and Security</v>
          </cell>
          <cell r="AG164" t="str">
            <v>Access to Justice</v>
          </cell>
          <cell r="AH164" t="str">
            <v>Regional Cooperation</v>
          </cell>
          <cell r="AI164" t="str">
            <v>Protected and Sustainably Leveraged Natural and Other Unique Assets</v>
          </cell>
          <cell r="AJ164" t="str">
            <v>Tailored Policy Support &amp; Technical Assistance</v>
          </cell>
          <cell r="AK164" t="str">
            <v>United Nations Office on Drugs and Crime (UNODC)</v>
          </cell>
          <cell r="AL164" t="str">
            <v>TBC</v>
          </cell>
          <cell r="AM164" t="str">
            <v>CARICOM IMPACS</v>
          </cell>
          <cell r="AN164" t="str">
            <v>IGO/RGO (International or Regional Organization)</v>
          </cell>
          <cell r="AO164" t="str">
            <v>Caricom Implementing Agency for Crime and Security (Caricom- IMPACS)</v>
          </cell>
          <cell r="AP164" t="str">
            <v>Regional Security System (RSS)</v>
          </cell>
          <cell r="AQ164" t="str">
            <v>St. Lucia successfully completes and submits the UNCAC Implementation Reiview Mechanism, and supports the IRM process in Guyana.</v>
          </cell>
          <cell r="AR164" t="str">
            <v>16.6.2 Proportion of population satisfied with their last experience of public services</v>
          </cell>
          <cell r="AZ164">
            <v>0</v>
          </cell>
          <cell r="BC164">
            <v>0</v>
          </cell>
          <cell r="BF164">
            <v>0</v>
          </cell>
          <cell r="BI164">
            <v>0</v>
          </cell>
          <cell r="BL164">
            <v>0</v>
          </cell>
          <cell r="BO164">
            <v>0</v>
          </cell>
          <cell r="BR164">
            <v>0</v>
          </cell>
          <cell r="BU164">
            <v>0</v>
          </cell>
          <cell r="BX164">
            <v>0</v>
          </cell>
          <cell r="CA164">
            <v>0</v>
          </cell>
          <cell r="CB164">
            <v>0</v>
          </cell>
          <cell r="CC164">
            <v>0</v>
          </cell>
          <cell r="CD164">
            <v>0</v>
          </cell>
          <cell r="CG164">
            <v>0</v>
          </cell>
          <cell r="CJ164">
            <v>0</v>
          </cell>
          <cell r="CM164">
            <v>0</v>
          </cell>
          <cell r="CP164">
            <v>0</v>
          </cell>
          <cell r="CS164">
            <v>0</v>
          </cell>
          <cell r="CV164">
            <v>0</v>
          </cell>
          <cell r="CY164">
            <v>0</v>
          </cell>
          <cell r="DB164">
            <v>0</v>
          </cell>
          <cell r="DE164">
            <v>0</v>
          </cell>
          <cell r="DH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row>
        <row r="165">
          <cell r="E165" t="str">
            <v>Strengthen capacities of national and local agencies to follow-up on the findings and recommendations emerging from the Implementation Review Mechanism of the UN Convention against Corruption in line with international standards.</v>
          </cell>
          <cell r="G165">
            <v>2022</v>
          </cell>
          <cell r="H165">
            <v>2023</v>
          </cell>
          <cell r="I165" t="str">
            <v>Ms. Bo Shakira Harris            boshakira.harris@un.org</v>
          </cell>
          <cell r="U165" t="str">
            <v>Contribute to gender equality/women’s empowerment in a limited way (1)</v>
          </cell>
          <cell r="V165" t="str">
            <v>Limited contribution to realization of human rights (1)</v>
          </cell>
          <cell r="W165" t="str">
            <v>Sustaining Peace is the Principal objective   (3)</v>
          </cell>
          <cell r="X165" t="str">
            <v>Capacity Development/Technical Assistance </v>
          </cell>
          <cell r="Z165" t="str">
            <v xml:space="preserve">Other </v>
          </cell>
          <cell r="AA165" t="str">
            <v>16.6 Develop effective, accountable and transparent institutions at all levels</v>
          </cell>
          <cell r="AF165" t="str">
            <v>Crime and Security</v>
          </cell>
          <cell r="AG165" t="str">
            <v>Access to Justice</v>
          </cell>
          <cell r="AH165" t="str">
            <v>Regional Cooperation</v>
          </cell>
          <cell r="AI165" t="str">
            <v>Protected and Sustainably Leveraged Natural and Other Unique Assets</v>
          </cell>
          <cell r="AJ165" t="str">
            <v>Tailored Policy Support &amp; Technical Assistance</v>
          </cell>
          <cell r="AK165" t="str">
            <v>United Nations Office on Drugs and Crime (UNODC)</v>
          </cell>
          <cell r="AL165" t="str">
            <v>TBC</v>
          </cell>
          <cell r="AM165" t="str">
            <v>CARICOM IMPACS</v>
          </cell>
          <cell r="AN165" t="str">
            <v>IGO/RGO (International or Regional Organization)</v>
          </cell>
          <cell r="AO165" t="str">
            <v>Caricom Implementing Agency for Crime and Security (Caricom- IMPACS)</v>
          </cell>
          <cell r="AQ165" t="str">
            <v>At least one (1) CARICOM Member State supported in the implementation of recommendations produced through the UNCAC Implementation Review Mechanism</v>
          </cell>
          <cell r="AR165" t="str">
            <v>16.6.2 Proportion of population satisfied with their last experience of public services</v>
          </cell>
          <cell r="AZ165">
            <v>0</v>
          </cell>
          <cell r="BC165">
            <v>0</v>
          </cell>
          <cell r="BF165">
            <v>0</v>
          </cell>
          <cell r="BI165">
            <v>0</v>
          </cell>
          <cell r="BL165">
            <v>0</v>
          </cell>
          <cell r="BO165">
            <v>0</v>
          </cell>
          <cell r="BR165">
            <v>0</v>
          </cell>
          <cell r="BU165">
            <v>0</v>
          </cell>
          <cell r="BX165">
            <v>0</v>
          </cell>
          <cell r="CA165">
            <v>0</v>
          </cell>
          <cell r="CB165">
            <v>0</v>
          </cell>
          <cell r="CC165">
            <v>0</v>
          </cell>
          <cell r="CD165">
            <v>0</v>
          </cell>
          <cell r="CG165">
            <v>0</v>
          </cell>
          <cell r="CJ165">
            <v>0</v>
          </cell>
          <cell r="CM165">
            <v>0</v>
          </cell>
          <cell r="CP165">
            <v>0</v>
          </cell>
          <cell r="CS165">
            <v>0</v>
          </cell>
          <cell r="CV165">
            <v>0</v>
          </cell>
          <cell r="CY165">
            <v>0</v>
          </cell>
          <cell r="DB165">
            <v>0</v>
          </cell>
          <cell r="DE165">
            <v>0</v>
          </cell>
          <cell r="DH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row>
        <row r="166">
          <cell r="E166" t="str">
            <v xml:space="preserve">Support a harmonized approach  to  continue  supporting  Member  States  on  the  implementation  of  specialized  cross-border   approaches   that   have   demonstrated   positive  results  on  detection  and  interdiction  of  illegal  trafficking  </v>
          </cell>
          <cell r="G166">
            <v>2016</v>
          </cell>
          <cell r="H166">
            <v>2024</v>
          </cell>
          <cell r="I166" t="str">
            <v>Ms. Bo Shakira Harris            boshakira.harris@un.org</v>
          </cell>
          <cell r="L166" t="str">
            <v xml:space="preserve">UNODC will continue to support Barbados in the implementation of the UNODC-WCO-INTERPOL Airport Communication Project through to 2024 in accordance with funding. </v>
          </cell>
          <cell r="U166" t="str">
            <v>Gender equality/women’s empowerment is a significant objective (2)</v>
          </cell>
          <cell r="V166" t="str">
            <v>Significant contribution to realization of human rights (2)</v>
          </cell>
          <cell r="W166" t="str">
            <v>Sustaining Peace is the Principal objective   (3)</v>
          </cell>
          <cell r="X166" t="str">
            <v>Capacity Development/Technical Assistance </v>
          </cell>
          <cell r="Z166" t="str">
            <v xml:space="preserve">Other </v>
          </cell>
          <cell r="AA166" t="str">
            <v>16.4 By 2030, significantly reduce illicit financial and arms flows, strengthen the recovery and return of stolen assets and combat all forms of organized crime</v>
          </cell>
          <cell r="AF166" t="str">
            <v>Crime and Security</v>
          </cell>
          <cell r="AG166" t="str">
            <v>Access to Justice</v>
          </cell>
          <cell r="AH166" t="str">
            <v>Regional Cooperation</v>
          </cell>
          <cell r="AI166" t="str">
            <v>Protected and Sustainably Leveraged Natural and Other Unique Assets</v>
          </cell>
          <cell r="AJ166" t="str">
            <v>Tailored Policy Support &amp; Technical Assistance</v>
          </cell>
          <cell r="AK166" t="str">
            <v>United Nations Office on Drugs and Crime (UNODC)</v>
          </cell>
          <cell r="AL166" t="str">
            <v>European Union</v>
          </cell>
          <cell r="AM166" t="str">
            <v>CARICOM IMPACS, WCO, INTERPOL</v>
          </cell>
          <cell r="AN166" t="str">
            <v>IGO/RGO (International or Regional Organization)</v>
          </cell>
          <cell r="AO166" t="str">
            <v>Caricom Implementing Agency for Crime and Security (Caricom- IMPACS)</v>
          </cell>
          <cell r="AQ166" t="str">
            <v>Barbados has increased capacity for national, regional and international coorindation for the detection, investigation and interception of suspcious passengers, cargo and mail at the international airport.</v>
          </cell>
          <cell r="AZ166">
            <v>0</v>
          </cell>
          <cell r="BA166">
            <v>125000</v>
          </cell>
          <cell r="BB166">
            <v>25000</v>
          </cell>
          <cell r="BC166">
            <v>100000</v>
          </cell>
          <cell r="BF166">
            <v>0</v>
          </cell>
          <cell r="BI166">
            <v>0</v>
          </cell>
          <cell r="BL166">
            <v>0</v>
          </cell>
          <cell r="BO166">
            <v>0</v>
          </cell>
          <cell r="BR166">
            <v>0</v>
          </cell>
          <cell r="BU166">
            <v>0</v>
          </cell>
          <cell r="BX166">
            <v>0</v>
          </cell>
          <cell r="CA166">
            <v>0</v>
          </cell>
          <cell r="CB166">
            <v>125000</v>
          </cell>
          <cell r="CC166">
            <v>25000</v>
          </cell>
          <cell r="CD166">
            <v>100000</v>
          </cell>
          <cell r="CG166">
            <v>0</v>
          </cell>
          <cell r="CJ166">
            <v>0</v>
          </cell>
          <cell r="CK166">
            <v>125000</v>
          </cell>
          <cell r="CL166">
            <v>0</v>
          </cell>
          <cell r="CM166">
            <v>125000</v>
          </cell>
          <cell r="CP166">
            <v>0</v>
          </cell>
          <cell r="CS166">
            <v>0</v>
          </cell>
          <cell r="CV166">
            <v>0</v>
          </cell>
          <cell r="CY166">
            <v>0</v>
          </cell>
          <cell r="DB166">
            <v>0</v>
          </cell>
          <cell r="DE166">
            <v>0</v>
          </cell>
          <cell r="DH166">
            <v>0</v>
          </cell>
          <cell r="DK166">
            <v>0</v>
          </cell>
          <cell r="DL166">
            <v>125000</v>
          </cell>
          <cell r="DM166">
            <v>0</v>
          </cell>
          <cell r="DN166">
            <v>125000</v>
          </cell>
          <cell r="DO166">
            <v>0</v>
          </cell>
          <cell r="DP166">
            <v>0</v>
          </cell>
          <cell r="DQ166">
            <v>0</v>
          </cell>
          <cell r="DR166">
            <v>0</v>
          </cell>
          <cell r="DS166">
            <v>0</v>
          </cell>
          <cell r="DT166">
            <v>0</v>
          </cell>
          <cell r="DU166">
            <v>250000</v>
          </cell>
          <cell r="DV166">
            <v>25000</v>
          </cell>
          <cell r="DW166">
            <v>225000</v>
          </cell>
          <cell r="DX166">
            <v>0</v>
          </cell>
          <cell r="DY166">
            <v>0</v>
          </cell>
          <cell r="DZ166">
            <v>0</v>
          </cell>
          <cell r="EA166">
            <v>0</v>
          </cell>
          <cell r="EB166">
            <v>0</v>
          </cell>
          <cell r="EC166">
            <v>0</v>
          </cell>
        </row>
        <row r="167">
          <cell r="E167" t="str">
            <v xml:space="preserve">Capacities enhanced and meaningful youth engagement supported to promote inclusive and peaceful ​Caribbean SIDS. </v>
          </cell>
          <cell r="AF167" t="str">
            <v>Gender-Based Violence Prevention</v>
          </cell>
          <cell r="AG167" t="str">
            <v>Access to Justice</v>
          </cell>
          <cell r="AH167" t="str">
            <v>Capacity Building</v>
          </cell>
          <cell r="AJ167" t="str">
            <v>Tailored Policy Support &amp; Technical Assistance</v>
          </cell>
          <cell r="AK167" t="str">
            <v>United Nations Educational, Scientific and Cultural Organization (UNESCO)</v>
          </cell>
          <cell r="AZ167">
            <v>0</v>
          </cell>
          <cell r="BC167">
            <v>0</v>
          </cell>
          <cell r="BF167">
            <v>0</v>
          </cell>
          <cell r="BI167">
            <v>0</v>
          </cell>
          <cell r="BL167">
            <v>0</v>
          </cell>
          <cell r="BO167">
            <v>0</v>
          </cell>
          <cell r="BR167">
            <v>0</v>
          </cell>
          <cell r="BU167">
            <v>0</v>
          </cell>
          <cell r="BX167">
            <v>0</v>
          </cell>
          <cell r="CA167">
            <v>0</v>
          </cell>
          <cell r="CB167">
            <v>0</v>
          </cell>
          <cell r="CC167">
            <v>0</v>
          </cell>
          <cell r="CD167">
            <v>0</v>
          </cell>
          <cell r="CG167">
            <v>0</v>
          </cell>
          <cell r="CJ167">
            <v>0</v>
          </cell>
          <cell r="CM167">
            <v>0</v>
          </cell>
          <cell r="CP167">
            <v>0</v>
          </cell>
          <cell r="CS167">
            <v>0</v>
          </cell>
          <cell r="CV167">
            <v>0</v>
          </cell>
          <cell r="CY167">
            <v>0</v>
          </cell>
          <cell r="DB167">
            <v>0</v>
          </cell>
          <cell r="DE167">
            <v>0</v>
          </cell>
          <cell r="DH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row>
        <row r="168">
          <cell r="E168" t="str">
            <v>Strengthening and Protecting Barbados’ Cultural
Property: The Digitization and Conservation of Slavery
Records</v>
          </cell>
          <cell r="F168" t="str">
            <v>Reduced risk of loss of valuable national archival records
2. Facilitation of digital access to the archives department’s collections and services
3. Creation of national opportunities for new income revenue streams
4. Enhance Barbados’ Heritage Tourism product through facilitating digital family history, genealogy and academic research
5. Creation of an emergency contingency plan for historic records"</v>
          </cell>
          <cell r="AF168" t="str">
            <v>Support to Institutions</v>
          </cell>
          <cell r="AK168" t="str">
            <v>United Nations Educational, Scientific and Cultural Organization (UNESCO)</v>
          </cell>
          <cell r="AZ168">
            <v>0</v>
          </cell>
          <cell r="BC168">
            <v>0</v>
          </cell>
          <cell r="BF168">
            <v>0</v>
          </cell>
          <cell r="BI168">
            <v>0</v>
          </cell>
          <cell r="BL168">
            <v>0</v>
          </cell>
          <cell r="BO168">
            <v>0</v>
          </cell>
          <cell r="BR168">
            <v>0</v>
          </cell>
          <cell r="BU168">
            <v>0</v>
          </cell>
          <cell r="BX168">
            <v>0</v>
          </cell>
          <cell r="CA168">
            <v>0</v>
          </cell>
          <cell r="CB168">
            <v>0</v>
          </cell>
          <cell r="CC168">
            <v>0</v>
          </cell>
          <cell r="CD168">
            <v>0</v>
          </cell>
          <cell r="CG168">
            <v>0</v>
          </cell>
          <cell r="CJ168">
            <v>0</v>
          </cell>
          <cell r="CM168">
            <v>0</v>
          </cell>
          <cell r="CP168">
            <v>0</v>
          </cell>
          <cell r="CS168">
            <v>0</v>
          </cell>
          <cell r="CV168">
            <v>0</v>
          </cell>
          <cell r="CY168">
            <v>0</v>
          </cell>
          <cell r="DB168">
            <v>0</v>
          </cell>
          <cell r="DE168">
            <v>0</v>
          </cell>
          <cell r="DH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row>
        <row r="169">
          <cell r="E169" t="str">
            <v xml:space="preserve">Enhanced capacities among the media, sports and members of the creative and cultural industries and the women’s movement in CARICOM to report and promote positive social norms that promote gender equality and women’s empowerment. </v>
          </cell>
          <cell r="F169" t="str">
            <v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v>
          </cell>
          <cell r="AF169" t="str">
            <v>Gender discriminatory roles and practices</v>
          </cell>
          <cell r="AG169" t="str">
            <v>Support to Institutions</v>
          </cell>
          <cell r="AH169" t="str">
            <v>Capacity Building</v>
          </cell>
          <cell r="AJ169" t="str">
            <v>Tailored Policy Support &amp; Technical Assistance</v>
          </cell>
          <cell r="AK169" t="str">
            <v>United Nations Entity for Gender Equality and the Empowerment of Women (UN Women)</v>
          </cell>
          <cell r="AO169" t="str">
            <v>OECS, regional media houses</v>
          </cell>
          <cell r="AZ169">
            <v>0</v>
          </cell>
          <cell r="BC169">
            <v>0</v>
          </cell>
          <cell r="BF169">
            <v>0</v>
          </cell>
          <cell r="BI169">
            <v>0</v>
          </cell>
          <cell r="BL169">
            <v>0</v>
          </cell>
          <cell r="BO169">
            <v>0</v>
          </cell>
          <cell r="BR169">
            <v>0</v>
          </cell>
          <cell r="BU169">
            <v>0</v>
          </cell>
          <cell r="BX169">
            <v>0</v>
          </cell>
          <cell r="CA169">
            <v>0</v>
          </cell>
          <cell r="CB169">
            <v>0</v>
          </cell>
          <cell r="CC169">
            <v>0</v>
          </cell>
          <cell r="CD169">
            <v>0</v>
          </cell>
          <cell r="CG169">
            <v>0</v>
          </cell>
          <cell r="CJ169">
            <v>0</v>
          </cell>
          <cell r="CM169">
            <v>0</v>
          </cell>
          <cell r="CP169">
            <v>0</v>
          </cell>
          <cell r="CS169">
            <v>0</v>
          </cell>
          <cell r="CV169">
            <v>0</v>
          </cell>
          <cell r="CY169">
            <v>0</v>
          </cell>
          <cell r="DB169">
            <v>0</v>
          </cell>
          <cell r="DE169">
            <v>0</v>
          </cell>
          <cell r="DH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row>
        <row r="170">
          <cell r="E170" t="str">
            <v>Strengthened capacity of and collaboration between NGMs and CSOs (including FBOs) to mainstream gender throughout regional and national policies and programmes. </v>
          </cell>
          <cell r="AF170" t="str">
            <v>Gender discriminatory roles and practices</v>
          </cell>
          <cell r="AG170" t="str">
            <v>Support to Institutions</v>
          </cell>
          <cell r="AH170" t="str">
            <v>Capacity Building</v>
          </cell>
          <cell r="AJ170" t="str">
            <v>Tailored Policy Support &amp; Technical Assistance</v>
          </cell>
          <cell r="AK170" t="str">
            <v>United Nations Entity for Gender Equality and the Empowerment of Women (UN Women)</v>
          </cell>
          <cell r="AO170" t="str">
            <v>Caribbean Community Secretariat (CARICOM)</v>
          </cell>
          <cell r="AP170" t="str">
            <v xml:space="preserve">OECS </v>
          </cell>
          <cell r="AZ170">
            <v>0</v>
          </cell>
          <cell r="BC170">
            <v>0</v>
          </cell>
          <cell r="BF170">
            <v>0</v>
          </cell>
          <cell r="BI170">
            <v>0</v>
          </cell>
          <cell r="BL170">
            <v>0</v>
          </cell>
          <cell r="BO170">
            <v>0</v>
          </cell>
          <cell r="BR170">
            <v>0</v>
          </cell>
          <cell r="BU170">
            <v>0</v>
          </cell>
          <cell r="BX170">
            <v>0</v>
          </cell>
          <cell r="CA170">
            <v>0</v>
          </cell>
          <cell r="CB170">
            <v>0</v>
          </cell>
          <cell r="CC170">
            <v>0</v>
          </cell>
          <cell r="CD170">
            <v>0</v>
          </cell>
          <cell r="CG170">
            <v>0</v>
          </cell>
          <cell r="CJ170">
            <v>0</v>
          </cell>
          <cell r="CM170">
            <v>0</v>
          </cell>
          <cell r="CP170">
            <v>0</v>
          </cell>
          <cell r="CS170">
            <v>0</v>
          </cell>
          <cell r="CV170">
            <v>0</v>
          </cell>
          <cell r="CY170">
            <v>0</v>
          </cell>
          <cell r="DB170">
            <v>0</v>
          </cell>
          <cell r="DE170">
            <v>0</v>
          </cell>
          <cell r="DH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row>
        <row r="171">
          <cell r="E171" t="str">
            <v>Improved capacity of the UN, regional and national systems to produce and analyse gender statistics to measure progress on the SDGs.</v>
          </cell>
          <cell r="AF171" t="str">
            <v>Gender-Based Violence Prevention</v>
          </cell>
          <cell r="AG171" t="str">
            <v>Climate Change Adaptation and Resilience</v>
          </cell>
          <cell r="AH171" t="str">
            <v xml:space="preserve">Inclusive rural Transformation </v>
          </cell>
          <cell r="AJ171" t="str">
            <v>Climate Change and Disaster Risk Reduction</v>
          </cell>
          <cell r="AK171" t="str">
            <v>United Nations Entity for Gender Equality and the Empowerment of Women (UN Women)</v>
          </cell>
          <cell r="AZ171">
            <v>0</v>
          </cell>
          <cell r="BC171">
            <v>0</v>
          </cell>
          <cell r="BF171">
            <v>0</v>
          </cell>
          <cell r="BI171">
            <v>0</v>
          </cell>
          <cell r="BL171">
            <v>0</v>
          </cell>
          <cell r="BO171">
            <v>0</v>
          </cell>
          <cell r="BR171">
            <v>0</v>
          </cell>
          <cell r="BU171">
            <v>0</v>
          </cell>
          <cell r="BX171">
            <v>0</v>
          </cell>
          <cell r="CA171">
            <v>0</v>
          </cell>
          <cell r="CB171">
            <v>0</v>
          </cell>
          <cell r="CC171">
            <v>0</v>
          </cell>
          <cell r="CD171">
            <v>0</v>
          </cell>
          <cell r="CG171">
            <v>0</v>
          </cell>
          <cell r="CJ171">
            <v>0</v>
          </cell>
          <cell r="CM171">
            <v>0</v>
          </cell>
          <cell r="CP171">
            <v>0</v>
          </cell>
          <cell r="CS171">
            <v>0</v>
          </cell>
          <cell r="CV171">
            <v>0</v>
          </cell>
          <cell r="CY171">
            <v>0</v>
          </cell>
          <cell r="DB171">
            <v>0</v>
          </cell>
          <cell r="DE171">
            <v>0</v>
          </cell>
          <cell r="DH171">
            <v>0</v>
          </cell>
          <cell r="DK171">
            <v>0</v>
          </cell>
          <cell r="DL171">
            <v>0</v>
          </cell>
          <cell r="DM171">
            <v>0</v>
          </cell>
          <cell r="DN171">
            <v>0</v>
          </cell>
          <cell r="DO171">
            <v>0</v>
          </cell>
          <cell r="DP171">
            <v>0</v>
          </cell>
          <cell r="DQ171">
            <v>0</v>
          </cell>
          <cell r="DR171">
            <v>0</v>
          </cell>
          <cell r="DS171">
            <v>0</v>
          </cell>
          <cell r="DT171">
            <v>0</v>
          </cell>
          <cell r="DU171">
            <v>0</v>
          </cell>
          <cell r="DV171">
            <v>0</v>
          </cell>
          <cell r="DW171">
            <v>0</v>
          </cell>
          <cell r="DX171">
            <v>0</v>
          </cell>
          <cell r="DY171">
            <v>0</v>
          </cell>
          <cell r="DZ171">
            <v>0</v>
          </cell>
          <cell r="EA171">
            <v>0</v>
          </cell>
          <cell r="EB171">
            <v>0</v>
          </cell>
          <cell r="EC171">
            <v>0</v>
          </cell>
        </row>
        <row r="172">
          <cell r="E172" t="str">
            <v xml:space="preserve">Strengthened skills among policymakers to develop GBV legislation and policy in line with international standards. </v>
          </cell>
          <cell r="F172" t="str">
            <v>CARICOM Implementing Agency for Crime and Security (CARICOM- IMPACS)</v>
          </cell>
          <cell r="AF172" t="str">
            <v>Gender-Based Violence Prevention</v>
          </cell>
          <cell r="AG172" t="str">
            <v>Capacity Building</v>
          </cell>
          <cell r="AH172" t="str">
            <v>Access to Justice</v>
          </cell>
          <cell r="AJ172" t="str">
            <v>COVID Response  &amp;  Socio-economic Recovery</v>
          </cell>
          <cell r="AK172" t="str">
            <v>United Nations Entity for Gender Equality and the Empowerment of Women (UN Women)</v>
          </cell>
          <cell r="AZ172">
            <v>0</v>
          </cell>
          <cell r="BC172">
            <v>0</v>
          </cell>
          <cell r="BF172">
            <v>0</v>
          </cell>
          <cell r="BI172">
            <v>0</v>
          </cell>
          <cell r="BL172">
            <v>0</v>
          </cell>
          <cell r="BO172">
            <v>0</v>
          </cell>
          <cell r="BR172">
            <v>0</v>
          </cell>
          <cell r="BU172">
            <v>0</v>
          </cell>
          <cell r="BX172">
            <v>0</v>
          </cell>
          <cell r="CA172">
            <v>0</v>
          </cell>
          <cell r="CB172">
            <v>0</v>
          </cell>
          <cell r="CC172">
            <v>0</v>
          </cell>
          <cell r="CD172">
            <v>0</v>
          </cell>
          <cell r="CG172">
            <v>0</v>
          </cell>
          <cell r="CJ172">
            <v>0</v>
          </cell>
          <cell r="CM172">
            <v>0</v>
          </cell>
          <cell r="CP172">
            <v>0</v>
          </cell>
          <cell r="CS172">
            <v>0</v>
          </cell>
          <cell r="CV172">
            <v>0</v>
          </cell>
          <cell r="CY172">
            <v>0</v>
          </cell>
          <cell r="DB172">
            <v>0</v>
          </cell>
          <cell r="DE172">
            <v>0</v>
          </cell>
          <cell r="DH172">
            <v>0</v>
          </cell>
          <cell r="DK172">
            <v>0</v>
          </cell>
          <cell r="DL172">
            <v>0</v>
          </cell>
          <cell r="DM172">
            <v>0</v>
          </cell>
          <cell r="DN172">
            <v>0</v>
          </cell>
          <cell r="DO172">
            <v>0</v>
          </cell>
          <cell r="DP172">
            <v>0</v>
          </cell>
          <cell r="DQ172">
            <v>0</v>
          </cell>
          <cell r="DR172">
            <v>0</v>
          </cell>
          <cell r="DS172">
            <v>0</v>
          </cell>
          <cell r="DT172">
            <v>0</v>
          </cell>
          <cell r="DU172">
            <v>0</v>
          </cell>
          <cell r="DV172">
            <v>0</v>
          </cell>
          <cell r="DW172">
            <v>0</v>
          </cell>
          <cell r="DX172">
            <v>0</v>
          </cell>
          <cell r="DY172">
            <v>0</v>
          </cell>
          <cell r="DZ172">
            <v>0</v>
          </cell>
          <cell r="EA172">
            <v>0</v>
          </cell>
          <cell r="EB172">
            <v>0</v>
          </cell>
          <cell r="EC172">
            <v>0</v>
          </cell>
        </row>
        <row r="173">
          <cell r="E173" t="str">
            <v>National and sub-national systems and institutions plan, fund and deliver evidence-based programmes that prevent and respond to violence against women and girls and harmful practices, including in other sectors</v>
          </cell>
          <cell r="F173"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3">
            <v>43831</v>
          </cell>
          <cell r="H173" t="str">
            <v>31/12/2023</v>
          </cell>
          <cell r="I173" t="str">
            <v>Je'nille Maraj</v>
          </cell>
          <cell r="O173" t="str">
            <v>Pilot Gender-Responsive Budgeting in two Ministries</v>
          </cell>
          <cell r="U173" t="str">
            <v>Gender equality/women’s empowerment is the principle objective (3)</v>
          </cell>
          <cell r="V173" t="str">
            <v>Significant contribution to realization of human rights (2)</v>
          </cell>
          <cell r="W173" t="str">
            <v>Contributes to sustaining peace in a limited way  human rights (1)</v>
          </cell>
          <cell r="X173" t="str">
            <v>Normative Support </v>
          </cell>
          <cell r="Y173" t="str">
            <v>Women and Girls</v>
          </cell>
          <cell r="Z173" t="str">
            <v xml:space="preserve">Joint Programmes </v>
          </cell>
          <cell r="AA173" t="str">
            <v>5.2 Eliminate all forms of violence against all women and girls in the public and private spheres, including trafficking and sexual and other types of exploitation</v>
          </cell>
          <cell r="AB173" t="str">
            <v>5.1 End all forms of discrimination against all women and girls everywhere</v>
          </cell>
          <cell r="AC173" t="str">
            <v>5.6 Ensure universal access to sexual and reproductive health and reproductive rights as agreed in accordance with the Programme of Action of the International Conference on Population and Development and the Beijing Platform for Action and the outcome do</v>
          </cell>
          <cell r="AD173" t="str">
            <v>5.c Adopt and strengthen sound policies and enforceable legislation for the promotion of gender equality and the empowerment of all women and girls at all levels</v>
          </cell>
          <cell r="AF173" t="str">
            <v>Gender-Based Violence Prevention</v>
          </cell>
          <cell r="AG173" t="str">
            <v>Gender Equality</v>
          </cell>
          <cell r="AH173" t="str">
            <v>Gender discriminatory roles and practices</v>
          </cell>
          <cell r="AJ173" t="str">
            <v>Tailored Policy Support &amp; Technical Assistance</v>
          </cell>
          <cell r="AK173" t="str">
            <v>United Nations Entity for Gender Equality and the Empowerment of Women (UN Women)</v>
          </cell>
          <cell r="AL173" t="str">
            <v>MPTF-Spotlight Initiative Fund; European Union</v>
          </cell>
          <cell r="AM173" t="str">
            <v>Government, Consultants</v>
          </cell>
          <cell r="AN173" t="str">
            <v>COM (Combination)</v>
          </cell>
          <cell r="AQ173" t="str">
            <v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v>
          </cell>
          <cell r="AR173" t="str">
            <v>5.5.1 Proportion of seats held by women in (a) national parliaments and (b) local governments</v>
          </cell>
          <cell r="AZ173">
            <v>0</v>
          </cell>
          <cell r="BC173">
            <v>0</v>
          </cell>
          <cell r="BF173">
            <v>0</v>
          </cell>
          <cell r="BI173">
            <v>0</v>
          </cell>
          <cell r="BJ173">
            <v>25000</v>
          </cell>
          <cell r="BK173">
            <v>10000</v>
          </cell>
          <cell r="BL173">
            <v>15000</v>
          </cell>
          <cell r="BO173">
            <v>0</v>
          </cell>
          <cell r="BR173">
            <v>0</v>
          </cell>
          <cell r="BU173">
            <v>0</v>
          </cell>
          <cell r="BX173">
            <v>0</v>
          </cell>
          <cell r="CA173">
            <v>0</v>
          </cell>
          <cell r="CB173">
            <v>25000</v>
          </cell>
          <cell r="CC173">
            <v>10000</v>
          </cell>
          <cell r="CD173">
            <v>15000</v>
          </cell>
          <cell r="CG173">
            <v>0</v>
          </cell>
          <cell r="CJ173">
            <v>0</v>
          </cell>
          <cell r="CM173">
            <v>0</v>
          </cell>
          <cell r="CP173">
            <v>0</v>
          </cell>
          <cell r="CS173">
            <v>0</v>
          </cell>
          <cell r="CV173">
            <v>0</v>
          </cell>
          <cell r="CY173">
            <v>0</v>
          </cell>
          <cell r="DB173">
            <v>0</v>
          </cell>
          <cell r="DE173">
            <v>0</v>
          </cell>
          <cell r="DH173">
            <v>0</v>
          </cell>
          <cell r="DK173">
            <v>0</v>
          </cell>
          <cell r="DL173">
            <v>0</v>
          </cell>
          <cell r="DM173">
            <v>0</v>
          </cell>
          <cell r="DN173">
            <v>0</v>
          </cell>
          <cell r="DO173">
            <v>0</v>
          </cell>
          <cell r="DP173">
            <v>0</v>
          </cell>
          <cell r="DQ173">
            <v>0</v>
          </cell>
          <cell r="DR173">
            <v>0</v>
          </cell>
          <cell r="DS173">
            <v>0</v>
          </cell>
          <cell r="DT173">
            <v>0</v>
          </cell>
          <cell r="DU173">
            <v>0</v>
          </cell>
          <cell r="DV173">
            <v>0</v>
          </cell>
          <cell r="DW173">
            <v>0</v>
          </cell>
          <cell r="DX173">
            <v>0</v>
          </cell>
          <cell r="DY173">
            <v>0</v>
          </cell>
          <cell r="DZ173">
            <v>0</v>
          </cell>
          <cell r="EA173">
            <v>0</v>
          </cell>
          <cell r="EB173">
            <v>0</v>
          </cell>
          <cell r="EC173">
            <v>0</v>
          </cell>
        </row>
        <row r="174">
          <cell r="E174" t="str">
            <v>Gender inequitable social norms, attitudes and behaviours change at community and individual levels to prevent violence against women and girls and harmful practices</v>
          </cell>
          <cell r="F174"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4">
            <v>43831</v>
          </cell>
          <cell r="H174" t="str">
            <v>31/12/2023</v>
          </cell>
          <cell r="I174" t="str">
            <v>Je'nille Maraj</v>
          </cell>
          <cell r="O174" t="str">
            <v>Foundations and PfP Programme rollout, Behaviour Change Campaigns with the Government of Grenada, Social Mobilisation of the Judiciary as Duty-Bearers, Re-integration of Adolescent Mothers into the Education System</v>
          </cell>
          <cell r="U174" t="str">
            <v>Gender equality/women’s empowerment is the principle objective (3)</v>
          </cell>
          <cell r="V174" t="str">
            <v>Significant contribution to realization of human rights (2)</v>
          </cell>
          <cell r="W174" t="str">
            <v>Contributes to sustaining peace in a limited way  human rights (1)</v>
          </cell>
          <cell r="X174" t="str">
            <v>Capacity Development/Technical Assistance </v>
          </cell>
          <cell r="Y174" t="str">
            <v>Women and Girls</v>
          </cell>
          <cell r="Z174" t="str">
            <v xml:space="preserve">Joint Programmes </v>
          </cell>
          <cell r="AA174" t="str">
            <v>5.1 End all forms of discrimination against all women and girls everywhere</v>
          </cell>
          <cell r="AB174" t="str">
            <v>5.2 Eliminate all forms of violence against all women and girls in the public and private spheres, including trafficking and sexual and other types of exploitation</v>
          </cell>
          <cell r="AC174" t="str">
            <v>5.6 Ensure universal access to sexual and reproductive health and reproductive rights as agreed in accordance with the Programme of Action of the International Conference on Population and Development and the Beijing Platform for Action and the outcome do</v>
          </cell>
          <cell r="AD174" t="str">
            <v>5.c Adopt and strengthen sound policies and enforceable legislation for the promotion of gender equality and the empowerment of all women and girls at all levels</v>
          </cell>
          <cell r="AF174" t="str">
            <v>Gender-Based Violence Prevention</v>
          </cell>
          <cell r="AG174" t="str">
            <v>Gender Equality</v>
          </cell>
          <cell r="AH174" t="str">
            <v>Gender discriminatory roles and practices</v>
          </cell>
          <cell r="AJ174" t="str">
            <v>Tailored Policy Support &amp; Technical Assistance</v>
          </cell>
          <cell r="AK174" t="str">
            <v>United Nations Entity for Gender Equality and the Empowerment of Women (UN Women)</v>
          </cell>
          <cell r="AL174" t="str">
            <v>MPTF-Spotlight Initiative Fund; European Union</v>
          </cell>
          <cell r="AM174" t="str">
            <v>Government, CSOs</v>
          </cell>
          <cell r="AN174" t="str">
            <v>COM (Combination)</v>
          </cell>
          <cell r="AQ174" t="str">
            <v>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v>
          </cell>
          <cell r="AZ174">
            <v>0</v>
          </cell>
          <cell r="BC174">
            <v>0</v>
          </cell>
          <cell r="BF174">
            <v>0</v>
          </cell>
          <cell r="BI174">
            <v>0</v>
          </cell>
          <cell r="BJ174">
            <v>174812</v>
          </cell>
          <cell r="BK174">
            <v>109812</v>
          </cell>
          <cell r="BL174">
            <v>65000</v>
          </cell>
          <cell r="BO174">
            <v>0</v>
          </cell>
          <cell r="BR174">
            <v>0</v>
          </cell>
          <cell r="BU174">
            <v>0</v>
          </cell>
          <cell r="BX174">
            <v>0</v>
          </cell>
          <cell r="CA174">
            <v>0</v>
          </cell>
          <cell r="CB174">
            <v>174812</v>
          </cell>
          <cell r="CC174">
            <v>109812</v>
          </cell>
          <cell r="CD174">
            <v>65000</v>
          </cell>
          <cell r="CG174">
            <v>0</v>
          </cell>
          <cell r="CJ174">
            <v>0</v>
          </cell>
          <cell r="CM174">
            <v>0</v>
          </cell>
          <cell r="CP174">
            <v>0</v>
          </cell>
          <cell r="CS174">
            <v>0</v>
          </cell>
          <cell r="CV174">
            <v>0</v>
          </cell>
          <cell r="CY174">
            <v>0</v>
          </cell>
          <cell r="DB174">
            <v>0</v>
          </cell>
          <cell r="DE174">
            <v>0</v>
          </cell>
          <cell r="DH174">
            <v>0</v>
          </cell>
          <cell r="DK174">
            <v>0</v>
          </cell>
          <cell r="DL174">
            <v>0</v>
          </cell>
          <cell r="DM174">
            <v>0</v>
          </cell>
          <cell r="DN174">
            <v>0</v>
          </cell>
          <cell r="DO174">
            <v>0</v>
          </cell>
          <cell r="DP174">
            <v>0</v>
          </cell>
          <cell r="DQ174">
            <v>0</v>
          </cell>
          <cell r="DR174">
            <v>0</v>
          </cell>
          <cell r="DS174">
            <v>0</v>
          </cell>
          <cell r="DT174">
            <v>0</v>
          </cell>
          <cell r="DU174">
            <v>0</v>
          </cell>
          <cell r="DV174">
            <v>0</v>
          </cell>
          <cell r="DW174">
            <v>0</v>
          </cell>
          <cell r="DX174">
            <v>0</v>
          </cell>
          <cell r="DY174">
            <v>0</v>
          </cell>
          <cell r="DZ174">
            <v>0</v>
          </cell>
          <cell r="EA174">
            <v>0</v>
          </cell>
          <cell r="EB174">
            <v>0</v>
          </cell>
          <cell r="EC174">
            <v>0</v>
          </cell>
        </row>
        <row r="175">
          <cell r="E175" t="str">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ell>
          <cell r="F175"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5">
            <v>43831</v>
          </cell>
          <cell r="H175" t="str">
            <v>31/12/2023</v>
          </cell>
          <cell r="I175" t="str">
            <v>Je'nille Maraj</v>
          </cell>
          <cell r="L175" t="str">
            <v>Quality, disaggregated and globally comparable data on different forms of violence against women and girls and harmful practices, collected, analysed and used in line with international standards to inform laws, policies and programmes</v>
          </cell>
          <cell r="N175" t="str">
            <v>Quality, disaggregated and globally comparable data on different forms of violence against women and girls and harmful practices, collected, analysed and used in line with international standards to inform laws, policies and programmes</v>
          </cell>
          <cell r="O175" t="str">
            <v>Priority Access Routes for survivors of GBV</v>
          </cell>
          <cell r="U175" t="str">
            <v>Gender equality/women’s empowerment is the principle objective (3)</v>
          </cell>
          <cell r="V175" t="str">
            <v>Significant contribution to realization of human rights (2)</v>
          </cell>
          <cell r="W175" t="str">
            <v>Contributes to sustaining peace in a limited way  human rights (1)</v>
          </cell>
          <cell r="X175" t="str">
            <v>Data Collection and Analysis </v>
          </cell>
          <cell r="Y175" t="str">
            <v>Women and Girls</v>
          </cell>
          <cell r="Z175" t="str">
            <v xml:space="preserve">Joint Programmes </v>
          </cell>
          <cell r="AA175" t="str">
            <v>5.1 End all forms of discrimination against all women and girls everywhere</v>
          </cell>
          <cell r="AB175" t="str">
            <v>5.2 Eliminate all forms of violence against all women and girls in the public and private spheres, including trafficking and sexual and other types of exploitation</v>
          </cell>
          <cell r="AC175" t="str">
            <v>5.6 Ensure universal access to sexual and reproductive health and reproductive rights as agreed in accordance with the Programme of Action of the International Conference on Population and Development and the Beijing Platform for Action and the outcome do</v>
          </cell>
          <cell r="AD175" t="str">
            <v>5.c Adopt and strengthen sound policies and enforceable legislation for the promotion of gender equality and the empowerment of all women and girls at all levels</v>
          </cell>
          <cell r="AF175" t="str">
            <v>Gender-Based Violence Prevention</v>
          </cell>
          <cell r="AG175" t="str">
            <v>Gender Equality</v>
          </cell>
          <cell r="AH175" t="str">
            <v>Gender discriminatory roles and practices</v>
          </cell>
          <cell r="AJ175" t="str">
            <v>Tailored Policy Support &amp; Technical Assistance</v>
          </cell>
          <cell r="AK175" t="str">
            <v>United Nations Entity for Gender Equality and the Empowerment of Women (UN Women)</v>
          </cell>
          <cell r="AL175" t="str">
            <v>MPTF-Spotlight Initiative Fund; European Union</v>
          </cell>
          <cell r="AM175" t="str">
            <v>Government, CSOs</v>
          </cell>
          <cell r="AN175" t="str">
            <v>COM (Combination)</v>
          </cell>
          <cell r="AQ175" t="str">
            <v xml:space="preserve">Spotlight Indicator 4.1.4 Number of government service providers who have increased knowledge and capacities to deliver quality and coordinated essential services to women and girls’ survivors of violence, especially in a post COVID-19 space; </v>
          </cell>
          <cell r="AZ175">
            <v>0</v>
          </cell>
          <cell r="BA175">
            <v>50000</v>
          </cell>
          <cell r="BC175">
            <v>50000</v>
          </cell>
          <cell r="BF175">
            <v>0</v>
          </cell>
          <cell r="BI175">
            <v>0</v>
          </cell>
          <cell r="BJ175">
            <v>50000</v>
          </cell>
          <cell r="BL175">
            <v>50000</v>
          </cell>
          <cell r="BO175">
            <v>0</v>
          </cell>
          <cell r="BR175">
            <v>0</v>
          </cell>
          <cell r="BU175">
            <v>0</v>
          </cell>
          <cell r="BX175">
            <v>0</v>
          </cell>
          <cell r="CA175">
            <v>0</v>
          </cell>
          <cell r="CB175">
            <v>100000</v>
          </cell>
          <cell r="CC175">
            <v>0</v>
          </cell>
          <cell r="CD175">
            <v>100000</v>
          </cell>
          <cell r="CG175">
            <v>0</v>
          </cell>
          <cell r="CJ175">
            <v>0</v>
          </cell>
          <cell r="CM175">
            <v>0</v>
          </cell>
          <cell r="CP175">
            <v>0</v>
          </cell>
          <cell r="CQ175">
            <v>50000</v>
          </cell>
          <cell r="CR175">
            <v>0</v>
          </cell>
          <cell r="CS175">
            <v>50000</v>
          </cell>
          <cell r="CV175">
            <v>0</v>
          </cell>
          <cell r="CY175">
            <v>0</v>
          </cell>
          <cell r="DB175">
            <v>0</v>
          </cell>
          <cell r="DE175">
            <v>0</v>
          </cell>
          <cell r="DH175">
            <v>0</v>
          </cell>
          <cell r="DK175">
            <v>0</v>
          </cell>
          <cell r="DL175">
            <v>50000</v>
          </cell>
          <cell r="DM175">
            <v>0</v>
          </cell>
          <cell r="DN175">
            <v>50000</v>
          </cell>
          <cell r="DO175">
            <v>0</v>
          </cell>
          <cell r="DP175">
            <v>0</v>
          </cell>
          <cell r="DQ175">
            <v>0</v>
          </cell>
          <cell r="DR175">
            <v>0</v>
          </cell>
          <cell r="DS175">
            <v>0</v>
          </cell>
          <cell r="DT175">
            <v>0</v>
          </cell>
          <cell r="DU175">
            <v>50000</v>
          </cell>
          <cell r="DV175">
            <v>0</v>
          </cell>
          <cell r="DW175">
            <v>50000</v>
          </cell>
          <cell r="DX175">
            <v>0</v>
          </cell>
          <cell r="DY175">
            <v>0</v>
          </cell>
          <cell r="DZ175">
            <v>0</v>
          </cell>
          <cell r="EA175">
            <v>50000</v>
          </cell>
          <cell r="EB175">
            <v>0</v>
          </cell>
          <cell r="EC175">
            <v>50000</v>
          </cell>
        </row>
        <row r="176">
          <cell r="E176" t="str">
            <v>Women's rights groups, autonomous social movements and relevant CSOs, including those representing youth and groups facing multiple and intersecting forms of discrimination/marginalization, more effectively influence and advance progress on GEWE and ending VAWG</v>
          </cell>
          <cell r="F176"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6">
            <v>43831</v>
          </cell>
          <cell r="H176" t="str">
            <v>31/12/2023</v>
          </cell>
          <cell r="I176" t="str">
            <v>Je'nille Maraj</v>
          </cell>
          <cell r="O176" t="str">
            <v>Social Accountability Grants for CSOs, Small Grants, M&amp;E and Leadership Capacity Building Programme, Knowledge Hub for Feminist Research</v>
          </cell>
          <cell r="U176" t="str">
            <v>Gender equality/women’s empowerment is the principle objective (3)</v>
          </cell>
          <cell r="V176" t="str">
            <v>Significant contribution to realization of human rights (2)</v>
          </cell>
          <cell r="W176" t="str">
            <v>Contributes to sustaining peace in a limited way  human rights (1)</v>
          </cell>
          <cell r="X176" t="str">
            <v>Capacity Development/Technical Assistance </v>
          </cell>
          <cell r="Y176" t="str">
            <v>Women and Girls</v>
          </cell>
          <cell r="Z176" t="str">
            <v xml:space="preserve">Joint Programmes </v>
          </cell>
          <cell r="AA176" t="str">
            <v>5.1 End all forms of discrimination against all women and girls everywhere</v>
          </cell>
          <cell r="AB176" t="str">
            <v>5.2 Eliminate all forms of violence against all women and girls in the public and private spheres, including trafficking and sexual and other types of exploitation</v>
          </cell>
          <cell r="AC176" t="str">
            <v>5.6 Ensure universal access to sexual and reproductive health and reproductive rights as agreed in accordance with the Programme of Action of the International Conference on Population and Development and the Beijing Platform for Action and the outcome do</v>
          </cell>
          <cell r="AD176" t="str">
            <v>5.c Adopt and strengthen sound policies and enforceable legislation for the promotion of gender equality and the empowerment of all women and girls at all levels</v>
          </cell>
          <cell r="AF176" t="str">
            <v>Gender-Based Violence Prevention</v>
          </cell>
          <cell r="AG176" t="str">
            <v>Gender Equality</v>
          </cell>
          <cell r="AH176" t="str">
            <v>Gender discriminatory roles and practices</v>
          </cell>
          <cell r="AJ176" t="str">
            <v>Tailored Policy Support &amp; Technical Assistance</v>
          </cell>
          <cell r="AK176" t="str">
            <v>United Nations Entity for Gender Equality and the Empowerment of Women (UN Women)</v>
          </cell>
          <cell r="AL176" t="str">
            <v>MPTF-Spotlight Initiative Fund; European Union</v>
          </cell>
          <cell r="AM176" t="str">
            <v>CSOs</v>
          </cell>
          <cell r="AN176" t="str">
            <v>COM (Combination)</v>
          </cell>
          <cell r="AQ176" t="str">
            <v>Number of women's rights groups, networks and relevant CSOs with strengthened capacities to network, partner and jointly advocate for progress on ending VAWG including family violence at local, national, regional and global levels; Number of supported women's right groups and relevant CSOs using the appropriate accountability mechanisms  for advocacyNumber of supported women's right groups and relevant CSOs using the appropriate accountability mechanisms  for advocacy; 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v>
          </cell>
          <cell r="AZ176">
            <v>0</v>
          </cell>
          <cell r="BC176">
            <v>0</v>
          </cell>
          <cell r="BF176">
            <v>0</v>
          </cell>
          <cell r="BI176">
            <v>0</v>
          </cell>
          <cell r="BJ176">
            <v>100400</v>
          </cell>
          <cell r="BK176">
            <v>80400</v>
          </cell>
          <cell r="BL176">
            <v>20000</v>
          </cell>
          <cell r="BO176">
            <v>0</v>
          </cell>
          <cell r="BR176">
            <v>0</v>
          </cell>
          <cell r="BU176">
            <v>0</v>
          </cell>
          <cell r="BX176">
            <v>0</v>
          </cell>
          <cell r="CA176">
            <v>0</v>
          </cell>
          <cell r="CB176">
            <v>100400</v>
          </cell>
          <cell r="CC176">
            <v>80400</v>
          </cell>
          <cell r="CD176">
            <v>20000</v>
          </cell>
          <cell r="CG176">
            <v>0</v>
          </cell>
          <cell r="CJ176">
            <v>0</v>
          </cell>
          <cell r="CM176">
            <v>0</v>
          </cell>
          <cell r="CP176">
            <v>0</v>
          </cell>
          <cell r="CS176">
            <v>0</v>
          </cell>
          <cell r="CV176">
            <v>0</v>
          </cell>
          <cell r="CY176">
            <v>0</v>
          </cell>
          <cell r="DB176">
            <v>0</v>
          </cell>
          <cell r="DE176">
            <v>0</v>
          </cell>
          <cell r="DH176">
            <v>0</v>
          </cell>
          <cell r="DK176">
            <v>0</v>
          </cell>
          <cell r="DL176">
            <v>0</v>
          </cell>
          <cell r="DM176">
            <v>0</v>
          </cell>
          <cell r="DN176">
            <v>0</v>
          </cell>
          <cell r="DO176">
            <v>0</v>
          </cell>
          <cell r="DP176">
            <v>0</v>
          </cell>
          <cell r="DQ176">
            <v>0</v>
          </cell>
          <cell r="DR176">
            <v>0</v>
          </cell>
          <cell r="DS176">
            <v>0</v>
          </cell>
          <cell r="DT176">
            <v>0</v>
          </cell>
          <cell r="DU176">
            <v>0</v>
          </cell>
          <cell r="DV176">
            <v>0</v>
          </cell>
          <cell r="DW176">
            <v>0</v>
          </cell>
          <cell r="DX176">
            <v>0</v>
          </cell>
          <cell r="DY176">
            <v>0</v>
          </cell>
          <cell r="DZ176">
            <v>0</v>
          </cell>
          <cell r="EA176">
            <v>0</v>
          </cell>
          <cell r="EB176">
            <v>0</v>
          </cell>
          <cell r="EC176">
            <v>0</v>
          </cell>
        </row>
        <row r="177">
          <cell r="AU177">
            <v>559887.04940337595</v>
          </cell>
          <cell r="AV177">
            <v>388995.18583495007</v>
          </cell>
          <cell r="AW177">
            <v>124830.24178421297</v>
          </cell>
          <cell r="AX177">
            <v>9173729.9580184631</v>
          </cell>
          <cell r="AY177">
            <v>5643778.9196312623</v>
          </cell>
          <cell r="AZ177">
            <v>3529951.0383872008</v>
          </cell>
          <cell r="BA177">
            <v>13740209.408209678</v>
          </cell>
          <cell r="BB177">
            <v>9050485.6519728713</v>
          </cell>
          <cell r="BC177">
            <v>4689723.7562368028</v>
          </cell>
          <cell r="BD177">
            <v>2162167.1776021854</v>
          </cell>
          <cell r="BE177">
            <v>1335901.8583495</v>
          </cell>
          <cell r="BF177">
            <v>826265.31925268518</v>
          </cell>
          <cell r="BG177">
            <v>10674019.48366113</v>
          </cell>
          <cell r="BH177">
            <v>8228788.765811529</v>
          </cell>
          <cell r="BI177">
            <v>2445230.717849602</v>
          </cell>
          <cell r="BJ177">
            <v>3963361.3988729254</v>
          </cell>
          <cell r="BK177">
            <v>3001800.9153045001</v>
          </cell>
          <cell r="BL177">
            <v>961560.48356842599</v>
          </cell>
          <cell r="BM177">
            <v>209700</v>
          </cell>
          <cell r="BN177">
            <v>149700</v>
          </cell>
          <cell r="BO177">
            <v>60000</v>
          </cell>
          <cell r="BP177">
            <v>1145724.288872926</v>
          </cell>
          <cell r="BQ177">
            <v>788063.80530450004</v>
          </cell>
          <cell r="BR177">
            <v>357660.48356842587</v>
          </cell>
          <cell r="BS177">
            <v>11170133.29570226</v>
          </cell>
          <cell r="BT177">
            <v>4836338.1302048313</v>
          </cell>
          <cell r="BU177">
            <v>6333795.1654974315</v>
          </cell>
          <cell r="BV177">
            <v>9875366.707228085</v>
          </cell>
          <cell r="BW177">
            <v>6882269.7389095454</v>
          </cell>
          <cell r="BX177">
            <v>2993096.9683185415</v>
          </cell>
          <cell r="BY177">
            <v>38631205.490789719</v>
          </cell>
          <cell r="BZ177">
            <v>10638008.67680525</v>
          </cell>
          <cell r="CA177">
            <v>27993196.813984469</v>
          </cell>
          <cell r="CB177">
            <v>101305504.25836076</v>
          </cell>
          <cell r="CC177">
            <v>50944131.648128733</v>
          </cell>
          <cell r="CD177">
            <v>50315310.988447793</v>
          </cell>
          <cell r="CE177">
            <v>60000</v>
          </cell>
          <cell r="CF177">
            <v>0</v>
          </cell>
          <cell r="CG177">
            <v>60000</v>
          </cell>
          <cell r="CH177">
            <v>3080797</v>
          </cell>
          <cell r="CI177">
            <v>412297</v>
          </cell>
          <cell r="CJ177">
            <v>2668500</v>
          </cell>
          <cell r="CK177">
            <v>838847.375</v>
          </cell>
          <cell r="CL177">
            <v>548547.375</v>
          </cell>
          <cell r="CM177">
            <v>290300</v>
          </cell>
          <cell r="CN177">
            <v>120000</v>
          </cell>
          <cell r="CO177">
            <v>50000</v>
          </cell>
          <cell r="CP177">
            <v>70000</v>
          </cell>
          <cell r="CQ177">
            <v>1368964.125</v>
          </cell>
          <cell r="CR177">
            <v>1016484.125</v>
          </cell>
          <cell r="CS177">
            <v>352480</v>
          </cell>
          <cell r="CT177">
            <v>497700</v>
          </cell>
          <cell r="CU177">
            <v>160400</v>
          </cell>
          <cell r="CV177">
            <v>337300</v>
          </cell>
          <cell r="CW177">
            <v>60000</v>
          </cell>
          <cell r="CX177">
            <v>0</v>
          </cell>
          <cell r="CY177">
            <v>60000</v>
          </cell>
          <cell r="CZ177">
            <v>462782</v>
          </cell>
          <cell r="DA177">
            <v>402782</v>
          </cell>
          <cell r="DB177">
            <v>60000</v>
          </cell>
          <cell r="DC177">
            <v>4471828.75</v>
          </cell>
          <cell r="DD177">
            <v>1446640.75</v>
          </cell>
          <cell r="DE177">
            <v>3025188</v>
          </cell>
          <cell r="DF177">
            <v>767375</v>
          </cell>
          <cell r="DG177">
            <v>454000</v>
          </cell>
          <cell r="DH177">
            <v>313375</v>
          </cell>
          <cell r="DI177">
            <v>2043838.5</v>
          </cell>
          <cell r="DJ177">
            <v>1266838.5</v>
          </cell>
          <cell r="DK177">
            <v>777000</v>
          </cell>
          <cell r="DL177">
            <v>13772132.75</v>
          </cell>
          <cell r="DM177">
            <v>5757989.75</v>
          </cell>
          <cell r="DN177">
            <v>8014143</v>
          </cell>
          <cell r="DO177">
            <v>619887.04940337595</v>
          </cell>
          <cell r="DP177">
            <v>388995.18583495007</v>
          </cell>
          <cell r="DQ177">
            <v>184830.24178421297</v>
          </cell>
          <cell r="DR177">
            <v>12254526.958018463</v>
          </cell>
          <cell r="DS177">
            <v>6056075.9196312623</v>
          </cell>
          <cell r="DT177">
            <v>6198451.0383872008</v>
          </cell>
          <cell r="DU177">
            <v>14579056.783209676</v>
          </cell>
          <cell r="DV177">
            <v>9599033.0269728713</v>
          </cell>
          <cell r="DW177">
            <v>4980023.7562368028</v>
          </cell>
          <cell r="DX177">
            <v>2282167.1776021854</v>
          </cell>
          <cell r="DY177">
            <v>1385901.8583495</v>
          </cell>
          <cell r="DZ177">
            <v>896265.31925268518</v>
          </cell>
          <cell r="EA177">
            <v>12042983.60866113</v>
          </cell>
          <cell r="EB177">
            <v>9245272.890811529</v>
          </cell>
          <cell r="EC177">
            <v>2797710.717849602</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QA"/>
      <sheetName val="Validation Checks"/>
      <sheetName val="ANG"/>
      <sheetName val="ANB"/>
      <sheetName val="BAR"/>
      <sheetName val="BVI"/>
      <sheetName val="DOM"/>
      <sheetName val="GRN"/>
      <sheetName val="MON"/>
      <sheetName val="SKN"/>
      <sheetName val="SLU"/>
      <sheetName val="SVG"/>
      <sheetName val="REGIONAL"/>
      <sheetName val="Strategic Tags"/>
      <sheetName val="Full Database"/>
      <sheetName val="ANG CIP Annex "/>
      <sheetName val="ANB CIP Annex"/>
      <sheetName val="Sheet1"/>
      <sheetName val="BAR CIP Annex"/>
      <sheetName val="BVI CIP Annex"/>
      <sheetName val="DOM CIP Annex"/>
      <sheetName val="GRN CIP Annex"/>
      <sheetName val="MON CIP Annex"/>
      <sheetName val="SKN CIP Annex"/>
      <sheetName val="SLU CIP Annex"/>
      <sheetName val="SVG CIP Annex"/>
    </sheetNames>
    <sheetDataSet>
      <sheetData sheetId="0"/>
      <sheetData sheetId="1">
        <row r="8">
          <cell r="E8" t="str">
            <v>Strengthened competitiveness and resilience among MSMEs owned by marginalised groups (especially those in the agri-business, energy, care, orange and silver economies)</v>
          </cell>
          <cell r="L8" t="str">
            <v>X</v>
          </cell>
        </row>
        <row r="9">
          <cell r="E9" t="str">
            <v>Increased funds and capacities among FIs to contribute to gender-responsive innovative financing.</v>
          </cell>
          <cell r="L9" t="str">
            <v>X</v>
          </cell>
        </row>
        <row r="10">
          <cell r="E10" t="str">
            <v>Enhanced capacities across the private sector and governments to create an enabling environment for gender equality and women’s empowerment.</v>
          </cell>
          <cell r="L10" t="str">
            <v>X</v>
          </cell>
        </row>
        <row r="11">
          <cell r="E11" t="str">
            <v>MoA, DoF and fisherfolk with support from FAO, identify investment opportunities on the basis of Fishery value chain assessments (including aquaculture and mariculture) and business cases developed to facilitate financing.</v>
          </cell>
          <cell r="L11" t="str">
            <v>X</v>
          </cell>
        </row>
        <row r="13">
          <cell r="E13" t="str">
            <v>MoA, with FAO´s support, establishes a Digital Agriculture Strategy; Government institutions and farmers are equipped with and adopt selected digital</v>
          </cell>
          <cell r="L13" t="str">
            <v>X</v>
          </cell>
        </row>
        <row r="14">
          <cell r="E14" t="str">
            <v>Investment opportunities are identified for the Ministry of Agriculture and fisherfolk, on the basis of Fishery value chain assessments of under-utilized species and business cases developed to facilitate financing.</v>
          </cell>
          <cell r="L14" t="str">
            <v>X</v>
          </cell>
        </row>
        <row r="20">
          <cell r="E20" t="str">
            <v xml:space="preserve">A dialogue platform to promote sustainable energy and climate innovation, entrepreneurship and industrial development is fully operational </v>
          </cell>
          <cell r="L20" t="str">
            <v>X</v>
          </cell>
        </row>
        <row r="22">
          <cell r="E22" t="str">
            <v xml:space="preserve">Annual high-level policy dialogues on sustainable energy and climate industry issues are organized </v>
          </cell>
          <cell r="L22" t="str">
            <v>X</v>
          </cell>
        </row>
        <row r="23">
          <cell r="E23" t="str">
            <v xml:space="preserve">Demand creating and supplier oriented proposals to improve the coherence and effectiveness of policies and legislation are formulated and under implementation </v>
          </cell>
          <cell r="L23" t="str">
            <v>X</v>
          </cell>
        </row>
        <row r="24">
          <cell r="E24" t="str">
            <v>A sustainable energy and climate technology cluster hub is created and provides effective services to its expanding member base</v>
          </cell>
          <cell r="L24" t="str">
            <v>X</v>
          </cell>
        </row>
        <row r="25">
          <cell r="E25" t="str">
            <v xml:space="preserve">A dedicated financing facility provides grants and concessional loans for the commercialisation of business ideas and innovations developed in the scope of the cluster </v>
          </cell>
          <cell r="L25" t="str">
            <v>X</v>
          </cell>
        </row>
        <row r="26">
          <cell r="E26" t="str">
            <v>A business match-maker provides market intelligence and interlinks cluster members with technology companies, investors and venture capitalist in the Caribbean, the diaspora and international</v>
          </cell>
          <cell r="L26" t="str">
            <v>X</v>
          </cell>
        </row>
        <row r="27">
          <cell r="E27" t="str">
            <v xml:space="preserve">Proposals for improved product, service and qualification standards and certifications are formulated (e.g. PV, solar-thermal buildings, appliances) </v>
          </cell>
          <cell r="L27" t="str">
            <v>X</v>
          </cell>
        </row>
        <row r="28">
          <cell r="E28" t="str">
            <v xml:space="preserve">One (1) on-line training program on sustainable energy island solutions is developed and applied by educational institutions and experts in Barbados </v>
          </cell>
          <cell r="L28" t="str">
            <v>X</v>
          </cell>
        </row>
        <row r="29">
          <cell r="E29" t="str">
            <v xml:space="preserve">– At least 300 experts from various sectors are trained through national and sub-regional trainings, by train-the trainer approaches and training missions </v>
          </cell>
          <cell r="L29" t="str">
            <v>X</v>
          </cell>
        </row>
        <row r="30">
          <cell r="E30" t="str">
            <v>At least two R&amp;D partnerships between companies of the cluster and domestic and/or international applied research institutions are created and under execution</v>
          </cell>
          <cell r="L30" t="str">
            <v>X</v>
          </cell>
        </row>
        <row r="31">
          <cell r="E31" t="str">
            <v xml:space="preserve">Project’s progress towards objectives continuously monitored and evaluated </v>
          </cell>
          <cell r="L31" t="str">
            <v>X</v>
          </cell>
        </row>
        <row r="32">
          <cell r="E32" t="str">
            <v>Small businesses and governments have enhanced capacities and access to sustainable financing for shock responsive, digital transformation and blue economy development</v>
          </cell>
          <cell r="L32" t="str">
            <v>X</v>
          </cell>
        </row>
        <row r="33">
          <cell r="E33" t="str">
            <v>Government line ministries have enhanced capacities for sustainable development planning and data generation for inclusive economic growth and recovery </v>
          </cell>
          <cell r="L33" t="str">
            <v>X</v>
          </cell>
        </row>
        <row r="36">
          <cell r="E36" t="str">
            <v>Strengthened capacity of enterprises 
and their support systems to enhance productivity 
and sustainability</v>
          </cell>
          <cell r="L36" t="str">
            <v>X</v>
          </cell>
        </row>
        <row r="37">
          <cell r="E37" t="str">
            <v>Strengthened capacity of enterprises 
and their support systems to enhance productivity 
and sustainability</v>
          </cell>
          <cell r="L37" t="str">
            <v>X</v>
          </cell>
        </row>
        <row r="42">
          <cell r="E42" t="str">
            <v xml:space="preserve">Improved Customs clearance processes generating more Customs revenues through faster and more efficient procedures </v>
          </cell>
          <cell r="L42" t="str">
            <v>X</v>
          </cell>
        </row>
        <row r="46">
          <cell r="E46" t="str">
            <v>Service Sector Development: Support policy development and capacity building to enhance regional regulatory and institutional frameworks and institutional coordination in service-led diversification policymaking and to increase productive or export capacity.</v>
          </cell>
          <cell r="L46" t="str">
            <v>X</v>
          </cell>
        </row>
        <row r="51">
          <cell r="E51" t="str">
            <v>National Stakeholders and development partners have access to UpToDate labour market data through a revised common OECS labour force survey questionnaire incorporating latest International statistical standards</v>
          </cell>
          <cell r="L51" t="str">
            <v>X</v>
          </cell>
        </row>
        <row r="53">
          <cell r="E53" t="str">
            <v>Increased capacity of Member States to ensure respect for, promote and realize fundamental principles and rights at work</v>
          </cell>
          <cell r="L53" t="str">
            <v>X</v>
          </cell>
        </row>
        <row r="56">
          <cell r="E56" t="str">
            <v>National governments and regional institutions have increased capacity to collect, analyse and utilize data and information to address structural inequalities and ensure the advancement of those at risk of being left furthest behind</v>
          </cell>
          <cell r="L56" t="str">
            <v>X</v>
          </cell>
        </row>
        <row r="57">
          <cell r="E57"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L57" t="str">
            <v>X</v>
          </cell>
        </row>
        <row r="64">
          <cell r="E64" t="str">
            <v>Migration Governance Indicators Assessments conducted to highlight gaps in migration management and priority areas for mainstreaming migration</v>
          </cell>
          <cell r="L64" t="str">
            <v>X</v>
          </cell>
        </row>
        <row r="65">
          <cell r="E65" t="str">
            <v>Governments have increased capacity, equipment and coordination mechanisms to mainstream and improve migration management</v>
          </cell>
          <cell r="L65" t="str">
            <v>X</v>
          </cell>
        </row>
        <row r="66">
          <cell r="E66" t="str">
            <v>Capacity building sessions conducted with Government for the implementation of the Global Compact on Migration and participation in the IMRF.</v>
          </cell>
          <cell r="L66" t="str">
            <v>X</v>
          </cell>
        </row>
        <row r="67">
          <cell r="E67" t="str">
            <v>Research study on the mobility and migration of LGBTQI+ in the Caribbean. Tools for CSOs to assist LGBTQI+ persons from the Caribbean.</v>
          </cell>
          <cell r="L67" t="str">
            <v>X</v>
          </cell>
        </row>
        <row r="68">
          <cell r="E68" t="str">
            <v>Regional consultations and meetings on migration thematic areas held with governments</v>
          </cell>
          <cell r="L68" t="str">
            <v>X</v>
          </cell>
        </row>
        <row r="69">
          <cell r="E69"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L69" t="str">
            <v>X</v>
          </cell>
        </row>
        <row r="70">
          <cell r="E70" t="str">
            <v>UNICEF staff and partners have strengthened capacities to generate evidence, monitor and evaluate programs.</v>
          </cell>
          <cell r="L70" t="str">
            <v>X</v>
          </cell>
        </row>
        <row r="71">
          <cell r="E71" t="str">
            <v>Integrated Health Services Delivery Networks strengthened to provide comprehensive and quality health services particularly at the first level of care</v>
          </cell>
          <cell r="L71" t="str">
            <v>X</v>
          </cell>
        </row>
        <row r="72">
          <cell r="E72" t="str">
            <v>Implementation of strategies to enhance women, children, neonatal and adolescent health strengthened</v>
          </cell>
          <cell r="L72" t="str">
            <v>X</v>
          </cell>
        </row>
        <row r="73">
          <cell r="E73" t="str">
            <v xml:space="preserve">Programs to address HIV, TB, viral hepatitis, arboviruses and vaccine preventable diseases prevention and treatment strengthened </v>
          </cell>
          <cell r="L73" t="str">
            <v>X</v>
          </cell>
        </row>
        <row r="74">
          <cell r="E74" t="str">
            <v>Cancer prevention and control strategies developed</v>
          </cell>
          <cell r="L74" t="str">
            <v>X</v>
          </cell>
        </row>
        <row r="76">
          <cell r="E76" t="str">
            <v>Developed and implemented health financing mechanisms to increase fiscal space for health</v>
          </cell>
          <cell r="L76" t="str">
            <v>X</v>
          </cell>
        </row>
        <row r="77">
          <cell r="E77" t="str">
            <v>Emergency preparedness and IHR capacities assessed and strengthened</v>
          </cell>
          <cell r="L77" t="str">
            <v>X</v>
          </cell>
        </row>
        <row r="81">
          <cell r="E81" t="str">
            <v xml:space="preserve">Health facilities and service providers are better able to provide quality maternal health services </v>
          </cell>
          <cell r="L81" t="str">
            <v>X</v>
          </cell>
        </row>
        <row r="82">
          <cell r="E82" t="str">
            <v>Schools are safe, climate-smart, inclusive and deliver quality learning and foundational skills.</v>
          </cell>
          <cell r="L82" t="str">
            <v>X</v>
          </cell>
        </row>
        <row r="83">
          <cell r="E83" t="str">
            <v>Families and communities are supported to access education</v>
          </cell>
          <cell r="L83" t="str">
            <v>X</v>
          </cell>
        </row>
        <row r="84">
          <cell r="E84" t="str">
            <v>Education systems are strengthened to meet the challenges. of relevance and the changing context.</v>
          </cell>
          <cell r="L84" t="str">
            <v>X</v>
          </cell>
        </row>
        <row r="87">
          <cell r="E87" t="str">
            <v xml:space="preserve">Caribbean public institutions have strengthened capacities to deliver programmes, implement policies for and promote positive attitudes towards children on the move. </v>
          </cell>
          <cell r="L87" t="str">
            <v>X</v>
          </cell>
        </row>
        <row r="88">
          <cell r="E88" t="str">
            <v>Affected populations benefit from strengthened systems to deliver food, voucher and cash assistance</v>
          </cell>
          <cell r="L88" t="str">
            <v>X</v>
          </cell>
        </row>
        <row r="89">
          <cell r="E89" t="str">
            <v>Vulnerable populations benefit from strengthened social protection systems that reduce poverty, boost resilience and provide assistance to shock affected people in order to protect their access to food and livelihood</v>
          </cell>
          <cell r="L89" t="str">
            <v>X</v>
          </cell>
        </row>
        <row r="90">
          <cell r="E90" t="str">
            <v>Improved and integrated government and CSO programmes to address unpaid care work including subsidized child and elder-care systems among CARICOM countries.</v>
          </cell>
          <cell r="L90" t="str">
            <v>X</v>
          </cell>
        </row>
        <row r="91">
          <cell r="E91" t="str">
            <v>Increased integration of social protection programmes into referral pathways for VAW survivors/victims.</v>
          </cell>
          <cell r="L91" t="str">
            <v>X</v>
          </cell>
        </row>
        <row r="99">
          <cell r="E99" t="str">
            <v>CDEMA's policies practices and procedures are reviewed and provided recommendations and guidance on how to incorporate human mobility and migration considerations.</v>
          </cell>
          <cell r="L99" t="str">
            <v>X</v>
          </cell>
        </row>
        <row r="107">
          <cell r="E107" t="str">
            <v>Provision of needs-based climate finance and shaping the post 2020 climate finance architecture, in particular support of national and regional climate finance strategies,</v>
          </cell>
          <cell r="L107" t="str">
            <v>X</v>
          </cell>
        </row>
        <row r="109">
          <cell r="E109" t="str">
            <v xml:space="preserve">Vulnerable populations benefit from strengthened end to end supply 
chain and logistics capacities in order to protect their access to food and livelihoods </v>
          </cell>
          <cell r="L109" t="str">
            <v>X</v>
          </cell>
        </row>
        <row r="110">
          <cell r="E110" t="str">
            <v>Governments in the Caribbean benefit from strengthened food systems in order to increase access to affordable and nutritious food for food insecure populations</v>
          </cell>
          <cell r="L110" t="str">
            <v>X</v>
          </cell>
        </row>
        <row r="112">
          <cell r="E112"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L112" t="str">
            <v>X</v>
          </cell>
        </row>
        <row r="113">
          <cell r="E113"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L113" t="str">
            <v>X</v>
          </cell>
        </row>
        <row r="117">
          <cell r="E117" t="str">
            <v>National agencies and community groups have access to enhanced integrated, gender responsive disaster preparedness systems</v>
          </cell>
          <cell r="L117" t="str">
            <v>X</v>
          </cell>
        </row>
        <row r="118">
          <cell r="E118"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L118" t="str">
            <v>X</v>
          </cell>
        </row>
        <row r="123">
          <cell r="E123" t="str">
            <v>Institutional capacity to adopt and act on national and international commitments is enhanced and accountability frameworks are strengthened</v>
          </cell>
          <cell r="L123" t="str">
            <v>X</v>
          </cell>
        </row>
        <row r="124">
          <cell r="E124" t="str">
            <v xml:space="preserve">Oceans are governed sustainably and holistically at the regional and global levels.
</v>
          </cell>
          <cell r="L124" t="str">
            <v>X</v>
          </cell>
        </row>
        <row r="126">
          <cell r="E126" t="str">
            <v>Government institutions and farmers are equipped with and adopt innovative technologies and geospatial tools to improve soil and land management and adopt harmonized protocols to meet LDN targets</v>
          </cell>
          <cell r="L126" t="str">
            <v>X</v>
          </cell>
        </row>
        <row r="128">
          <cell r="E128" t="str">
            <v>Government institutions and farmers are equipped with and adopt innovative technologies to improve water management and increase efficiency in the agricultural sector over time.</v>
          </cell>
          <cell r="L128" t="str">
            <v>X</v>
          </cell>
        </row>
        <row r="131">
          <cell r="E131" t="str">
            <v xml:space="preserve">Government institutions and stakeholders have enhanced knowledge on food consumption to promote and advocate for healthy diets.  </v>
          </cell>
          <cell r="L131" t="str">
            <v>X</v>
          </cell>
        </row>
        <row r="134">
          <cell r="E134" t="str">
            <v>Governments and communities have increased capacities to adapt to and mitigate the impacts of climate change  </v>
          </cell>
          <cell r="L134" t="str">
            <v>X</v>
          </cell>
        </row>
        <row r="139">
          <cell r="E139" t="str">
            <v xml:space="preserve"> OECS IOM Working Group established and functioning effectively to share information </v>
          </cell>
          <cell r="L139" t="str">
            <v>X</v>
          </cell>
        </row>
        <row r="140">
          <cell r="E140" t="str">
            <v>Capacity building workshop and advocacy for the advancement of legislation on countering the illicit smuggling of migrants.</v>
          </cell>
          <cell r="L140" t="str">
            <v>X</v>
          </cell>
        </row>
        <row r="142">
          <cell r="E142" t="str">
            <v>Increased capacity of Member States to engage in a forward-looking international labour standards policy (Output 2.3)</v>
          </cell>
          <cell r="L142" t="str">
            <v>X</v>
          </cell>
        </row>
        <row r="146">
          <cell r="E146" t="str">
            <v>National and regional actors have enhanced capacity for improve governance, crime data management, crime response management and coordination</v>
          </cell>
          <cell r="L146" t="str">
            <v>X</v>
          </cell>
        </row>
        <row r="149">
          <cell r="E149" t="str">
            <v>Increased efficiency of the VAW referral pathways in CARICOM countries</v>
          </cell>
          <cell r="L149" t="str">
            <v>X</v>
          </cell>
        </row>
        <row r="151">
          <cell r="E151" t="str">
            <v>Reduced  violence faced by women and girls  especially the most vulnerable across the region.</v>
          </cell>
          <cell r="L151" t="str">
            <v>X</v>
          </cell>
        </row>
        <row r="153">
          <cell r="E153"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L153" t="str">
            <v>X</v>
          </cell>
        </row>
        <row r="154">
          <cell r="E154" t="str">
            <v>Regional entities, national governments and civil society organizations have improved capacities to deliver comprehensive and integrated gender-based violence response services</v>
          </cell>
          <cell r="L154" t="str">
            <v>X</v>
          </cell>
        </row>
        <row r="155">
          <cell r="E155"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L155" t="str">
            <v>X</v>
          </cell>
        </row>
        <row r="156">
          <cell r="E156" t="str">
            <v>Regional entities, national governments and civil society organizations have improved capacities to deliver comprehensive and integrated gender-based violence response services</v>
          </cell>
          <cell r="L156" t="str">
            <v>X</v>
          </cell>
        </row>
        <row r="157">
          <cell r="E157" t="str">
            <v xml:space="preserve">Duty bearer capacities are strengthened to support positive attitudes, behaviours and practices including in humanitarian settings.   </v>
          </cell>
          <cell r="L157" t="str">
            <v>X</v>
          </cell>
        </row>
        <row r="158">
          <cell r="E158" t="str">
            <v xml:space="preserve">Institutions in the health, education and child protection sectors are strengthened to protect children and effectively respond to VAC, including in humanitarian settings.  </v>
          </cell>
          <cell r="L158" t="str">
            <v>X</v>
          </cell>
        </row>
        <row r="159">
          <cell r="E159" t="str">
            <v>Community-based mechanisms and care services are strengthened to ensure protection, including in humanitarian settings.</v>
          </cell>
          <cell r="L159" t="str">
            <v>X</v>
          </cell>
        </row>
        <row r="161">
          <cell r="E161" t="str">
            <v xml:space="preserve">Develop capacities of relevant stakeholders to detect, investigate and prosecute trafficking of firearms cases in line with international human rights standards. </v>
          </cell>
          <cell r="L161" t="str">
            <v>X</v>
          </cell>
        </row>
        <row r="162">
          <cell r="E162" t="str">
            <v xml:space="preserve">Partner with relevant counterparts in CARICOM Member States, as well as CARICOM IMPACS, to strengthen the national legislative framework consistent with the international legal regime on firearms for a safe, secure and just society. </v>
          </cell>
          <cell r="L162" t="str">
            <v>X</v>
          </cell>
        </row>
        <row r="163">
          <cell r="E163" t="str">
            <v>Capacities of relevant authorities in country X are developed to promulgate national strategies and/or action plans incorporating prevention and awareness raising components in preventing and countering trafficking in persons and smuggling of migrants.</v>
          </cell>
          <cell r="L163" t="str">
            <v>X</v>
          </cell>
        </row>
        <row r="164">
          <cell r="E164" t="str">
            <v>Key institutions and relevant stakeholders are strengthened to create awareness raising campaigns to promote social cohesion, a culture of peace, safety and security, including effective counter-trafficking policies and programmes.</v>
          </cell>
          <cell r="L164" t="str">
            <v>X</v>
          </cell>
        </row>
        <row r="165">
          <cell r="E165" t="str">
            <v xml:space="preserve">Ensure capacity development of relevant government officials to deliver coherent responses to combat maritime crime,  in line with international guidelines and regional cooperation. </v>
          </cell>
          <cell r="L165" t="str">
            <v>X</v>
          </cell>
        </row>
        <row r="166">
          <cell r="E166"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L166" t="str">
            <v>X</v>
          </cell>
        </row>
        <row r="167">
          <cell r="E167" t="str">
            <v>Strengthen capacities of Member States to successfully complete the Implementation Review Mechanism of the UN Convention against Corruption in line with international standards.</v>
          </cell>
          <cell r="L167" t="str">
            <v>X</v>
          </cell>
        </row>
        <row r="168">
          <cell r="E168" t="str">
            <v>Strengthen capacities of national and local agencies to follow-up on the findings and recommendations emerging from the Implementation Review Mechanism of the UN Convention against Corruption in line with international standards.</v>
          </cell>
          <cell r="L168" t="str">
            <v>X</v>
          </cell>
        </row>
        <row r="169">
          <cell r="E169" t="str">
            <v xml:space="preserve">Support a harmonized approach  to  continue  supporting  Member  States  on  the  implementation  of  specialized  cross-border   approaches   that   have   demonstrated   positive  results  on  detection  and  interdiction  of  illegal  trafficking  </v>
          </cell>
          <cell r="L169" t="str">
            <v>X</v>
          </cell>
        </row>
        <row r="176">
          <cell r="E176" t="str">
            <v>National and sub-national systems and institutions plan, fund and deliver evidence-based programmes that prevent and respond to violence against women and girls and harmful practices, including in other sectors</v>
          </cell>
          <cell r="L176" t="str">
            <v>X</v>
          </cell>
        </row>
        <row r="177">
          <cell r="E177" t="str">
            <v>Gender inequitable social norms, attitudes and behaviours change at community and individual levels to prevent violence against women and girls and harmful practices</v>
          </cell>
          <cell r="L177" t="str">
            <v>X</v>
          </cell>
        </row>
        <row r="178">
          <cell r="E178" t="str">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ell>
          <cell r="L178" t="str">
            <v>X</v>
          </cell>
        </row>
        <row r="179">
          <cell r="E179" t="str">
            <v>Women's rights groups, autonomous social movements and relevant CSOs, including those representing youth and groups facing multiple and intersecting forms of discrimination/marginalization, more effectively influence and advance progress on GEWE and ending VAWG</v>
          </cell>
          <cell r="L179" t="str">
            <v>X</v>
          </cell>
        </row>
      </sheetData>
      <sheetData sheetId="2"/>
      <sheetData sheetId="3"/>
      <sheetData sheetId="4"/>
      <sheetData sheetId="5"/>
      <sheetData sheetId="6"/>
      <sheetData sheetId="7">
        <row r="5">
          <cell r="E5" t="str">
            <v>Strengthened competitiveness and resilience among MSMEs owned by marginalised groups (especially those in the agri-business, energy, care, orange and silver economies)</v>
          </cell>
          <cell r="F5" t="str">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K5" t="str">
            <v>Strengthened competitiveness and resilience among MSMEs owned by marginalised groups (especially those in the agri-business, energy, care, orange and silver economies).</v>
          </cell>
          <cell r="L5" t="str">
            <v>Strengthened competitives and resilience among MSMEs owned by marginalised groups (especially those in the agri-business, energy, care, orange and silver economies)</v>
          </cell>
          <cell r="N5" t="str">
            <v>Strengthened competitives and resilience among MSMEs owned by marginalised groups (especially those in the agri-business, energy, care, orange and silver economies)</v>
          </cell>
          <cell r="O5" t="str">
            <v>Strengthened competitives and resilience among MSMEs owned by marginalised groups (especially those in the agri-business, energy, care, orange and silver economies)</v>
          </cell>
          <cell r="R5" t="str">
            <v>Strengthened competitiveness and resilience among MSMEs owned by marginalised groups (especially those in the agri-business, energy, care, orange and silver economies).</v>
          </cell>
          <cell r="S5" t="str">
            <v>Strengthened competitiveness and resilience among MSMEs owned by marginalised groups (especially those in the agri-business, energy, care, orange and silver economies).</v>
          </cell>
          <cell r="U5" t="str">
            <v>Gender equality/women’s empowerment is the principle objective (3)</v>
          </cell>
          <cell r="V5" t="str">
            <v>Principal Contribution is to the realization of human rights (3)</v>
          </cell>
          <cell r="W5" t="str">
            <v>Contributes to sustaining peace in a limited way  human rights (1)</v>
          </cell>
          <cell r="X5" t="str">
            <v>Capacity Development/Technical Assistance </v>
          </cell>
          <cell r="Y5" t="str">
            <v>Women and Girls</v>
          </cell>
          <cell r="Z5" t="str">
            <v xml:space="preserve">Joint Programmes </v>
          </cell>
          <cell r="AA5" t="str">
            <v>5.a Undertake reforms to give women equal rights to economic resources, as well as access to ownership and control over land and other forms of property, financial services, inheritance and natural resources, in accordance with national laws</v>
          </cell>
          <cell r="AF5" t="str">
            <v>Business Competitiveness</v>
          </cell>
          <cell r="AG5" t="str">
            <v xml:space="preserve">Blue /Green Economy </v>
          </cell>
          <cell r="AI5" t="str">
            <v>A Competitive Business Environment</v>
          </cell>
          <cell r="AJ5" t="str">
            <v>Sustainable Financing  </v>
          </cell>
          <cell r="AK5" t="str">
            <v>United Nations Entity for Gender Equality and the Empowerment of Women (UN Women)</v>
          </cell>
          <cell r="AL5" t="str">
            <v>UNTFHS; Government of Canada; FEM- US National Committee; MPTF- SDG Fund</v>
          </cell>
          <cell r="AM5" t="str">
            <v>UWI; SGU; CDEMA</v>
          </cell>
          <cell r="AN5" t="str">
            <v>COM (Combination)</v>
          </cell>
          <cell r="AQ5" t="str">
            <v>Number of tools introduced that support innovative financing and accountability, including related to digital financing, for gender equality</v>
          </cell>
          <cell r="AR5" t="str">
            <v>5.a.1 (a) Proportion of total agricultural population with ownership or secure rights over agricultural land, by sex; and (b) share of women among owners</v>
          </cell>
          <cell r="AX5">
            <v>81260</v>
          </cell>
          <cell r="AY5">
            <v>73580</v>
          </cell>
          <cell r="AZ5">
            <v>7680</v>
          </cell>
          <cell r="BA5">
            <v>50800</v>
          </cell>
          <cell r="BB5">
            <v>47600</v>
          </cell>
          <cell r="BC5">
            <v>3200</v>
          </cell>
          <cell r="BF5">
            <v>0</v>
          </cell>
          <cell r="BG5">
            <v>50800</v>
          </cell>
          <cell r="BH5">
            <v>47600</v>
          </cell>
          <cell r="BI5">
            <v>3200</v>
          </cell>
          <cell r="BJ5">
            <v>51200</v>
          </cell>
          <cell r="BK5">
            <v>47600</v>
          </cell>
          <cell r="BL5">
            <v>3600</v>
          </cell>
          <cell r="BO5">
            <v>0</v>
          </cell>
          <cell r="BR5">
            <v>0</v>
          </cell>
          <cell r="BS5">
            <v>81260</v>
          </cell>
          <cell r="BT5">
            <v>73580</v>
          </cell>
          <cell r="BU5">
            <v>7680</v>
          </cell>
          <cell r="BX5">
            <v>0</v>
          </cell>
          <cell r="BY5">
            <v>127000</v>
          </cell>
          <cell r="BZ5">
            <v>125000</v>
          </cell>
          <cell r="CA5">
            <v>2000</v>
          </cell>
          <cell r="CB5">
            <v>442320</v>
          </cell>
          <cell r="CC5">
            <v>414960</v>
          </cell>
          <cell r="CD5">
            <v>27360</v>
          </cell>
          <cell r="CG5">
            <v>0</v>
          </cell>
          <cell r="CH5">
            <v>15700</v>
          </cell>
          <cell r="CI5">
            <v>12500</v>
          </cell>
          <cell r="CJ5">
            <v>3200</v>
          </cell>
          <cell r="CK5">
            <v>2800</v>
          </cell>
          <cell r="CM5">
            <v>2800</v>
          </cell>
          <cell r="CP5">
            <v>0</v>
          </cell>
          <cell r="CQ5">
            <v>32800</v>
          </cell>
          <cell r="CR5">
            <v>20000</v>
          </cell>
          <cell r="CS5">
            <v>12800</v>
          </cell>
          <cell r="CT5">
            <v>32400</v>
          </cell>
          <cell r="CU5">
            <v>30000</v>
          </cell>
          <cell r="CV5">
            <v>2400</v>
          </cell>
          <cell r="DB5">
            <v>0</v>
          </cell>
          <cell r="DC5">
            <v>45700</v>
          </cell>
          <cell r="DD5">
            <v>42500</v>
          </cell>
          <cell r="DE5">
            <v>3200</v>
          </cell>
          <cell r="DF5">
            <v>30000</v>
          </cell>
          <cell r="DG5">
            <v>30000</v>
          </cell>
          <cell r="DH5">
            <v>0</v>
          </cell>
          <cell r="DI5">
            <v>144500</v>
          </cell>
          <cell r="DJ5">
            <v>142500</v>
          </cell>
          <cell r="DK5">
            <v>2000</v>
          </cell>
          <cell r="DL5">
            <v>303900</v>
          </cell>
          <cell r="DM5">
            <v>277500</v>
          </cell>
          <cell r="DN5">
            <v>26400</v>
          </cell>
          <cell r="DO5">
            <v>0</v>
          </cell>
          <cell r="DP5">
            <v>0</v>
          </cell>
          <cell r="DQ5">
            <v>0</v>
          </cell>
          <cell r="DR5">
            <v>96960</v>
          </cell>
          <cell r="DS5">
            <v>86080</v>
          </cell>
          <cell r="DT5">
            <v>10880</v>
          </cell>
          <cell r="DU5">
            <v>53600</v>
          </cell>
          <cell r="DV5">
            <v>47600</v>
          </cell>
          <cell r="DW5">
            <v>6000</v>
          </cell>
          <cell r="DX5">
            <v>0</v>
          </cell>
          <cell r="DY5">
            <v>0</v>
          </cell>
          <cell r="DZ5">
            <v>0</v>
          </cell>
          <cell r="EA5">
            <v>83600</v>
          </cell>
          <cell r="EB5">
            <v>67600</v>
          </cell>
          <cell r="EC5">
            <v>16000</v>
          </cell>
          <cell r="ED5">
            <v>83600</v>
          </cell>
          <cell r="EE5">
            <v>77600</v>
          </cell>
          <cell r="EF5">
            <v>6000</v>
          </cell>
        </row>
        <row r="6">
          <cell r="E6" t="str">
            <v>Increased funds and capacities among FIs to contribute to gender-responsive innovative financing.</v>
          </cell>
          <cell r="F6" t="str">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K6" t="str">
            <v>Increased funds and capacities among FIs to contribute to gender-responsive innovative financing.</v>
          </cell>
          <cell r="N6" t="str">
            <v>Increased funds and capacities among FIs to contribute to gender-responsive innovative financing.</v>
          </cell>
          <cell r="O6" t="str">
            <v>Increased funds and capacities among FIs to contribute to gender-responsive innovative financing.</v>
          </cell>
          <cell r="R6" t="str">
            <v>Increased funds and capacities among FIs to contribute to gender-responsive innovative financing.</v>
          </cell>
          <cell r="S6" t="str">
            <v>Increased funds and capacities among FIs to contribute to gender-responsive innovative financing.</v>
          </cell>
          <cell r="U6" t="str">
            <v>Gender equality/women’s empowerment is the principle objective (3)</v>
          </cell>
          <cell r="V6" t="str">
            <v>Principal Contribution is to the realization of human rights (3)</v>
          </cell>
          <cell r="W6" t="str">
            <v>Contributes to sustaining peace in a limited way  human rights (1)</v>
          </cell>
          <cell r="X6" t="str">
            <v>Capacity Development/Technical Assistance </v>
          </cell>
          <cell r="Y6" t="str">
            <v>Women and Girls</v>
          </cell>
          <cell r="Z6" t="str">
            <v xml:space="preserve">Joint Programmes </v>
          </cell>
          <cell r="AA6" t="str">
            <v>5.a Undertake reforms to give women equal rights to economic resources, as well as access to ownership and control over land and other forms of property, financial services, inheritance and natural resources, in accordance with national laws</v>
          </cell>
          <cell r="AF6" t="str">
            <v>Access to Finance</v>
          </cell>
          <cell r="AG6" t="str">
            <v>Gender Equality</v>
          </cell>
          <cell r="AH6" t="str">
            <v>Support to Institutions</v>
          </cell>
          <cell r="AI6" t="str">
            <v>Broad-based, Inclusive, and Sustainable Economic Growth and Transformation</v>
          </cell>
          <cell r="AJ6" t="str">
            <v>Sustainable Financing  </v>
          </cell>
          <cell r="AK6" t="str">
            <v>United Nations Entity for Gender Equality and the Empowerment of Women (UN Women)</v>
          </cell>
          <cell r="AL6" t="str">
            <v>Government of Canada; MPTF- SDG Fund</v>
          </cell>
          <cell r="AO6" t="str">
            <v>Caribbean Development Bank (CDB), Regional and national DFIs</v>
          </cell>
          <cell r="AQ6" t="str">
            <v>Number of partners with capacities to integrate gender equality into fiscal laws/policies/standards; Number of gender financing assessments conducted by government partners</v>
          </cell>
          <cell r="AR6" t="str">
            <v>5.a.1 (a) Proportion of total agricultural population with ownership or secure rights over agricultural land, by sex; and (b) share of women among owners</v>
          </cell>
          <cell r="AX6">
            <v>7500</v>
          </cell>
          <cell r="AY6">
            <v>7500</v>
          </cell>
          <cell r="AZ6">
            <v>0</v>
          </cell>
          <cell r="BC6">
            <v>0</v>
          </cell>
          <cell r="BF6">
            <v>0</v>
          </cell>
          <cell r="BG6">
            <v>17500</v>
          </cell>
          <cell r="BH6">
            <v>17500</v>
          </cell>
          <cell r="BI6">
            <v>0</v>
          </cell>
          <cell r="BJ6">
            <v>49000</v>
          </cell>
          <cell r="BK6">
            <v>49000</v>
          </cell>
          <cell r="BL6">
            <v>0</v>
          </cell>
          <cell r="BO6">
            <v>0</v>
          </cell>
          <cell r="BR6">
            <v>0</v>
          </cell>
          <cell r="BS6">
            <v>37500</v>
          </cell>
          <cell r="BT6">
            <v>37500</v>
          </cell>
          <cell r="BU6">
            <v>0</v>
          </cell>
          <cell r="BV6">
            <v>30000</v>
          </cell>
          <cell r="BW6">
            <v>30000</v>
          </cell>
          <cell r="BX6">
            <v>0</v>
          </cell>
          <cell r="BY6">
            <v>50000</v>
          </cell>
          <cell r="BZ6">
            <v>50000</v>
          </cell>
          <cell r="CA6">
            <v>0</v>
          </cell>
          <cell r="CB6">
            <v>191500</v>
          </cell>
          <cell r="CC6">
            <v>191500</v>
          </cell>
          <cell r="CD6">
            <v>0</v>
          </cell>
          <cell r="CG6">
            <v>0</v>
          </cell>
          <cell r="CJ6">
            <v>0</v>
          </cell>
          <cell r="CM6">
            <v>0</v>
          </cell>
          <cell r="CP6">
            <v>0</v>
          </cell>
          <cell r="CQ6">
            <v>49000</v>
          </cell>
          <cell r="CR6">
            <v>49000</v>
          </cell>
          <cell r="CS6">
            <v>0</v>
          </cell>
          <cell r="CT6">
            <v>61500</v>
          </cell>
          <cell r="CU6">
            <v>61500</v>
          </cell>
          <cell r="CV6">
            <v>0</v>
          </cell>
          <cell r="CY6">
            <v>0</v>
          </cell>
          <cell r="DB6">
            <v>0</v>
          </cell>
          <cell r="DC6">
            <v>71500</v>
          </cell>
          <cell r="DD6">
            <v>71500</v>
          </cell>
          <cell r="DE6">
            <v>0</v>
          </cell>
          <cell r="DF6">
            <v>184000</v>
          </cell>
          <cell r="DG6">
            <v>184000</v>
          </cell>
          <cell r="DH6">
            <v>0</v>
          </cell>
          <cell r="DI6">
            <v>40000</v>
          </cell>
          <cell r="DJ6">
            <v>40000</v>
          </cell>
          <cell r="DK6">
            <v>0</v>
          </cell>
          <cell r="DL6">
            <v>406000</v>
          </cell>
          <cell r="DM6">
            <v>406000</v>
          </cell>
          <cell r="DN6">
            <v>0</v>
          </cell>
          <cell r="DO6">
            <v>0</v>
          </cell>
          <cell r="DP6">
            <v>0</v>
          </cell>
          <cell r="DQ6">
            <v>0</v>
          </cell>
          <cell r="DR6">
            <v>7500</v>
          </cell>
          <cell r="DS6">
            <v>7500</v>
          </cell>
          <cell r="DT6">
            <v>0</v>
          </cell>
          <cell r="DU6">
            <v>0</v>
          </cell>
          <cell r="DV6">
            <v>0</v>
          </cell>
          <cell r="DW6">
            <v>0</v>
          </cell>
          <cell r="DX6">
            <v>0</v>
          </cell>
          <cell r="DY6">
            <v>0</v>
          </cell>
          <cell r="DZ6">
            <v>0</v>
          </cell>
          <cell r="EA6">
            <v>66500</v>
          </cell>
          <cell r="EB6">
            <v>66500</v>
          </cell>
          <cell r="EC6">
            <v>0</v>
          </cell>
          <cell r="ED6">
            <v>110500</v>
          </cell>
          <cell r="EE6">
            <v>110500</v>
          </cell>
          <cell r="EF6">
            <v>0</v>
          </cell>
        </row>
        <row r="7">
          <cell r="E7" t="str">
            <v>Enhanced capacities across the private sector and governments to create an enabling environment for gender equality and women’s empowerment.</v>
          </cell>
          <cell r="F7" t="str">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ell>
          <cell r="K7" t="str">
            <v>Enhanced capacities across the private sector and governments to create an enabling environment for gender equality and women’s empowerment, including but not limited to gender responsive procurement policies.</v>
          </cell>
          <cell r="N7" t="str">
            <v>Enhanced capacities across the private sector and governments to create an enabling environment for gender equality and women’s empowerment, including but not limited to gender responsive procurement policies.</v>
          </cell>
          <cell r="O7" t="str">
            <v>Enhanced capacities across the private sector and governments to create an enabling environment for gender equality and women’s empowerment, including but not limited to gender responsive procurement policies.</v>
          </cell>
          <cell r="R7" t="str">
            <v>Enhanced capacities across the private sector and governments to create an enabling environment for gender equality and women’s empowerment, including but not limited to gender responsive procurement policies.</v>
          </cell>
          <cell r="S7" t="str">
            <v>Enhanced capacities across the private sector and governments to create an enabling environment for gender equality and women’s empowerment, including but not limited to gender responsive procurement policies.</v>
          </cell>
          <cell r="U7" t="str">
            <v>Gender equality/women’s empowerment is the principle objective (3)</v>
          </cell>
          <cell r="V7" t="str">
            <v>Principal Contribution is to the realization of human rights (3)</v>
          </cell>
          <cell r="W7" t="str">
            <v>Contributes to sustaining peace in a limited way  human rights (1)</v>
          </cell>
          <cell r="X7" t="str">
            <v>Capacity Development/Technical Assistance </v>
          </cell>
          <cell r="Y7" t="str">
            <v>Women and Girls</v>
          </cell>
          <cell r="Z7" t="str">
            <v xml:space="preserve">Joint Programmes </v>
          </cell>
          <cell r="AA7" t="str">
            <v>5.c Adopt and strengthen sound policies and enforceable legislation for the promotion of gender equality and the empowerment of all women and girls at all levels</v>
          </cell>
          <cell r="AF7" t="str">
            <v>Access to Finance</v>
          </cell>
          <cell r="AG7" t="str">
            <v>Gender Equality</v>
          </cell>
          <cell r="AH7" t="str">
            <v>Public Financial Management</v>
          </cell>
          <cell r="AI7" t="str">
            <v xml:space="preserve"> A Resilient, Inclusive, Gender-Sensitive, and Peaceful Society</v>
          </cell>
          <cell r="AJ7" t="str">
            <v>Sustainable Financing  </v>
          </cell>
          <cell r="AK7" t="str">
            <v>United Nations Entity for Gender Equality and the Empowerment of Women (UN Women)</v>
          </cell>
          <cell r="AL7" t="str">
            <v>Government of Canada; MPTF- SDG Fund</v>
          </cell>
          <cell r="AQ7" t="str">
            <v>Number of gender financing assessments conducted by government partners; Number of national partners with capacities to apply Gender Responsive Budgeting tools in the budget cycle</v>
          </cell>
          <cell r="AR7" t="str">
            <v>5.c.1 Proportion of countries with systems to track and make public allocations for gender equality and women’s empowerment</v>
          </cell>
          <cell r="AX7">
            <v>109797</v>
          </cell>
          <cell r="AY7">
            <v>109797</v>
          </cell>
          <cell r="AZ7">
            <v>0</v>
          </cell>
          <cell r="BC7">
            <v>0</v>
          </cell>
          <cell r="BF7">
            <v>0</v>
          </cell>
          <cell r="BG7">
            <v>7000</v>
          </cell>
          <cell r="BH7">
            <v>7000</v>
          </cell>
          <cell r="BI7">
            <v>0</v>
          </cell>
          <cell r="BJ7">
            <v>7000</v>
          </cell>
          <cell r="BK7">
            <v>7000</v>
          </cell>
          <cell r="BL7">
            <v>0</v>
          </cell>
          <cell r="BO7">
            <v>0</v>
          </cell>
          <cell r="BR7">
            <v>0</v>
          </cell>
          <cell r="BS7">
            <v>47797</v>
          </cell>
          <cell r="BT7">
            <v>47797</v>
          </cell>
          <cell r="BU7">
            <v>0</v>
          </cell>
          <cell r="BV7">
            <v>7000</v>
          </cell>
          <cell r="BW7">
            <v>7000</v>
          </cell>
          <cell r="BX7">
            <v>0</v>
          </cell>
          <cell r="CA7">
            <v>0</v>
          </cell>
          <cell r="CB7">
            <v>178594</v>
          </cell>
          <cell r="CC7">
            <v>178594</v>
          </cell>
          <cell r="CD7">
            <v>0</v>
          </cell>
          <cell r="CG7">
            <v>0</v>
          </cell>
          <cell r="CH7">
            <v>15739</v>
          </cell>
          <cell r="CI7">
            <v>15739</v>
          </cell>
          <cell r="CJ7">
            <v>0</v>
          </cell>
          <cell r="CM7">
            <v>0</v>
          </cell>
          <cell r="CP7">
            <v>0</v>
          </cell>
          <cell r="CQ7">
            <v>80000</v>
          </cell>
          <cell r="CR7">
            <v>80000</v>
          </cell>
          <cell r="CS7">
            <v>0</v>
          </cell>
          <cell r="CT7">
            <v>35000</v>
          </cell>
          <cell r="CU7">
            <v>35000</v>
          </cell>
          <cell r="CV7">
            <v>0</v>
          </cell>
          <cell r="CY7">
            <v>0</v>
          </cell>
          <cell r="DB7">
            <v>0</v>
          </cell>
          <cell r="DC7">
            <v>95739</v>
          </cell>
          <cell r="DD7">
            <v>95739</v>
          </cell>
          <cell r="DE7">
            <v>0</v>
          </cell>
          <cell r="DF7">
            <v>90000</v>
          </cell>
          <cell r="DG7">
            <v>90000</v>
          </cell>
          <cell r="DH7">
            <v>0</v>
          </cell>
          <cell r="DK7">
            <v>0</v>
          </cell>
          <cell r="DL7">
            <v>316478</v>
          </cell>
          <cell r="DM7">
            <v>316478</v>
          </cell>
          <cell r="DN7">
            <v>0</v>
          </cell>
          <cell r="DO7">
            <v>0</v>
          </cell>
          <cell r="DP7">
            <v>0</v>
          </cell>
          <cell r="DQ7">
            <v>0</v>
          </cell>
          <cell r="DR7">
            <v>125536</v>
          </cell>
          <cell r="DS7">
            <v>125536</v>
          </cell>
          <cell r="DT7">
            <v>0</v>
          </cell>
          <cell r="DU7">
            <v>0</v>
          </cell>
          <cell r="DV7">
            <v>0</v>
          </cell>
          <cell r="DW7">
            <v>0</v>
          </cell>
          <cell r="DX7">
            <v>0</v>
          </cell>
          <cell r="DY7">
            <v>0</v>
          </cell>
          <cell r="DZ7">
            <v>0</v>
          </cell>
          <cell r="EA7">
            <v>87000</v>
          </cell>
          <cell r="EB7">
            <v>87000</v>
          </cell>
          <cell r="EC7">
            <v>0</v>
          </cell>
          <cell r="ED7">
            <v>42000</v>
          </cell>
          <cell r="EE7">
            <v>42000</v>
          </cell>
          <cell r="EF7">
            <v>0</v>
          </cell>
        </row>
        <row r="8">
          <cell r="E8" t="str">
            <v>MoA, DoF and fisherfolk with support from FAO, identify investment opportunities on the basis of Fishery value chain assessments (including aquaculture and mariculture) and business cases developed to facilitate financing.</v>
          </cell>
          <cell r="Y8" t="str">
            <v>Women and Girls</v>
          </cell>
          <cell r="AA8"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8"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D8" t="str">
            <v>9.3 Increase the access of small-scale industrial and other enterprises, in particular in developing countries, to financial services, including affordable credit, and their integration into value chains and markets</v>
          </cell>
          <cell r="AE8" t="str">
            <v>10.2 By 2030, empower and promote the social, economic and political inclusion of all, irrespective of age, sex, disability, race, ethnicity, origin, religion or economic or other status</v>
          </cell>
          <cell r="AF8" t="str">
            <v xml:space="preserve">Inclusive rural Transformation </v>
          </cell>
          <cell r="AI8" t="str">
            <v>Broad-based, Inclusive, and Sustainable Economic Growth and Transformation</v>
          </cell>
          <cell r="AJ8" t="str">
            <v>Tailored Policy Support &amp; Technical Assistance</v>
          </cell>
          <cell r="AK8" t="str">
            <v>Food and Agriculture Organization of the United Nations (FAO)</v>
          </cell>
          <cell r="AX8">
            <v>378000</v>
          </cell>
          <cell r="AY8">
            <v>198000</v>
          </cell>
          <cell r="AZ8">
            <v>180000</v>
          </cell>
          <cell r="BA8">
            <v>594000</v>
          </cell>
          <cell r="BB8">
            <v>311000</v>
          </cell>
          <cell r="BC8">
            <v>283000</v>
          </cell>
          <cell r="BF8">
            <v>0</v>
          </cell>
          <cell r="BG8">
            <v>357000</v>
          </cell>
          <cell r="BH8">
            <v>157000</v>
          </cell>
          <cell r="BI8">
            <v>200000</v>
          </cell>
          <cell r="BJ8">
            <v>1351000</v>
          </cell>
          <cell r="BK8">
            <v>1151000</v>
          </cell>
          <cell r="BL8">
            <v>200000</v>
          </cell>
          <cell r="BO8">
            <v>0</v>
          </cell>
          <cell r="BP8">
            <v>59000</v>
          </cell>
          <cell r="BQ8">
            <v>59000</v>
          </cell>
          <cell r="BR8">
            <v>0</v>
          </cell>
          <cell r="BS8">
            <v>648000</v>
          </cell>
          <cell r="BT8">
            <v>548000</v>
          </cell>
          <cell r="BU8">
            <v>100000</v>
          </cell>
          <cell r="BV8">
            <v>420000</v>
          </cell>
          <cell r="BW8">
            <v>140000</v>
          </cell>
          <cell r="BX8">
            <v>280000</v>
          </cell>
          <cell r="CA8">
            <v>0</v>
          </cell>
          <cell r="CB8">
            <v>3807000</v>
          </cell>
          <cell r="CC8">
            <v>2564000</v>
          </cell>
          <cell r="CD8">
            <v>1243000</v>
          </cell>
          <cell r="CG8">
            <v>0</v>
          </cell>
          <cell r="CJ8">
            <v>0</v>
          </cell>
          <cell r="CM8">
            <v>0</v>
          </cell>
          <cell r="CP8">
            <v>0</v>
          </cell>
          <cell r="CS8">
            <v>0</v>
          </cell>
          <cell r="CV8">
            <v>0</v>
          </cell>
          <cell r="CY8">
            <v>0</v>
          </cell>
          <cell r="DB8">
            <v>0</v>
          </cell>
          <cell r="DE8">
            <v>0</v>
          </cell>
          <cell r="DH8">
            <v>0</v>
          </cell>
          <cell r="DK8">
            <v>0</v>
          </cell>
          <cell r="DL8">
            <v>0</v>
          </cell>
          <cell r="DM8">
            <v>0</v>
          </cell>
          <cell r="DN8">
            <v>0</v>
          </cell>
          <cell r="DO8">
            <v>0</v>
          </cell>
          <cell r="DP8">
            <v>0</v>
          </cell>
          <cell r="DQ8">
            <v>0</v>
          </cell>
          <cell r="DR8">
            <v>378000</v>
          </cell>
          <cell r="DS8">
            <v>198000</v>
          </cell>
          <cell r="DT8">
            <v>180000</v>
          </cell>
          <cell r="DU8">
            <v>594000</v>
          </cell>
          <cell r="DV8">
            <v>311000</v>
          </cell>
          <cell r="DW8">
            <v>283000</v>
          </cell>
          <cell r="DX8">
            <v>0</v>
          </cell>
          <cell r="DY8">
            <v>0</v>
          </cell>
          <cell r="DZ8">
            <v>0</v>
          </cell>
          <cell r="EA8">
            <v>357000</v>
          </cell>
          <cell r="EB8">
            <v>157000</v>
          </cell>
          <cell r="EC8">
            <v>200000</v>
          </cell>
          <cell r="ED8">
            <v>1351000</v>
          </cell>
          <cell r="EE8">
            <v>1151000</v>
          </cell>
          <cell r="EF8">
            <v>200000</v>
          </cell>
        </row>
        <row r="9">
          <cell r="E9" t="str">
            <v>Government institutions have strengthened capacities to combat IUU fishing and investment opportunities are identified on the basis of Fishery value chain assessments of aquaculture and business cases developed to facilitate financing.</v>
          </cell>
          <cell r="AA9" t="str">
            <v>14.b Provide access for small-scale artisanal fishers to marine resources and markets</v>
          </cell>
          <cell r="AF9" t="str">
            <v xml:space="preserve">Blue Transformation </v>
          </cell>
          <cell r="AI9" t="str">
            <v>Broad-based, Inclusive, and Sustainable Economic Growth and Transformation</v>
          </cell>
          <cell r="AJ9" t="str">
            <v>Tailored Policy Support &amp; Technical Assistance</v>
          </cell>
          <cell r="AK9" t="str">
            <v>Food and Agriculture Organization of the United Nations (FAO)</v>
          </cell>
          <cell r="AZ9">
            <v>0</v>
          </cell>
          <cell r="BC9">
            <v>0</v>
          </cell>
          <cell r="BF9">
            <v>0</v>
          </cell>
          <cell r="BI9">
            <v>0</v>
          </cell>
          <cell r="BL9">
            <v>0</v>
          </cell>
          <cell r="BO9">
            <v>0</v>
          </cell>
          <cell r="BR9">
            <v>0</v>
          </cell>
          <cell r="BU9">
            <v>0</v>
          </cell>
          <cell r="BV9">
            <v>63000</v>
          </cell>
          <cell r="BW9">
            <v>54000</v>
          </cell>
          <cell r="BX9">
            <v>9000</v>
          </cell>
          <cell r="CA9">
            <v>0</v>
          </cell>
          <cell r="CB9">
            <v>63000</v>
          </cell>
          <cell r="CC9">
            <v>54000</v>
          </cell>
          <cell r="CD9">
            <v>9000</v>
          </cell>
          <cell r="CG9">
            <v>0</v>
          </cell>
          <cell r="CJ9">
            <v>0</v>
          </cell>
          <cell r="CM9">
            <v>0</v>
          </cell>
          <cell r="CP9">
            <v>0</v>
          </cell>
          <cell r="CS9">
            <v>0</v>
          </cell>
          <cell r="CV9">
            <v>0</v>
          </cell>
          <cell r="CY9">
            <v>0</v>
          </cell>
          <cell r="DB9">
            <v>0</v>
          </cell>
          <cell r="DE9">
            <v>0</v>
          </cell>
          <cell r="DH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row>
        <row r="10">
          <cell r="E10" t="str">
            <v>MoA, with FAO´s support, establishes a Digital Agriculture Strategy; Government institutions and farmers are equipped with and adopt selected digital agriculture applications</v>
          </cell>
          <cell r="AA10" t="str">
            <v>2.c Adopt measures to ensure the proper functioning of food commodity markets and their derivatives and facilitate timely access to market information, including on food reserves, in order to help limit extreme food price volatility</v>
          </cell>
          <cell r="AB10" t="str">
            <v>5.b Enhance the use of enabling technology, in particular information and communications technology, to promote the empowerment of women</v>
          </cell>
          <cell r="AC10"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0" t="str">
            <v xml:space="preserve">Digital agriculture </v>
          </cell>
          <cell r="AI10" t="str">
            <v>Broad-based, Inclusive, and Sustainable Economic Growth and Transformation</v>
          </cell>
          <cell r="AJ10" t="str">
            <v xml:space="preserve">Digitization </v>
          </cell>
          <cell r="AK10" t="str">
            <v>Food and Agriculture Organization of the United Nations (FAO)</v>
          </cell>
          <cell r="AZ10">
            <v>0</v>
          </cell>
          <cell r="BA10">
            <v>50000</v>
          </cell>
          <cell r="BC10">
            <v>50000</v>
          </cell>
          <cell r="BF10">
            <v>0</v>
          </cell>
          <cell r="BG10">
            <v>169000</v>
          </cell>
          <cell r="BH10">
            <v>169000</v>
          </cell>
          <cell r="BI10">
            <v>0</v>
          </cell>
          <cell r="BJ10">
            <v>169000</v>
          </cell>
          <cell r="BK10">
            <v>169000</v>
          </cell>
          <cell r="BL10">
            <v>0</v>
          </cell>
          <cell r="BO10">
            <v>0</v>
          </cell>
          <cell r="BP10">
            <v>21000</v>
          </cell>
          <cell r="BQ10">
            <v>21000</v>
          </cell>
          <cell r="BR10">
            <v>0</v>
          </cell>
          <cell r="BU10">
            <v>0</v>
          </cell>
          <cell r="BX10">
            <v>0</v>
          </cell>
          <cell r="CA10">
            <v>0</v>
          </cell>
          <cell r="CB10">
            <v>409000</v>
          </cell>
          <cell r="CC10">
            <v>359000</v>
          </cell>
          <cell r="CD10">
            <v>50000</v>
          </cell>
          <cell r="CG10">
            <v>0</v>
          </cell>
          <cell r="CJ10">
            <v>0</v>
          </cell>
          <cell r="CM10">
            <v>0</v>
          </cell>
          <cell r="CP10">
            <v>0</v>
          </cell>
          <cell r="CS10">
            <v>0</v>
          </cell>
          <cell r="CV10">
            <v>0</v>
          </cell>
          <cell r="CY10">
            <v>0</v>
          </cell>
          <cell r="DB10">
            <v>0</v>
          </cell>
          <cell r="DE10">
            <v>0</v>
          </cell>
          <cell r="DH10">
            <v>0</v>
          </cell>
          <cell r="DK10">
            <v>0</v>
          </cell>
          <cell r="DL10">
            <v>0</v>
          </cell>
          <cell r="DM10">
            <v>0</v>
          </cell>
          <cell r="DN10">
            <v>0</v>
          </cell>
          <cell r="DO10">
            <v>0</v>
          </cell>
          <cell r="DP10">
            <v>0</v>
          </cell>
          <cell r="DQ10">
            <v>0</v>
          </cell>
          <cell r="DR10">
            <v>0</v>
          </cell>
          <cell r="DS10">
            <v>0</v>
          </cell>
          <cell r="DT10">
            <v>0</v>
          </cell>
          <cell r="DU10">
            <v>50000</v>
          </cell>
          <cell r="DV10">
            <v>0</v>
          </cell>
          <cell r="DW10">
            <v>50000</v>
          </cell>
          <cell r="DX10">
            <v>0</v>
          </cell>
          <cell r="DY10">
            <v>0</v>
          </cell>
          <cell r="DZ10">
            <v>0</v>
          </cell>
          <cell r="EA10">
            <v>169000</v>
          </cell>
          <cell r="EB10">
            <v>169000</v>
          </cell>
          <cell r="EC10">
            <v>0</v>
          </cell>
          <cell r="ED10">
            <v>169000</v>
          </cell>
          <cell r="EE10">
            <v>169000</v>
          </cell>
          <cell r="EF10">
            <v>0</v>
          </cell>
        </row>
        <row r="11">
          <cell r="E11" t="str">
            <v>Investment opportunities are identified for the Ministry of Agriculture and fisherfolk, on the basis of Fishery value chain assessments of under-utilized species and business cases developed to facilitate financing.</v>
          </cell>
          <cell r="N11" t="str">
            <v>Improved capacity of the UN, regional and national systems to produce and analyse gender statistics to measure progress on the SDGs.</v>
          </cell>
          <cell r="U11" t="str">
            <v>Principal Contribution is to the realization of human rights (3)</v>
          </cell>
          <cell r="V11" t="str">
            <v>Contributes to sustaining peace in a limited way  human rights (1)</v>
          </cell>
          <cell r="W11" t="str">
            <v>Normative Support </v>
          </cell>
          <cell r="X11" t="str">
            <v>Women and Girls</v>
          </cell>
          <cell r="Y11" t="str">
            <v xml:space="preserve">Other </v>
          </cell>
          <cell r="AA11" t="str">
            <v>14.b Provide access for small-scale artisanal fishers to marine resources and markets</v>
          </cell>
          <cell r="AB11"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F11" t="str">
            <v xml:space="preserve">Blue Transformation </v>
          </cell>
          <cell r="AI11" t="str">
            <v>Broad-based, Inclusive, and Sustainable Economic Growth and Transformation</v>
          </cell>
          <cell r="AJ11" t="str">
            <v>COVID Response  &amp;  Socio-economic Recovery</v>
          </cell>
          <cell r="AK11" t="str">
            <v>Food and Agriculture Organization of the United Nations (FAO)</v>
          </cell>
          <cell r="AZ11">
            <v>0</v>
          </cell>
          <cell r="BC11">
            <v>0</v>
          </cell>
          <cell r="BF11">
            <v>0</v>
          </cell>
          <cell r="BG11">
            <v>120000</v>
          </cell>
          <cell r="BH11">
            <v>92000</v>
          </cell>
          <cell r="BI11">
            <v>28000</v>
          </cell>
          <cell r="BJ11">
            <v>120000</v>
          </cell>
          <cell r="BK11">
            <v>92000</v>
          </cell>
          <cell r="BL11">
            <v>28000</v>
          </cell>
          <cell r="BO11">
            <v>0</v>
          </cell>
          <cell r="BP11">
            <v>213700</v>
          </cell>
          <cell r="BQ11">
            <v>185700</v>
          </cell>
          <cell r="BR11">
            <v>28000</v>
          </cell>
          <cell r="BU11">
            <v>0</v>
          </cell>
          <cell r="BX11">
            <v>0</v>
          </cell>
          <cell r="CA11">
            <v>0</v>
          </cell>
          <cell r="CB11">
            <v>453700</v>
          </cell>
          <cell r="CC11">
            <v>369700</v>
          </cell>
          <cell r="CD11">
            <v>84000</v>
          </cell>
          <cell r="CG11">
            <v>0</v>
          </cell>
          <cell r="CJ11">
            <v>0</v>
          </cell>
          <cell r="CM11">
            <v>0</v>
          </cell>
          <cell r="CP11">
            <v>0</v>
          </cell>
          <cell r="CS11">
            <v>0</v>
          </cell>
          <cell r="CV11">
            <v>0</v>
          </cell>
          <cell r="CY11">
            <v>0</v>
          </cell>
          <cell r="DB11">
            <v>0</v>
          </cell>
          <cell r="DE11">
            <v>0</v>
          </cell>
          <cell r="DH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120000</v>
          </cell>
          <cell r="EB11">
            <v>92000</v>
          </cell>
          <cell r="EC11">
            <v>28000</v>
          </cell>
          <cell r="ED11">
            <v>120000</v>
          </cell>
          <cell r="EE11">
            <v>92000</v>
          </cell>
          <cell r="EF11">
            <v>28000</v>
          </cell>
        </row>
        <row r="12">
          <cell r="E12" t="str">
            <v>Increased capacity of Member States to ensure safe and healthy working conditions</v>
          </cell>
          <cell r="F12" t="str">
            <v>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v>
          </cell>
          <cell r="AA12" t="str">
            <v>11.a Support positive economic, social and environmental links between urban, peri-urban and rural areas by strengthening national and regional development planning</v>
          </cell>
          <cell r="AF12" t="str">
            <v>Employment</v>
          </cell>
          <cell r="AG12" t="str">
            <v>Support to Institutions</v>
          </cell>
          <cell r="AJ12" t="str">
            <v>Tailored Policy Support &amp; Technical Assistance</v>
          </cell>
          <cell r="AK12" t="str">
            <v>International Labour Organization (ILO)</v>
          </cell>
          <cell r="AZ12">
            <v>0</v>
          </cell>
          <cell r="BC12">
            <v>0</v>
          </cell>
          <cell r="BF12">
            <v>0</v>
          </cell>
          <cell r="BG12">
            <v>28500</v>
          </cell>
          <cell r="BH12">
            <v>28500</v>
          </cell>
          <cell r="BI12">
            <v>0</v>
          </cell>
          <cell r="BL12">
            <v>0</v>
          </cell>
          <cell r="BO12">
            <v>0</v>
          </cell>
          <cell r="BR12">
            <v>0</v>
          </cell>
          <cell r="BU12">
            <v>0</v>
          </cell>
          <cell r="BX12">
            <v>0</v>
          </cell>
          <cell r="CA12">
            <v>0</v>
          </cell>
          <cell r="CB12">
            <v>28500</v>
          </cell>
          <cell r="CC12">
            <v>28500</v>
          </cell>
          <cell r="CD12">
            <v>0</v>
          </cell>
          <cell r="CG12">
            <v>0</v>
          </cell>
          <cell r="CJ12">
            <v>0</v>
          </cell>
          <cell r="CM12">
            <v>0</v>
          </cell>
          <cell r="CP12">
            <v>0</v>
          </cell>
          <cell r="CS12">
            <v>0</v>
          </cell>
          <cell r="CV12">
            <v>0</v>
          </cell>
          <cell r="CY12">
            <v>0</v>
          </cell>
          <cell r="DB12">
            <v>0</v>
          </cell>
          <cell r="DE12">
            <v>0</v>
          </cell>
          <cell r="DH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28500</v>
          </cell>
          <cell r="EB12">
            <v>28500</v>
          </cell>
          <cell r="EC12">
            <v>0</v>
          </cell>
          <cell r="ED12">
            <v>0</v>
          </cell>
          <cell r="EE12">
            <v>0</v>
          </cell>
          <cell r="EF12">
            <v>0</v>
          </cell>
        </row>
        <row r="13">
          <cell r="E13" t="str">
            <v>Enhanced capacity of enterprises for promoting  circular, resource-efficient and sustainable consumption and production practices</v>
          </cell>
          <cell r="F13" t="str">
            <v>ILO's activities will focus on support to national counterparts and enterprises through business supporting programme and capacity building activities</v>
          </cell>
          <cell r="AA13"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3" t="str">
            <v>14.b Provide access for small-scale artisanal fishers to marine resources and markets</v>
          </cell>
          <cell r="AF13" t="str">
            <v xml:space="preserve">Blue /Green Economy </v>
          </cell>
          <cell r="AG13" t="str">
            <v>SMEs</v>
          </cell>
          <cell r="AH13" t="str">
            <v>Support to Institutions</v>
          </cell>
          <cell r="AJ13" t="str">
            <v>Tailored Policy Support &amp; Technical Assistance</v>
          </cell>
          <cell r="AK13" t="str">
            <v>International Labour Organization (ILO)</v>
          </cell>
          <cell r="AZ13">
            <v>0</v>
          </cell>
          <cell r="BA13">
            <v>115800</v>
          </cell>
          <cell r="BB13">
            <v>77000</v>
          </cell>
          <cell r="BC13">
            <v>38800</v>
          </cell>
          <cell r="BF13">
            <v>0</v>
          </cell>
          <cell r="BI13">
            <v>0</v>
          </cell>
          <cell r="BL13">
            <v>0</v>
          </cell>
          <cell r="BO13">
            <v>0</v>
          </cell>
          <cell r="BR13">
            <v>0</v>
          </cell>
          <cell r="BU13">
            <v>0</v>
          </cell>
          <cell r="BX13">
            <v>0</v>
          </cell>
          <cell r="CA13">
            <v>0</v>
          </cell>
          <cell r="CB13">
            <v>115800</v>
          </cell>
          <cell r="CC13">
            <v>77000</v>
          </cell>
          <cell r="CD13">
            <v>38800</v>
          </cell>
          <cell r="CG13">
            <v>0</v>
          </cell>
          <cell r="CJ13">
            <v>0</v>
          </cell>
          <cell r="CM13">
            <v>0</v>
          </cell>
          <cell r="CP13">
            <v>0</v>
          </cell>
          <cell r="CS13">
            <v>0</v>
          </cell>
          <cell r="CV13">
            <v>0</v>
          </cell>
          <cell r="CY13">
            <v>0</v>
          </cell>
          <cell r="DB13">
            <v>0</v>
          </cell>
          <cell r="DE13">
            <v>0</v>
          </cell>
          <cell r="DH13">
            <v>0</v>
          </cell>
          <cell r="DK13">
            <v>0</v>
          </cell>
          <cell r="DL13">
            <v>0</v>
          </cell>
          <cell r="DM13">
            <v>0</v>
          </cell>
          <cell r="DN13">
            <v>0</v>
          </cell>
          <cell r="DO13">
            <v>0</v>
          </cell>
          <cell r="DP13">
            <v>0</v>
          </cell>
          <cell r="DQ13">
            <v>0</v>
          </cell>
          <cell r="DR13">
            <v>0</v>
          </cell>
          <cell r="DS13">
            <v>0</v>
          </cell>
          <cell r="DT13">
            <v>0</v>
          </cell>
          <cell r="DU13">
            <v>115800</v>
          </cell>
          <cell r="DV13">
            <v>77000</v>
          </cell>
          <cell r="DW13">
            <v>38800</v>
          </cell>
          <cell r="DX13">
            <v>0</v>
          </cell>
          <cell r="DY13">
            <v>0</v>
          </cell>
          <cell r="DZ13">
            <v>0</v>
          </cell>
          <cell r="EA13">
            <v>0</v>
          </cell>
          <cell r="EB13">
            <v>0</v>
          </cell>
          <cell r="EC13">
            <v>0</v>
          </cell>
          <cell r="ED13">
            <v>0</v>
          </cell>
          <cell r="EE13">
            <v>0</v>
          </cell>
          <cell r="EF13">
            <v>0</v>
          </cell>
        </row>
        <row r="14">
          <cell r="E14" t="str">
            <v>Increased capacity of Member States to improve governance and sustainability of social protection systems</v>
          </cell>
          <cell r="F14" t="str">
            <v>Actuarial reviews of social security schemes
Improved governance of social security institutions
Feasibility studies to implement the unemployment insurance
Social protection expenditure reviews and social protection funding</v>
          </cell>
          <cell r="L14" t="str">
            <v>Improved and integrated government and CSO programmes to address unpaid care work including subsidized child and elder care systems among CARICOM countries</v>
          </cell>
          <cell r="N14" t="str">
            <v>Improved and integrated government and CSO programmes to address unpaid care work including subsidized child and elder-care systems among CARICOM countries</v>
          </cell>
          <cell r="O14" t="str">
            <v>Improved and integrated government and CSO programmes to address unpaid care work including subsidized child and elder-care systems among CARICOM countries</v>
          </cell>
          <cell r="R14" t="str">
            <v>Improved and integrated government and CSO programmes to address unpaid care work including subsidized child and elder-care systems among CARICOM countries</v>
          </cell>
          <cell r="S14" t="str">
            <v>Improved and integrated government and CSO programmes to address unpaid care work including subsidized child and elder-care systems among CARICOM countries</v>
          </cell>
          <cell r="U14" t="str">
            <v>Gender equality/women’s empowerment is the principle objective (3)</v>
          </cell>
          <cell r="V14" t="str">
            <v>Significant contribution to realization of human rights (2)</v>
          </cell>
          <cell r="W14" t="str">
            <v>Contributes to sustaining peace in a limited way  human rights (1)</v>
          </cell>
          <cell r="X14" t="str">
            <v>Capacity Development/Technical Assistance </v>
          </cell>
          <cell r="Y14" t="str">
            <v>Women and Girls</v>
          </cell>
          <cell r="Z14" t="str">
            <v xml:space="preserve">Joint Programmes </v>
          </cell>
          <cell r="AA14" t="str">
            <v>5.4 Recognize and value unpaid care and domestic work through the provision of public services, infrastructure and social protection policies and the promotion of shared responsibility within the household and the family as nationally appropriate</v>
          </cell>
          <cell r="AB14" t="str">
            <v>1.3 Implement nationally appropriate social protection systems and measures for all, including floors, and by 2030 achieve substantial coverage of the poor and the vulnerable</v>
          </cell>
          <cell r="AC14" t="str">
            <v>2.1 By 2030, end hunger and ensure access by all people, in particular the poor and people in vulnerable situations, including infants, to safe, nutritious and sufficient food all year round</v>
          </cell>
          <cell r="AF14" t="str">
            <v>Social Protection</v>
          </cell>
          <cell r="AK14" t="str">
            <v>International Labour Organization (ILO)</v>
          </cell>
          <cell r="AZ14">
            <v>0</v>
          </cell>
          <cell r="BC14">
            <v>0</v>
          </cell>
          <cell r="BF14">
            <v>0</v>
          </cell>
          <cell r="BI14">
            <v>0</v>
          </cell>
          <cell r="BL14">
            <v>0</v>
          </cell>
          <cell r="BO14">
            <v>0</v>
          </cell>
          <cell r="BR14">
            <v>0</v>
          </cell>
          <cell r="BS14">
            <v>125000</v>
          </cell>
          <cell r="BT14">
            <v>125000</v>
          </cell>
          <cell r="BU14">
            <v>0</v>
          </cell>
          <cell r="BV14">
            <v>125000</v>
          </cell>
          <cell r="BW14">
            <v>125000</v>
          </cell>
          <cell r="BX14">
            <v>0</v>
          </cell>
          <cell r="CA14">
            <v>0</v>
          </cell>
          <cell r="CB14">
            <v>250000</v>
          </cell>
          <cell r="CC14">
            <v>250000</v>
          </cell>
          <cell r="CD14">
            <v>0</v>
          </cell>
          <cell r="CG14">
            <v>0</v>
          </cell>
          <cell r="CJ14">
            <v>0</v>
          </cell>
          <cell r="CM14">
            <v>0</v>
          </cell>
          <cell r="CP14">
            <v>0</v>
          </cell>
          <cell r="CS14">
            <v>0</v>
          </cell>
          <cell r="CV14">
            <v>0</v>
          </cell>
          <cell r="CY14">
            <v>0</v>
          </cell>
          <cell r="DB14">
            <v>0</v>
          </cell>
          <cell r="DE14">
            <v>0</v>
          </cell>
          <cell r="DH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row>
        <row r="15">
          <cell r="E15" t="str">
            <v>Increased capacity of Member States to integrate social protection in comprehensive policy responses to support and protect workers and employers during their life and work transitions</v>
          </cell>
          <cell r="F15" t="str">
            <v>Sock responsive social protection
Extension of social protection coverage to support workers and their families during life and work transitions</v>
          </cell>
          <cell r="N15" t="str">
            <v>Increased integration of social protection programmes into referral pathways for VAW survivors/victims</v>
          </cell>
          <cell r="O15" t="str">
            <v>Increased integration of social protection programmes into referral pathways for VAW survivors/victims</v>
          </cell>
          <cell r="R15" t="str">
            <v>Increased integration of social protection programmes into referral pathways for VAW survivors/victims</v>
          </cell>
          <cell r="S15" t="str">
            <v>Increased integration of social protection programmes into referral pathways for VAW survivors/victims</v>
          </cell>
          <cell r="U15" t="str">
            <v>Gender equality/women’s empowerment is the principle objective (3)</v>
          </cell>
          <cell r="V15" t="str">
            <v>Significant contribution to realization of human rights (2)</v>
          </cell>
          <cell r="W15" t="str">
            <v>Contributes to sustaining peace in a limited way  human rights (1)</v>
          </cell>
          <cell r="X15" t="str">
            <v>Policy Advice and Thought Leadership </v>
          </cell>
          <cell r="Y15" t="str">
            <v>Women and Girls</v>
          </cell>
          <cell r="Z15" t="str">
            <v xml:space="preserve">Joint Programmes </v>
          </cell>
          <cell r="AA15" t="str">
            <v>5.a Undertake reforms to give women equal rights to economic resources, as well as access to ownership and control over land and other forms of property, financial services, inheritance and natural resources, in accordance with national laws</v>
          </cell>
          <cell r="AB15" t="str">
            <v>2.1 By 2030, end hunger and ensure access by all people, in particular the poor and people in vulnerable situations, including infants, to safe, nutritious and sufficient food all year round</v>
          </cell>
          <cell r="AF15" t="str">
            <v>Social Protection</v>
          </cell>
          <cell r="AK15" t="str">
            <v>International Labour Organization (ILO)</v>
          </cell>
          <cell r="AO15" t="str">
            <v>Organisation of Eastern Caribbean States (OECS)</v>
          </cell>
          <cell r="AZ15">
            <v>0</v>
          </cell>
          <cell r="BA15">
            <v>30000</v>
          </cell>
          <cell r="BB15">
            <v>30000</v>
          </cell>
          <cell r="BC15">
            <v>0</v>
          </cell>
          <cell r="BF15">
            <v>0</v>
          </cell>
          <cell r="BI15">
            <v>0</v>
          </cell>
          <cell r="BL15">
            <v>0</v>
          </cell>
          <cell r="BO15">
            <v>0</v>
          </cell>
          <cell r="BR15">
            <v>0</v>
          </cell>
          <cell r="BU15">
            <v>0</v>
          </cell>
          <cell r="BX15">
            <v>0</v>
          </cell>
          <cell r="CA15">
            <v>0</v>
          </cell>
          <cell r="CB15">
            <v>30000</v>
          </cell>
          <cell r="CC15">
            <v>30000</v>
          </cell>
          <cell r="CD15">
            <v>0</v>
          </cell>
          <cell r="CG15">
            <v>0</v>
          </cell>
          <cell r="CJ15">
            <v>0</v>
          </cell>
          <cell r="CM15">
            <v>0</v>
          </cell>
          <cell r="CP15">
            <v>0</v>
          </cell>
          <cell r="CS15">
            <v>0</v>
          </cell>
          <cell r="CV15">
            <v>0</v>
          </cell>
          <cell r="CY15">
            <v>0</v>
          </cell>
          <cell r="DB15">
            <v>0</v>
          </cell>
          <cell r="DE15">
            <v>0</v>
          </cell>
          <cell r="DH15">
            <v>0</v>
          </cell>
          <cell r="DK15">
            <v>0</v>
          </cell>
          <cell r="DL15">
            <v>0</v>
          </cell>
          <cell r="DM15">
            <v>0</v>
          </cell>
          <cell r="DN15">
            <v>0</v>
          </cell>
          <cell r="DO15">
            <v>0</v>
          </cell>
          <cell r="DP15">
            <v>0</v>
          </cell>
          <cell r="DQ15">
            <v>0</v>
          </cell>
          <cell r="DR15">
            <v>0</v>
          </cell>
          <cell r="DS15">
            <v>0</v>
          </cell>
          <cell r="DT15">
            <v>0</v>
          </cell>
          <cell r="DU15">
            <v>30000</v>
          </cell>
          <cell r="DV15">
            <v>30000</v>
          </cell>
          <cell r="DW15">
            <v>0</v>
          </cell>
          <cell r="DX15">
            <v>0</v>
          </cell>
          <cell r="DY15">
            <v>0</v>
          </cell>
          <cell r="DZ15">
            <v>0</v>
          </cell>
          <cell r="EA15">
            <v>0</v>
          </cell>
          <cell r="EB15">
            <v>0</v>
          </cell>
          <cell r="EC15">
            <v>0</v>
          </cell>
          <cell r="ED15">
            <v>0</v>
          </cell>
          <cell r="EE15">
            <v>0</v>
          </cell>
          <cell r="EF15">
            <v>0</v>
          </cell>
        </row>
        <row r="16">
          <cell r="E16" t="str">
            <v>Increased capacity of Member States to develop new or reformed sustainable national social protection strategies, policies or legal frameworks to extend coverage and enhance benefit adequacy</v>
          </cell>
          <cell r="F16" t="str">
            <v>Extension of social protection coverage to the informal economy
Support to the implementation of the social protection floor
Social protection legislation and strategies
Ratification of International Labour Standards on social protection</v>
          </cell>
          <cell r="AA16" t="str">
            <v>1.5 By 2030, build the resilience of the poor and those in vulnerable situations and reduce their exposure and vulnerability to climate-related extreme events and other economic, social and environmental shocks and disasters</v>
          </cell>
          <cell r="AB16"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F16" t="str">
            <v>Social Protection</v>
          </cell>
          <cell r="AK16" t="str">
            <v>International Labour Organization (ILO)</v>
          </cell>
          <cell r="AO16" t="str">
            <v>Organisation of Eastern Caribbean States (OECS)</v>
          </cell>
          <cell r="AZ16">
            <v>0</v>
          </cell>
          <cell r="BC16">
            <v>0</v>
          </cell>
          <cell r="BF16">
            <v>0</v>
          </cell>
          <cell r="BG16">
            <v>45100</v>
          </cell>
          <cell r="BH16">
            <v>45100</v>
          </cell>
          <cell r="BI16">
            <v>0</v>
          </cell>
          <cell r="BL16">
            <v>0</v>
          </cell>
          <cell r="BO16">
            <v>0</v>
          </cell>
          <cell r="BR16">
            <v>0</v>
          </cell>
          <cell r="BU16">
            <v>0</v>
          </cell>
          <cell r="BX16">
            <v>0</v>
          </cell>
          <cell r="CA16">
            <v>0</v>
          </cell>
          <cell r="CB16">
            <v>45100</v>
          </cell>
          <cell r="CC16">
            <v>45100</v>
          </cell>
          <cell r="CD16">
            <v>0</v>
          </cell>
          <cell r="CG16">
            <v>0</v>
          </cell>
          <cell r="CJ16">
            <v>0</v>
          </cell>
          <cell r="CM16">
            <v>0</v>
          </cell>
          <cell r="CP16">
            <v>0</v>
          </cell>
          <cell r="CS16">
            <v>0</v>
          </cell>
          <cell r="CV16">
            <v>0</v>
          </cell>
          <cell r="CY16">
            <v>0</v>
          </cell>
          <cell r="DB16">
            <v>0</v>
          </cell>
          <cell r="DE16">
            <v>0</v>
          </cell>
          <cell r="DH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45100</v>
          </cell>
          <cell r="EB16">
            <v>45100</v>
          </cell>
          <cell r="EC16">
            <v>0</v>
          </cell>
          <cell r="ED16">
            <v>0</v>
          </cell>
          <cell r="EE16">
            <v>0</v>
          </cell>
          <cell r="EF16">
            <v>0</v>
          </cell>
        </row>
        <row r="17">
          <cell r="E17" t="str">
            <v xml:space="preserve">A dialogue platform to promote sustainable energy and climate innovation, entrepreneurship and industrial development is fully operational </v>
          </cell>
          <cell r="F17" t="str">
            <v>Special focus on entrepreneurship, industrial clusters and employment</v>
          </cell>
          <cell r="U17" t="str">
            <v>Gender equality/women’s empowerment is the principle objective (3)</v>
          </cell>
          <cell r="AF17" t="str">
            <v>Sustainable and Clean Energy</v>
          </cell>
          <cell r="AG17" t="str">
            <v xml:space="preserve">Blue /Green Economy </v>
          </cell>
          <cell r="AH17" t="str">
            <v>Green Innovation</v>
          </cell>
          <cell r="AI17" t="str">
            <v>Energy Security and Efficiency</v>
          </cell>
          <cell r="AJ17" t="str">
            <v>Tailored Policy Support &amp; Technical Assistance</v>
          </cell>
          <cell r="AK17" t="str">
            <v>United Nations Industrial Development Organization (UNIDO)</v>
          </cell>
          <cell r="AZ17">
            <v>0</v>
          </cell>
          <cell r="BC17">
            <v>0</v>
          </cell>
          <cell r="BF17">
            <v>0</v>
          </cell>
          <cell r="BI17">
            <v>0</v>
          </cell>
          <cell r="BL17">
            <v>0</v>
          </cell>
          <cell r="BO17">
            <v>0</v>
          </cell>
          <cell r="BR17">
            <v>0</v>
          </cell>
          <cell r="BS17">
            <v>617425</v>
          </cell>
          <cell r="BT17">
            <v>317425</v>
          </cell>
          <cell r="BU17">
            <v>300000</v>
          </cell>
          <cell r="BX17">
            <v>0</v>
          </cell>
          <cell r="CA17">
            <v>0</v>
          </cell>
          <cell r="CB17">
            <v>617425</v>
          </cell>
          <cell r="CC17">
            <v>317425</v>
          </cell>
          <cell r="CD17">
            <v>300000</v>
          </cell>
          <cell r="CG17">
            <v>0</v>
          </cell>
          <cell r="CJ17">
            <v>0</v>
          </cell>
          <cell r="CM17">
            <v>0</v>
          </cell>
          <cell r="CP17">
            <v>0</v>
          </cell>
          <cell r="CS17">
            <v>0</v>
          </cell>
          <cell r="CV17">
            <v>0</v>
          </cell>
          <cell r="CY17">
            <v>0</v>
          </cell>
          <cell r="DB17">
            <v>0</v>
          </cell>
          <cell r="DE17">
            <v>0</v>
          </cell>
          <cell r="DH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row>
        <row r="18">
          <cell r="E18" t="str">
            <v xml:space="preserve">A vision statement and strategy to promote the country as a hub for SEC technologies and services is developed and promoted abroad through various means </v>
          </cell>
          <cell r="F18" t="str">
            <v>Special focus on entrepreneurship, industrial clusters and employment</v>
          </cell>
          <cell r="U18" t="str">
            <v>Gender equality/women’s empowerment is the principle objective (3)</v>
          </cell>
          <cell r="AF18" t="str">
            <v>Sustainable and Clean Energy</v>
          </cell>
          <cell r="AG18" t="str">
            <v xml:space="preserve">Blue /Green Economy </v>
          </cell>
          <cell r="AH18" t="str">
            <v>Green Innovation</v>
          </cell>
          <cell r="AJ18" t="str">
            <v>Tailored Policy Support &amp; Technical Assistance</v>
          </cell>
          <cell r="AK18" t="str">
            <v>United Nations Industrial Development Organization (UNIDO)</v>
          </cell>
          <cell r="AZ18">
            <v>0</v>
          </cell>
          <cell r="BC18">
            <v>0</v>
          </cell>
          <cell r="BF18">
            <v>0</v>
          </cell>
          <cell r="BI18">
            <v>0</v>
          </cell>
          <cell r="BL18">
            <v>0</v>
          </cell>
          <cell r="BO18">
            <v>0</v>
          </cell>
          <cell r="BR18">
            <v>0</v>
          </cell>
          <cell r="BU18">
            <v>0</v>
          </cell>
          <cell r="BV18">
            <v>356000</v>
          </cell>
          <cell r="BW18">
            <v>356000</v>
          </cell>
          <cell r="BX18">
            <v>0</v>
          </cell>
          <cell r="CA18">
            <v>0</v>
          </cell>
          <cell r="CB18">
            <v>356000</v>
          </cell>
          <cell r="CC18">
            <v>356000</v>
          </cell>
          <cell r="CD18">
            <v>0</v>
          </cell>
          <cell r="CG18">
            <v>0</v>
          </cell>
          <cell r="CJ18">
            <v>0</v>
          </cell>
          <cell r="CM18">
            <v>0</v>
          </cell>
          <cell r="CP18">
            <v>0</v>
          </cell>
          <cell r="CS18">
            <v>0</v>
          </cell>
          <cell r="CV18">
            <v>0</v>
          </cell>
          <cell r="CY18">
            <v>0</v>
          </cell>
          <cell r="DB18">
            <v>0</v>
          </cell>
          <cell r="DE18">
            <v>0</v>
          </cell>
          <cell r="DH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row>
        <row r="19">
          <cell r="E19" t="str">
            <v xml:space="preserve">Annual high-level policy dialogues on sustainable energy and climate industry issues are organized </v>
          </cell>
          <cell r="F19" t="str">
            <v>Special focus on entrepreneurship, industrial clusters and employment</v>
          </cell>
          <cell r="U19" t="str">
            <v>Gender equality/women’s empowerment is the principle objective (3)</v>
          </cell>
          <cell r="AF19" t="str">
            <v>Sustainable and Clean Energy</v>
          </cell>
          <cell r="AG19" t="str">
            <v xml:space="preserve">Blue /Green Economy </v>
          </cell>
          <cell r="AH19" t="str">
            <v>Green Innovation</v>
          </cell>
          <cell r="AI19" t="str">
            <v>Energy Security and Efficiency</v>
          </cell>
          <cell r="AJ19" t="str">
            <v>Tailored Policy Support &amp; Technical Assistance</v>
          </cell>
          <cell r="AK19" t="str">
            <v>United Nations Industrial Development Organization (UNIDO)</v>
          </cell>
          <cell r="AX19">
            <v>75000</v>
          </cell>
          <cell r="AY19">
            <v>75000</v>
          </cell>
          <cell r="AZ19">
            <v>0</v>
          </cell>
          <cell r="BA19">
            <v>255000</v>
          </cell>
          <cell r="BB19">
            <v>255000</v>
          </cell>
          <cell r="BC19">
            <v>0</v>
          </cell>
          <cell r="BF19">
            <v>0</v>
          </cell>
          <cell r="BI19">
            <v>0</v>
          </cell>
          <cell r="BJ19">
            <v>255000</v>
          </cell>
          <cell r="BK19">
            <v>255000</v>
          </cell>
          <cell r="BL19">
            <v>0</v>
          </cell>
          <cell r="BO19">
            <v>0</v>
          </cell>
          <cell r="BR19">
            <v>0</v>
          </cell>
          <cell r="BU19">
            <v>0</v>
          </cell>
          <cell r="BX19">
            <v>0</v>
          </cell>
          <cell r="CA19">
            <v>0</v>
          </cell>
          <cell r="CB19">
            <v>585000</v>
          </cell>
          <cell r="CC19">
            <v>585000</v>
          </cell>
          <cell r="CD19">
            <v>0</v>
          </cell>
          <cell r="CG19">
            <v>0</v>
          </cell>
          <cell r="CJ19">
            <v>0</v>
          </cell>
          <cell r="CM19">
            <v>0</v>
          </cell>
          <cell r="CP19">
            <v>0</v>
          </cell>
          <cell r="CS19">
            <v>0</v>
          </cell>
          <cell r="CV19">
            <v>0</v>
          </cell>
          <cell r="CY19">
            <v>0</v>
          </cell>
          <cell r="DB19">
            <v>0</v>
          </cell>
          <cell r="DE19">
            <v>0</v>
          </cell>
          <cell r="DH19">
            <v>0</v>
          </cell>
          <cell r="DK19">
            <v>0</v>
          </cell>
          <cell r="DL19">
            <v>0</v>
          </cell>
          <cell r="DM19">
            <v>0</v>
          </cell>
          <cell r="DN19">
            <v>0</v>
          </cell>
          <cell r="DO19">
            <v>0</v>
          </cell>
          <cell r="DP19">
            <v>0</v>
          </cell>
          <cell r="DQ19">
            <v>0</v>
          </cell>
          <cell r="DR19">
            <v>75000</v>
          </cell>
          <cell r="DS19">
            <v>75000</v>
          </cell>
          <cell r="DT19">
            <v>0</v>
          </cell>
          <cell r="DU19">
            <v>255000</v>
          </cell>
          <cell r="DV19">
            <v>255000</v>
          </cell>
          <cell r="DW19">
            <v>0</v>
          </cell>
          <cell r="DX19">
            <v>0</v>
          </cell>
          <cell r="DY19">
            <v>0</v>
          </cell>
          <cell r="DZ19">
            <v>0</v>
          </cell>
          <cell r="EA19">
            <v>0</v>
          </cell>
          <cell r="EB19">
            <v>0</v>
          </cell>
          <cell r="EC19">
            <v>0</v>
          </cell>
          <cell r="ED19">
            <v>255000</v>
          </cell>
          <cell r="EE19">
            <v>255000</v>
          </cell>
          <cell r="EF19">
            <v>0</v>
          </cell>
        </row>
        <row r="20">
          <cell r="E20" t="str">
            <v xml:space="preserve">Demand creating and supplier oriented proposals to improve the coherence and effectiveness of policies and legislation are formulated and under implementation </v>
          </cell>
          <cell r="F20" t="str">
            <v>Special focus on entrepreneurship, industrial clusters and employment</v>
          </cell>
          <cell r="U20" t="str">
            <v>Gender equality/women’s empowerment is the principle objective (3)</v>
          </cell>
          <cell r="AF20" t="str">
            <v>Sustainable and Clean Energy</v>
          </cell>
          <cell r="AG20" t="str">
            <v xml:space="preserve">Blue /Green Economy </v>
          </cell>
          <cell r="AH20" t="str">
            <v>Green Innovation</v>
          </cell>
          <cell r="AI20" t="str">
            <v>Energy Security and Efficiency</v>
          </cell>
          <cell r="AJ20" t="str">
            <v>Tailored Policy Support &amp; Technical Assistance</v>
          </cell>
          <cell r="AK20" t="str">
            <v>United Nations Industrial Development Organization (UNIDO)</v>
          </cell>
          <cell r="AZ20">
            <v>0</v>
          </cell>
          <cell r="BC20">
            <v>0</v>
          </cell>
          <cell r="BF20">
            <v>0</v>
          </cell>
          <cell r="BI20">
            <v>0</v>
          </cell>
          <cell r="BL20">
            <v>0</v>
          </cell>
          <cell r="BO20">
            <v>0</v>
          </cell>
          <cell r="BR20">
            <v>0</v>
          </cell>
          <cell r="BU20">
            <v>0</v>
          </cell>
          <cell r="BX20">
            <v>0</v>
          </cell>
          <cell r="CA20">
            <v>0</v>
          </cell>
          <cell r="CB20">
            <v>0</v>
          </cell>
          <cell r="CC20">
            <v>0</v>
          </cell>
          <cell r="CD20">
            <v>0</v>
          </cell>
          <cell r="CG20">
            <v>0</v>
          </cell>
          <cell r="CJ20">
            <v>0</v>
          </cell>
          <cell r="CM20">
            <v>0</v>
          </cell>
          <cell r="CP20">
            <v>0</v>
          </cell>
          <cell r="CS20">
            <v>0</v>
          </cell>
          <cell r="CV20">
            <v>0</v>
          </cell>
          <cell r="CY20">
            <v>0</v>
          </cell>
          <cell r="DB20">
            <v>0</v>
          </cell>
          <cell r="DE20">
            <v>0</v>
          </cell>
          <cell r="DH20">
            <v>0</v>
          </cell>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row>
        <row r="21">
          <cell r="E21" t="str">
            <v>A sustainable energy and climate technology cluster hub is created and provides effective services to its expanding member base</v>
          </cell>
          <cell r="F21" t="str">
            <v>Special focus on entrepreneurship, industrial clusters and employment</v>
          </cell>
          <cell r="U21" t="str">
            <v>Gender equality/women’s empowerment is the principle objective (3)</v>
          </cell>
          <cell r="AF21" t="str">
            <v>Sustainable and Clean Energy</v>
          </cell>
          <cell r="AG21" t="str">
            <v xml:space="preserve">Blue /Green Economy </v>
          </cell>
          <cell r="AH21" t="str">
            <v>Green Innovation</v>
          </cell>
          <cell r="AI21" t="str">
            <v>Energy Security and Efficiency</v>
          </cell>
          <cell r="AJ21" t="str">
            <v>Tailored Policy Support &amp; Technical Assistance</v>
          </cell>
          <cell r="AK21" t="str">
            <v>United Nations Industrial Development Organization (UNIDO)</v>
          </cell>
          <cell r="AX21">
            <v>125000</v>
          </cell>
          <cell r="AY21">
            <v>125000</v>
          </cell>
          <cell r="AZ21">
            <v>0</v>
          </cell>
          <cell r="BA21">
            <v>125000</v>
          </cell>
          <cell r="BB21">
            <v>125000</v>
          </cell>
          <cell r="BC21">
            <v>0</v>
          </cell>
          <cell r="BF21">
            <v>0</v>
          </cell>
          <cell r="BI21">
            <v>0</v>
          </cell>
          <cell r="BL21">
            <v>0</v>
          </cell>
          <cell r="BO21">
            <v>0</v>
          </cell>
          <cell r="BP21">
            <v>62500</v>
          </cell>
          <cell r="BQ21">
            <v>62500</v>
          </cell>
          <cell r="BR21">
            <v>0</v>
          </cell>
          <cell r="BU21">
            <v>0</v>
          </cell>
          <cell r="BX21">
            <v>0</v>
          </cell>
          <cell r="CA21">
            <v>0</v>
          </cell>
          <cell r="CB21">
            <v>312500</v>
          </cell>
          <cell r="CC21">
            <v>312500</v>
          </cell>
          <cell r="CD21">
            <v>0</v>
          </cell>
          <cell r="CG21">
            <v>0</v>
          </cell>
          <cell r="CJ21">
            <v>0</v>
          </cell>
          <cell r="CM21">
            <v>0</v>
          </cell>
          <cell r="CP21">
            <v>0</v>
          </cell>
          <cell r="CS21">
            <v>0</v>
          </cell>
          <cell r="CV21">
            <v>0</v>
          </cell>
          <cell r="CY21">
            <v>0</v>
          </cell>
          <cell r="DB21">
            <v>0</v>
          </cell>
          <cell r="DE21">
            <v>0</v>
          </cell>
          <cell r="DH21">
            <v>0</v>
          </cell>
          <cell r="DK21">
            <v>0</v>
          </cell>
          <cell r="DL21">
            <v>0</v>
          </cell>
          <cell r="DM21">
            <v>0</v>
          </cell>
          <cell r="DN21">
            <v>0</v>
          </cell>
          <cell r="DO21">
            <v>0</v>
          </cell>
          <cell r="DP21">
            <v>0</v>
          </cell>
          <cell r="DQ21">
            <v>0</v>
          </cell>
          <cell r="DR21">
            <v>125000</v>
          </cell>
          <cell r="DS21">
            <v>125000</v>
          </cell>
          <cell r="DT21">
            <v>0</v>
          </cell>
          <cell r="DU21">
            <v>125000</v>
          </cell>
          <cell r="DV21">
            <v>125000</v>
          </cell>
          <cell r="DW21">
            <v>0</v>
          </cell>
          <cell r="DX21">
            <v>0</v>
          </cell>
          <cell r="DY21">
            <v>0</v>
          </cell>
          <cell r="DZ21">
            <v>0</v>
          </cell>
          <cell r="EA21">
            <v>0</v>
          </cell>
          <cell r="EB21">
            <v>0</v>
          </cell>
          <cell r="EC21">
            <v>0</v>
          </cell>
          <cell r="ED21">
            <v>0</v>
          </cell>
          <cell r="EE21">
            <v>0</v>
          </cell>
          <cell r="EF21">
            <v>0</v>
          </cell>
        </row>
        <row r="22">
          <cell r="E22" t="str">
            <v xml:space="preserve">A dedicated financing facility provides grants and concessional loans for the commercialisation of business ideas and innovations developed in the scope of the cluster </v>
          </cell>
          <cell r="F22" t="str">
            <v>Special focus on entrepreneurship, industrial clusters and employment</v>
          </cell>
          <cell r="U22" t="str">
            <v>Gender equality/women’s empowerment is the principle objective (3)</v>
          </cell>
          <cell r="AF22" t="str">
            <v>Sustainable and Clean Energy</v>
          </cell>
          <cell r="AG22" t="str">
            <v xml:space="preserve">Blue /Green Economy </v>
          </cell>
          <cell r="AH22" t="str">
            <v>Green Innovation</v>
          </cell>
          <cell r="AI22" t="str">
            <v>Energy Security and Efficiency</v>
          </cell>
          <cell r="AJ22" t="str">
            <v>Tailored Policy Support &amp; Technical Assistance</v>
          </cell>
          <cell r="AK22" t="str">
            <v>United Nations Industrial Development Organization (UNIDO)</v>
          </cell>
          <cell r="AZ22">
            <v>0</v>
          </cell>
          <cell r="BC22">
            <v>0</v>
          </cell>
          <cell r="BF22">
            <v>0</v>
          </cell>
          <cell r="BI22">
            <v>0</v>
          </cell>
          <cell r="BL22">
            <v>0</v>
          </cell>
          <cell r="BO22">
            <v>0</v>
          </cell>
          <cell r="BR22">
            <v>0</v>
          </cell>
          <cell r="BS22">
            <v>100000</v>
          </cell>
          <cell r="BT22">
            <v>100000</v>
          </cell>
          <cell r="BU22">
            <v>0</v>
          </cell>
          <cell r="BX22">
            <v>0</v>
          </cell>
          <cell r="CA22">
            <v>0</v>
          </cell>
          <cell r="CB22">
            <v>100000</v>
          </cell>
          <cell r="CC22">
            <v>100000</v>
          </cell>
          <cell r="CD22">
            <v>0</v>
          </cell>
          <cell r="CG22">
            <v>0</v>
          </cell>
          <cell r="CJ22">
            <v>0</v>
          </cell>
          <cell r="CM22">
            <v>0</v>
          </cell>
          <cell r="CP22">
            <v>0</v>
          </cell>
          <cell r="CS22">
            <v>0</v>
          </cell>
          <cell r="CV22">
            <v>0</v>
          </cell>
          <cell r="CY22">
            <v>0</v>
          </cell>
          <cell r="DB22">
            <v>0</v>
          </cell>
          <cell r="DE22">
            <v>0</v>
          </cell>
          <cell r="DH22">
            <v>0</v>
          </cell>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row>
        <row r="23">
          <cell r="E23" t="str">
            <v>A business match-maker provides market intelligence and interlinks cluster members with technology companies, investors and venture capitalist in the Caribbean, the diaspora and international</v>
          </cell>
          <cell r="F23" t="str">
            <v>Special focus on entrepreneurship, industrial clusters and employment</v>
          </cell>
          <cell r="AF23" t="str">
            <v>Sustainable and Clean Energy</v>
          </cell>
          <cell r="AG23" t="str">
            <v xml:space="preserve">Blue /Green Economy </v>
          </cell>
          <cell r="AH23" t="str">
            <v>Green Innovation</v>
          </cell>
          <cell r="AI23" t="str">
            <v>Energy Security and Efficiency</v>
          </cell>
          <cell r="AJ23" t="str">
            <v>Tailored Policy Support &amp; Technical Assistance</v>
          </cell>
          <cell r="AK23" t="str">
            <v>United Nations Industrial Development Organization (UNIDO)</v>
          </cell>
          <cell r="AZ23">
            <v>0</v>
          </cell>
          <cell r="BC23">
            <v>0</v>
          </cell>
          <cell r="BF23">
            <v>0</v>
          </cell>
          <cell r="BI23">
            <v>0</v>
          </cell>
          <cell r="BL23">
            <v>0</v>
          </cell>
          <cell r="BO23">
            <v>0</v>
          </cell>
          <cell r="BR23">
            <v>0</v>
          </cell>
          <cell r="BU23">
            <v>0</v>
          </cell>
          <cell r="BV23">
            <v>71221</v>
          </cell>
          <cell r="BW23">
            <v>71221</v>
          </cell>
          <cell r="BX23">
            <v>0</v>
          </cell>
          <cell r="CA23">
            <v>0</v>
          </cell>
          <cell r="CB23">
            <v>71221</v>
          </cell>
          <cell r="CC23">
            <v>71221</v>
          </cell>
          <cell r="CD23">
            <v>0</v>
          </cell>
          <cell r="CG23">
            <v>0</v>
          </cell>
          <cell r="CJ23">
            <v>0</v>
          </cell>
          <cell r="CM23">
            <v>0</v>
          </cell>
          <cell r="CP23">
            <v>0</v>
          </cell>
          <cell r="CS23">
            <v>0</v>
          </cell>
          <cell r="CV23">
            <v>0</v>
          </cell>
          <cell r="CY23">
            <v>0</v>
          </cell>
          <cell r="DB23">
            <v>0</v>
          </cell>
          <cell r="DE23">
            <v>0</v>
          </cell>
          <cell r="DH23">
            <v>0</v>
          </cell>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row>
        <row r="24">
          <cell r="E24" t="str">
            <v xml:space="preserve">Proposals for improved product, service and qualification standards and certifications are formulated (e.g. PV, solar-thermal buildings, appliances) </v>
          </cell>
          <cell r="F24" t="str">
            <v>Special focus on entrepreneurship, industrial clusters and employment</v>
          </cell>
          <cell r="AF24" t="str">
            <v>Sustainable and Clean Energy</v>
          </cell>
          <cell r="AG24" t="str">
            <v xml:space="preserve">Blue /Green Economy </v>
          </cell>
          <cell r="AH24" t="str">
            <v>Green Innovation</v>
          </cell>
          <cell r="AI24" t="str">
            <v>Energy Security and Efficiency</v>
          </cell>
          <cell r="AJ24" t="str">
            <v>Tailored Policy Support &amp; Technical Assistance</v>
          </cell>
          <cell r="AK24" t="str">
            <v>United Nations Industrial Development Organization (UNIDO)</v>
          </cell>
          <cell r="AZ24">
            <v>0</v>
          </cell>
          <cell r="BC24">
            <v>0</v>
          </cell>
          <cell r="BF24">
            <v>0</v>
          </cell>
          <cell r="BI24">
            <v>0</v>
          </cell>
          <cell r="BL24">
            <v>0</v>
          </cell>
          <cell r="BO24">
            <v>0</v>
          </cell>
          <cell r="BR24">
            <v>0</v>
          </cell>
          <cell r="BU24">
            <v>0</v>
          </cell>
          <cell r="BX24">
            <v>0</v>
          </cell>
          <cell r="CA24">
            <v>0</v>
          </cell>
          <cell r="CB24">
            <v>0</v>
          </cell>
          <cell r="CC24">
            <v>0</v>
          </cell>
          <cell r="CD24">
            <v>0</v>
          </cell>
          <cell r="CG24">
            <v>0</v>
          </cell>
          <cell r="CJ24">
            <v>0</v>
          </cell>
          <cell r="CM24">
            <v>0</v>
          </cell>
          <cell r="CP24">
            <v>0</v>
          </cell>
          <cell r="CS24">
            <v>0</v>
          </cell>
          <cell r="CV24">
            <v>0</v>
          </cell>
          <cell r="CY24">
            <v>0</v>
          </cell>
          <cell r="DB24">
            <v>0</v>
          </cell>
          <cell r="DE24">
            <v>0</v>
          </cell>
          <cell r="DH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row>
        <row r="25">
          <cell r="E25" t="str">
            <v xml:space="preserve">One (1) on-line training program on sustainable energy island solutions is developed and applied by educational institutions and experts in Barbados </v>
          </cell>
          <cell r="F25" t="str">
            <v>Special focus on entrepreneurship, industrial clusters and employment</v>
          </cell>
          <cell r="AF25" t="str">
            <v>Sustainable and Clean Energy</v>
          </cell>
          <cell r="AG25" t="str">
            <v xml:space="preserve">Blue /Green Economy </v>
          </cell>
          <cell r="AH25" t="str">
            <v>Green Innovation</v>
          </cell>
          <cell r="AI25" t="str">
            <v>Energy Security and Efficiency</v>
          </cell>
          <cell r="AJ25" t="str">
            <v>Tailored Policy Support &amp; Technical Assistance</v>
          </cell>
          <cell r="AK25" t="str">
            <v>United Nations Industrial Development Organization (UNIDO)</v>
          </cell>
          <cell r="AZ25">
            <v>0</v>
          </cell>
          <cell r="BC25">
            <v>0</v>
          </cell>
          <cell r="BF25">
            <v>0</v>
          </cell>
          <cell r="BI25">
            <v>0</v>
          </cell>
          <cell r="BL25">
            <v>0</v>
          </cell>
          <cell r="BO25">
            <v>0</v>
          </cell>
          <cell r="BR25">
            <v>0</v>
          </cell>
          <cell r="BU25">
            <v>0</v>
          </cell>
          <cell r="BX25">
            <v>0</v>
          </cell>
          <cell r="CA25">
            <v>0</v>
          </cell>
          <cell r="CB25">
            <v>0</v>
          </cell>
          <cell r="CC25">
            <v>0</v>
          </cell>
          <cell r="CD25">
            <v>0</v>
          </cell>
          <cell r="CG25">
            <v>0</v>
          </cell>
          <cell r="CJ25">
            <v>0</v>
          </cell>
          <cell r="CM25">
            <v>0</v>
          </cell>
          <cell r="CP25">
            <v>0</v>
          </cell>
          <cell r="CS25">
            <v>0</v>
          </cell>
          <cell r="CV25">
            <v>0</v>
          </cell>
          <cell r="CY25">
            <v>0</v>
          </cell>
          <cell r="DB25">
            <v>0</v>
          </cell>
          <cell r="DE25">
            <v>0</v>
          </cell>
          <cell r="DH25">
            <v>0</v>
          </cell>
          <cell r="DK25">
            <v>0</v>
          </cell>
          <cell r="DL25">
            <v>0</v>
          </cell>
          <cell r="DM25">
            <v>0</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row>
        <row r="26">
          <cell r="E26" t="str">
            <v xml:space="preserve">– At least 300 experts from various sectors are trained through national and sub-regional trainings, by train-the trainer approaches and training missions </v>
          </cell>
          <cell r="F26" t="str">
            <v>Special focus on entrepreneurship, industrial clusters and employment</v>
          </cell>
          <cell r="AF26" t="str">
            <v>Sustainable and Clean Energy</v>
          </cell>
          <cell r="AG26" t="str">
            <v xml:space="preserve">Blue /Green Economy </v>
          </cell>
          <cell r="AH26" t="str">
            <v>Green Innovation</v>
          </cell>
          <cell r="AI26" t="str">
            <v>Energy Security and Efficiency</v>
          </cell>
          <cell r="AJ26" t="str">
            <v>Tailored Policy Support &amp; Technical Assistance</v>
          </cell>
          <cell r="AK26" t="str">
            <v>United Nations Industrial Development Organization (UNIDO)</v>
          </cell>
          <cell r="AZ26">
            <v>0</v>
          </cell>
          <cell r="BC26">
            <v>0</v>
          </cell>
          <cell r="BF26">
            <v>0</v>
          </cell>
          <cell r="BI26">
            <v>0</v>
          </cell>
          <cell r="BL26">
            <v>0</v>
          </cell>
          <cell r="BO26">
            <v>0</v>
          </cell>
          <cell r="BR26">
            <v>0</v>
          </cell>
          <cell r="BU26">
            <v>0</v>
          </cell>
          <cell r="BX26">
            <v>0</v>
          </cell>
          <cell r="CA26">
            <v>0</v>
          </cell>
          <cell r="CB26">
            <v>0</v>
          </cell>
          <cell r="CC26">
            <v>0</v>
          </cell>
          <cell r="CD26">
            <v>0</v>
          </cell>
          <cell r="CG26">
            <v>0</v>
          </cell>
          <cell r="CJ26">
            <v>0</v>
          </cell>
          <cell r="CM26">
            <v>0</v>
          </cell>
          <cell r="CP26">
            <v>0</v>
          </cell>
          <cell r="CS26">
            <v>0</v>
          </cell>
          <cell r="CV26">
            <v>0</v>
          </cell>
          <cell r="CY26">
            <v>0</v>
          </cell>
          <cell r="DB26">
            <v>0</v>
          </cell>
          <cell r="DE26">
            <v>0</v>
          </cell>
          <cell r="DH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row>
        <row r="27">
          <cell r="E27" t="str">
            <v>At least two R&amp;D partnerships between companies of the cluster and domestic and/or international applied research institutions are created and under execution</v>
          </cell>
          <cell r="F27" t="str">
            <v>Special focus on entrepreneurship, industrial clusters and employment</v>
          </cell>
          <cell r="AF27" t="str">
            <v>Sustainable and Clean Energy</v>
          </cell>
          <cell r="AG27" t="str">
            <v xml:space="preserve">Blue /Green Economy </v>
          </cell>
          <cell r="AH27" t="str">
            <v>Green Innovation</v>
          </cell>
          <cell r="AI27" t="str">
            <v>Energy Security and Efficiency</v>
          </cell>
          <cell r="AJ27" t="str">
            <v>Tailored Policy Support &amp; Technical Assistance</v>
          </cell>
          <cell r="AK27" t="str">
            <v>United Nations Industrial Development Organization (UNIDO)</v>
          </cell>
          <cell r="AZ27">
            <v>0</v>
          </cell>
          <cell r="BC27">
            <v>0</v>
          </cell>
          <cell r="BF27">
            <v>0</v>
          </cell>
          <cell r="BI27">
            <v>0</v>
          </cell>
          <cell r="BL27">
            <v>0</v>
          </cell>
          <cell r="BO27">
            <v>0</v>
          </cell>
          <cell r="BR27">
            <v>0</v>
          </cell>
          <cell r="BU27">
            <v>0</v>
          </cell>
          <cell r="BX27">
            <v>0</v>
          </cell>
          <cell r="CA27">
            <v>0</v>
          </cell>
          <cell r="CB27">
            <v>0</v>
          </cell>
          <cell r="CC27">
            <v>0</v>
          </cell>
          <cell r="CD27">
            <v>0</v>
          </cell>
          <cell r="CG27">
            <v>0</v>
          </cell>
          <cell r="CJ27">
            <v>0</v>
          </cell>
          <cell r="CM27">
            <v>0</v>
          </cell>
          <cell r="CP27">
            <v>0</v>
          </cell>
          <cell r="CS27">
            <v>0</v>
          </cell>
          <cell r="CV27">
            <v>0</v>
          </cell>
          <cell r="CY27">
            <v>0</v>
          </cell>
          <cell r="DB27">
            <v>0</v>
          </cell>
          <cell r="DE27">
            <v>0</v>
          </cell>
          <cell r="DH27">
            <v>0</v>
          </cell>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row>
        <row r="28">
          <cell r="E28" t="str">
            <v xml:space="preserve">Project’s progress towards objectives continuously monitored and evaluated </v>
          </cell>
          <cell r="F28" t="str">
            <v>Special focus on entrepreneurship, industrial clusters and employment</v>
          </cell>
          <cell r="AF28" t="str">
            <v>Planning and Monitoring</v>
          </cell>
          <cell r="AG28" t="str">
            <v>Planning and Monitoring</v>
          </cell>
          <cell r="AH28" t="str">
            <v>Planning and Monitoring</v>
          </cell>
          <cell r="AI28" t="str">
            <v>Energy Security and Efficiency</v>
          </cell>
          <cell r="AJ28" t="str">
            <v>Tailored Policy Support &amp; Technical Assistance</v>
          </cell>
          <cell r="AK28" t="str">
            <v>United Nations Industrial Development Organization (UNIDO)</v>
          </cell>
          <cell r="AZ28">
            <v>0</v>
          </cell>
          <cell r="BC28">
            <v>0</v>
          </cell>
          <cell r="BF28">
            <v>0</v>
          </cell>
          <cell r="BI28">
            <v>0</v>
          </cell>
          <cell r="BL28">
            <v>0</v>
          </cell>
          <cell r="BO28">
            <v>0</v>
          </cell>
          <cell r="BR28">
            <v>0</v>
          </cell>
          <cell r="BU28">
            <v>0</v>
          </cell>
          <cell r="BX28">
            <v>0</v>
          </cell>
          <cell r="CA28">
            <v>0</v>
          </cell>
          <cell r="CB28">
            <v>0</v>
          </cell>
          <cell r="CC28">
            <v>0</v>
          </cell>
          <cell r="CD28">
            <v>0</v>
          </cell>
          <cell r="CG28">
            <v>0</v>
          </cell>
          <cell r="CJ28">
            <v>0</v>
          </cell>
          <cell r="CM28">
            <v>0</v>
          </cell>
          <cell r="CP28">
            <v>0</v>
          </cell>
          <cell r="CS28">
            <v>0</v>
          </cell>
          <cell r="CV28">
            <v>0</v>
          </cell>
          <cell r="CY28">
            <v>0</v>
          </cell>
          <cell r="DB28">
            <v>0</v>
          </cell>
          <cell r="DE28">
            <v>0</v>
          </cell>
          <cell r="DH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row>
        <row r="29">
          <cell r="E29" t="str">
            <v>Small businesses and governments have enhanced capacities and access to sustainable financing for shock responsive, digital transformation and blue economy development</v>
          </cell>
          <cell r="F29" t="str">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ell>
          <cell r="G29">
            <v>44562</v>
          </cell>
          <cell r="H29">
            <v>45261</v>
          </cell>
          <cell r="I29" t="str">
            <v>Sacha Lindo</v>
          </cell>
          <cell r="J29" t="str">
            <v xml:space="preserve">Enhancement of policy solutions for the tourism sector through subregional and national diagnostics using consultative and particpatory approaches; technical support for MSME retooling and access to markets within toursim value chains; </v>
          </cell>
          <cell r="K29" t="str">
            <v xml:space="preserve">Enhancement of policy solutions for the tourism sector through subregional and national diagnostics using consultative and particpatory approaches; technical support for MSME retooling and access to markets within toursim value chains; </v>
          </cell>
          <cell r="L29" t="str">
            <v xml:space="preserve">Enhancement of policy solutions for the tourism sector through subregional and national diagnostics using consultative and particpatory approaches; technical support for MSME retooling and access to markets within toursim value chains; </v>
          </cell>
          <cell r="M29" t="str">
            <v xml:space="preserve">Enhancement of policy solutions for the tourism sector through subregional and national diagnostics using consultative and particpatory approaches; technical support for MSME retooling and access to markets within toursim value chains; </v>
          </cell>
          <cell r="N29" t="str">
            <v>Enhancement of policy solutions for the tourism sector through subregional and national diagnostics using consultative and particpatory approaches; technical support for MSME retooling and access to markets within toursim value chains; Development of digital transformation strategy;  Training participants on the road map for accessing alternative pathways of generating income online by generating and building skills</v>
          </cell>
          <cell r="O29" t="str">
            <v xml:space="preserve">Enhancement of policy solutions for the tourism sector through subregional and national diagnostics using consultative and particpatory approaches; technical support for MSME retooling and access to markets within toursim value chains; </v>
          </cell>
          <cell r="P29" t="str">
            <v xml:space="preserve">Enhancement of policy solutions for the tourism sector through subregional and national diagnostics using consultative and particpatory approaches; technical support for MSME retooling and access to markets within toursim value chains; </v>
          </cell>
          <cell r="Q29" t="str">
            <v xml:space="preserve">Enhancement of policy solutions for the tourism sector through subregional and national diagnostics using consultative and particpatory approaches; technical support for MSME retooling and access to markets within toursim value chains; </v>
          </cell>
          <cell r="R29" t="str">
            <v xml:space="preserve">Enhancement of policy solutions for the tourism sector through subregional and national diagnostics using consultative and particpatory approaches; technical support for MSME retooling and access to markets within toursim value chains; </v>
          </cell>
          <cell r="S29" t="str">
            <v xml:space="preserve">Enhancement of policy solutions for the tourism sector through subregional and national diagnostics using consultative and particpatory approaches; technical support for MSME retooling and access to markets within toursim value chains; </v>
          </cell>
          <cell r="T29" t="str">
            <v xml:space="preserve">Enhancement of policy solutions for the tourism sector through subregional and national diagnostics using consultative and particpatory approaches; technical support for MSME retooling and access to markets within toursim value chains; </v>
          </cell>
          <cell r="U29" t="str">
            <v>Gender equality/women’s empowerment is a significant objective (2)</v>
          </cell>
          <cell r="V29" t="str">
            <v>Limited contribution to realization of human rights (1)</v>
          </cell>
          <cell r="W29" t="str">
            <v>Contributes to sustaining peace in a limited way  human rights (1)</v>
          </cell>
          <cell r="X29" t="str">
            <v>Capacity Development/Technical Assistance </v>
          </cell>
          <cell r="Y29" t="str">
            <v>Women and Girls</v>
          </cell>
          <cell r="Z29" t="str">
            <v>COVID-19/SERP</v>
          </cell>
          <cell r="AA29" t="str">
            <v>1.5 By 2030, build the resilience of the poor and those in vulnerable situations and reduce their exposure and vulnerability to climate-related extreme events and other economic, social and environmental shocks and disasters</v>
          </cell>
          <cell r="AB29" t="str">
            <v>4.4 By 2030, substantially increase the number of youth and adults who have relevant skills, including technical and vocational skills, for employment, decent jobs and entrepreneurship</v>
          </cell>
          <cell r="AC29" t="str">
            <v>5.b Enhance the use of enabling technology, in particular information and communications technology, to promote the empowerment of women</v>
          </cell>
          <cell r="AF29" t="str">
            <v xml:space="preserve">Sustainable Tourism </v>
          </cell>
          <cell r="AG29" t="str">
            <v xml:space="preserve">Blue /Green Economy </v>
          </cell>
          <cell r="AH29" t="str">
            <v>SMEs</v>
          </cell>
          <cell r="AI29" t="str">
            <v>Broad-based, Inclusive, and Sustainable Economic Growth and Transformation</v>
          </cell>
          <cell r="AJ29" t="str">
            <v xml:space="preserve">Digitization </v>
          </cell>
          <cell r="AK29" t="str">
            <v>United Nations Development Programme (UNDP)</v>
          </cell>
          <cell r="AL29" t="str">
            <v>UNDP; Caribbean Development Bank, JOINT SDG FUND</v>
          </cell>
          <cell r="AM29" t="str">
            <v>University of the West, Indies Open Campus; Frankfurt School; Ministry of Tourism; Ministry with responsibility for ICT, Caribbean Tourism Organisation</v>
          </cell>
          <cell r="AN29" t="str">
            <v>Academia</v>
          </cell>
          <cell r="AO29" t="str">
            <v>Caribbean Tourism Organization (CTO)</v>
          </cell>
          <cell r="AQ29" t="str">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ell>
          <cell r="AR29" t="str">
            <v>8.3.1 Proportion of informal employment in non‑agriculture employment, by sex</v>
          </cell>
          <cell r="AU29">
            <v>25450</v>
          </cell>
          <cell r="AV29">
            <v>25450</v>
          </cell>
          <cell r="AX29">
            <v>25450</v>
          </cell>
          <cell r="AY29">
            <v>25450</v>
          </cell>
          <cell r="AZ29">
            <v>0</v>
          </cell>
          <cell r="BA29">
            <v>25450</v>
          </cell>
          <cell r="BB29">
            <v>25450</v>
          </cell>
          <cell r="BC29">
            <v>0</v>
          </cell>
          <cell r="BD29">
            <v>25450</v>
          </cell>
          <cell r="BE29">
            <v>25450</v>
          </cell>
          <cell r="BF29">
            <v>0</v>
          </cell>
          <cell r="BG29">
            <v>100050</v>
          </cell>
          <cell r="BH29">
            <v>100050</v>
          </cell>
          <cell r="BI29">
            <v>0</v>
          </cell>
          <cell r="BJ29">
            <v>35050</v>
          </cell>
          <cell r="BK29">
            <v>35050</v>
          </cell>
          <cell r="BL29">
            <v>0</v>
          </cell>
          <cell r="BM29">
            <v>25450</v>
          </cell>
          <cell r="BN29">
            <v>25450</v>
          </cell>
          <cell r="BO29">
            <v>0</v>
          </cell>
          <cell r="BP29">
            <v>35050</v>
          </cell>
          <cell r="BQ29">
            <v>35050</v>
          </cell>
          <cell r="BR29">
            <v>0</v>
          </cell>
          <cell r="BS29">
            <v>35050</v>
          </cell>
          <cell r="BT29">
            <v>35050</v>
          </cell>
          <cell r="BU29">
            <v>0</v>
          </cell>
          <cell r="BV29">
            <v>35050</v>
          </cell>
          <cell r="BW29">
            <v>35050</v>
          </cell>
          <cell r="BX29">
            <v>0</v>
          </cell>
          <cell r="BY29">
            <v>376360</v>
          </cell>
          <cell r="BZ29">
            <v>376360</v>
          </cell>
          <cell r="CA29">
            <v>0</v>
          </cell>
          <cell r="CB29">
            <v>743860</v>
          </cell>
          <cell r="CC29">
            <v>743860</v>
          </cell>
          <cell r="CD29">
            <v>0</v>
          </cell>
          <cell r="CG29">
            <v>0</v>
          </cell>
          <cell r="CJ29">
            <v>0</v>
          </cell>
          <cell r="CK29">
            <v>102000</v>
          </cell>
          <cell r="CL29">
            <v>102000</v>
          </cell>
          <cell r="CM29">
            <v>0</v>
          </cell>
          <cell r="CP29">
            <v>0</v>
          </cell>
          <cell r="CQ29">
            <v>16750</v>
          </cell>
          <cell r="CR29">
            <v>16750</v>
          </cell>
          <cell r="CS29">
            <v>0</v>
          </cell>
          <cell r="CT29">
            <v>33500</v>
          </cell>
          <cell r="CU29">
            <v>33500</v>
          </cell>
          <cell r="CV29">
            <v>0</v>
          </cell>
          <cell r="CY29">
            <v>0</v>
          </cell>
          <cell r="DB29">
            <v>0</v>
          </cell>
          <cell r="DC29">
            <v>36850</v>
          </cell>
          <cell r="DD29">
            <v>36850</v>
          </cell>
          <cell r="DE29">
            <v>0</v>
          </cell>
          <cell r="DH29">
            <v>0</v>
          </cell>
          <cell r="DK29">
            <v>0</v>
          </cell>
          <cell r="DL29">
            <v>189100</v>
          </cell>
          <cell r="DM29">
            <v>189100</v>
          </cell>
          <cell r="DN29">
            <v>0</v>
          </cell>
          <cell r="DO29">
            <v>25450</v>
          </cell>
          <cell r="DP29">
            <v>25450</v>
          </cell>
          <cell r="DQ29">
            <v>0</v>
          </cell>
          <cell r="DR29">
            <v>25450</v>
          </cell>
          <cell r="DS29">
            <v>25450</v>
          </cell>
          <cell r="DT29">
            <v>0</v>
          </cell>
          <cell r="DU29">
            <v>127450</v>
          </cell>
          <cell r="DV29">
            <v>127450</v>
          </cell>
          <cell r="DW29">
            <v>0</v>
          </cell>
          <cell r="DX29">
            <v>25450</v>
          </cell>
          <cell r="DY29">
            <v>25450</v>
          </cell>
          <cell r="DZ29">
            <v>0</v>
          </cell>
          <cell r="EA29">
            <v>116800</v>
          </cell>
          <cell r="EB29">
            <v>116800</v>
          </cell>
          <cell r="EC29">
            <v>0</v>
          </cell>
          <cell r="ED29">
            <v>68550</v>
          </cell>
          <cell r="EE29">
            <v>68550</v>
          </cell>
          <cell r="EF29">
            <v>0</v>
          </cell>
        </row>
        <row r="30">
          <cell r="E30" t="str">
            <v>Government line ministries have enhanced capacities for sustainable development planning and data generation for inclusive economic growth and recovery </v>
          </cell>
          <cell r="F30" t="str">
            <v>Programming will include support to national counterparts to analyse existing and support new data systems for tracking social and economic changes in line with national SDG targets.</v>
          </cell>
          <cell r="G30">
            <v>44562</v>
          </cell>
          <cell r="H30">
            <v>45261</v>
          </cell>
          <cell r="I30" t="str">
            <v>Sacha Lindo</v>
          </cell>
          <cell r="N30" t="str">
            <v>technical monitoring support to national deparments and Ministeries through the Technical Assistance Fund to build strong and resilient communities, economic growth, strengthen institutional systems and enhance country capacity to respond to shocks</v>
          </cell>
          <cell r="U30" t="str">
            <v>Contribute to gender equality/women’s empowerment in a limited way (1)</v>
          </cell>
          <cell r="V30" t="str">
            <v>Limited contribution to realization of human rights (1)</v>
          </cell>
          <cell r="W30" t="str">
            <v>Contributes to sustaining peace in a limited way  human rights (1)</v>
          </cell>
          <cell r="X30" t="str">
            <v>Capacity Development/Technical Assistance </v>
          </cell>
          <cell r="Y30" t="str">
            <v>People living in remote, poor, rural areas</v>
          </cell>
          <cell r="Z30" t="str">
            <v xml:space="preserve">Humanitarian/ Emergency </v>
          </cell>
          <cell r="AA30" t="str">
            <v>1.5 By 2030, build the resilience of the poor and those in vulnerable situations and reduce their exposure and vulnerability to climate-related extreme events and other economic, social and environmental shocks and disasters</v>
          </cell>
          <cell r="AG30" t="str">
            <v>Planning and Monitoring</v>
          </cell>
          <cell r="AH30" t="str">
            <v>Support to Institutions</v>
          </cell>
          <cell r="AI30" t="str">
            <v>Broad-based, Inclusive, and Sustainable Economic Growth and Transformation</v>
          </cell>
          <cell r="AJ30" t="str">
            <v>COVID Response  &amp;  Socio-economic Recovery</v>
          </cell>
          <cell r="AK30" t="str">
            <v>United Nations Development Programme (UNDP)</v>
          </cell>
          <cell r="AL30" t="str">
            <v>FCDO</v>
          </cell>
          <cell r="AM30" t="str">
            <v>Ministry of Planning, Economic Development, Climate Resilience, Sustainable Development and Renewable Energy, CREAD</v>
          </cell>
          <cell r="AN30" t="str">
            <v>Government</v>
          </cell>
          <cell r="AO30" t="str">
            <v>Organisation of Eastern Caribbean States (OECS)</v>
          </cell>
          <cell r="AQ30" t="str">
            <v>1) Number of country development plans submitted for government approval; 2) %  of targeted persons with enhanced skills in planning and data generation incorporating these into new processes 3) % of youth with enhanced skills as an alternative pathway of generating income online</v>
          </cell>
          <cell r="AR30" t="str">
            <v>8.3.1 Proportion of informal employment in non‑agriculture employment, by sex</v>
          </cell>
          <cell r="AZ30">
            <v>0</v>
          </cell>
          <cell r="BC30">
            <v>0</v>
          </cell>
          <cell r="BF30">
            <v>0</v>
          </cell>
          <cell r="BG30">
            <v>269636</v>
          </cell>
          <cell r="BH30">
            <v>269636</v>
          </cell>
          <cell r="BI30">
            <v>0</v>
          </cell>
          <cell r="BL30">
            <v>0</v>
          </cell>
          <cell r="BO30">
            <v>0</v>
          </cell>
          <cell r="BR30">
            <v>0</v>
          </cell>
          <cell r="BU30">
            <v>0</v>
          </cell>
          <cell r="BX30">
            <v>0</v>
          </cell>
          <cell r="CA30">
            <v>0</v>
          </cell>
          <cell r="CB30">
            <v>269636</v>
          </cell>
          <cell r="CC30">
            <v>269636</v>
          </cell>
          <cell r="CD30">
            <v>0</v>
          </cell>
          <cell r="CG30">
            <v>0</v>
          </cell>
          <cell r="CJ30">
            <v>0</v>
          </cell>
          <cell r="CM30">
            <v>0</v>
          </cell>
          <cell r="CP30">
            <v>0</v>
          </cell>
          <cell r="CQ30">
            <v>330000</v>
          </cell>
          <cell r="CR30">
            <v>330120</v>
          </cell>
          <cell r="CS30">
            <v>-120</v>
          </cell>
          <cell r="CV30">
            <v>0</v>
          </cell>
          <cell r="CY30">
            <v>0</v>
          </cell>
          <cell r="DB30">
            <v>0</v>
          </cell>
          <cell r="DE30">
            <v>0</v>
          </cell>
          <cell r="DH30">
            <v>0</v>
          </cell>
          <cell r="DK30">
            <v>0</v>
          </cell>
          <cell r="DL30">
            <v>330000</v>
          </cell>
          <cell r="DM30">
            <v>330120</v>
          </cell>
          <cell r="DN30">
            <v>-120</v>
          </cell>
          <cell r="DO30">
            <v>0</v>
          </cell>
          <cell r="DP30">
            <v>0</v>
          </cell>
          <cell r="DQ30">
            <v>0</v>
          </cell>
          <cell r="DR30">
            <v>0</v>
          </cell>
          <cell r="DS30">
            <v>0</v>
          </cell>
          <cell r="DT30">
            <v>0</v>
          </cell>
          <cell r="DU30">
            <v>0</v>
          </cell>
          <cell r="DV30">
            <v>0</v>
          </cell>
          <cell r="DW30">
            <v>0</v>
          </cell>
          <cell r="DX30">
            <v>0</v>
          </cell>
          <cell r="DY30">
            <v>0</v>
          </cell>
          <cell r="DZ30">
            <v>0</v>
          </cell>
          <cell r="EA30">
            <v>599636</v>
          </cell>
          <cell r="EB30">
            <v>599756</v>
          </cell>
          <cell r="EC30">
            <v>-120</v>
          </cell>
          <cell r="ED30">
            <v>0</v>
          </cell>
          <cell r="EE30">
            <v>0</v>
          </cell>
          <cell r="EF30">
            <v>0</v>
          </cell>
        </row>
        <row r="31">
          <cell r="E31" t="str">
            <v>Improved skills development and lifelong learning systems  for the future of work</v>
          </cell>
          <cell r="AF31" t="str">
            <v>Employment</v>
          </cell>
          <cell r="AG31" t="str">
            <v>Education</v>
          </cell>
          <cell r="AJ31" t="str">
            <v>Tailored Policy Support &amp; Technical Assistance</v>
          </cell>
          <cell r="AK31" t="str">
            <v>International Labour Organization (ILO)</v>
          </cell>
          <cell r="AX31">
            <v>908885</v>
          </cell>
          <cell r="AY31">
            <v>908885</v>
          </cell>
          <cell r="AZ31">
            <v>0</v>
          </cell>
          <cell r="BC31">
            <v>0</v>
          </cell>
          <cell r="BF31">
            <v>0</v>
          </cell>
          <cell r="BI31">
            <v>0</v>
          </cell>
          <cell r="BL31">
            <v>0</v>
          </cell>
          <cell r="BO31">
            <v>0</v>
          </cell>
          <cell r="BR31">
            <v>0</v>
          </cell>
          <cell r="BU31">
            <v>0</v>
          </cell>
          <cell r="BV31">
            <v>376717</v>
          </cell>
          <cell r="BW31">
            <v>376717</v>
          </cell>
          <cell r="BX31">
            <v>0</v>
          </cell>
          <cell r="CA31">
            <v>0</v>
          </cell>
          <cell r="CB31">
            <v>1285602</v>
          </cell>
          <cell r="CC31">
            <v>1285602</v>
          </cell>
          <cell r="CD31">
            <v>0</v>
          </cell>
          <cell r="CG31">
            <v>0</v>
          </cell>
          <cell r="CJ31">
            <v>0</v>
          </cell>
          <cell r="CM31">
            <v>0</v>
          </cell>
          <cell r="CP31">
            <v>0</v>
          </cell>
          <cell r="CS31">
            <v>0</v>
          </cell>
          <cell r="CV31">
            <v>0</v>
          </cell>
          <cell r="CY31">
            <v>0</v>
          </cell>
          <cell r="DB31">
            <v>0</v>
          </cell>
          <cell r="DE31">
            <v>0</v>
          </cell>
          <cell r="DH31">
            <v>0</v>
          </cell>
          <cell r="DK31">
            <v>0</v>
          </cell>
          <cell r="DL31">
            <v>0</v>
          </cell>
          <cell r="DM31">
            <v>0</v>
          </cell>
          <cell r="DN31">
            <v>0</v>
          </cell>
          <cell r="DO31">
            <v>0</v>
          </cell>
          <cell r="DP31">
            <v>0</v>
          </cell>
          <cell r="DQ31">
            <v>0</v>
          </cell>
          <cell r="DR31">
            <v>908885</v>
          </cell>
          <cell r="DS31">
            <v>908885</v>
          </cell>
          <cell r="DT31">
            <v>0</v>
          </cell>
          <cell r="DU31">
            <v>0</v>
          </cell>
          <cell r="DV31">
            <v>0</v>
          </cell>
          <cell r="DW31">
            <v>0</v>
          </cell>
          <cell r="DX31">
            <v>0</v>
          </cell>
          <cell r="DY31">
            <v>0</v>
          </cell>
          <cell r="DZ31">
            <v>0</v>
          </cell>
          <cell r="EA31">
            <v>0</v>
          </cell>
          <cell r="EB31">
            <v>0</v>
          </cell>
          <cell r="EC31">
            <v>0</v>
          </cell>
          <cell r="ED31">
            <v>0</v>
          </cell>
          <cell r="EE31">
            <v>0</v>
          </cell>
          <cell r="EF31">
            <v>0</v>
          </cell>
        </row>
        <row r="32">
          <cell r="E32" t="str">
            <v>Reduced skills mismatch, determine relevant and anticipated future skills for employment</v>
          </cell>
          <cell r="AF32" t="str">
            <v>Employment</v>
          </cell>
          <cell r="AG32" t="str">
            <v xml:space="preserve">Youth Employment </v>
          </cell>
          <cell r="AJ32" t="str">
            <v>Tailored Policy Support &amp; Technical Assistance</v>
          </cell>
          <cell r="AK32" t="str">
            <v>International Labour Organization (ILO)</v>
          </cell>
          <cell r="AZ32">
            <v>0</v>
          </cell>
          <cell r="BC32">
            <v>0</v>
          </cell>
          <cell r="BF32">
            <v>0</v>
          </cell>
          <cell r="BG32">
            <v>1775281</v>
          </cell>
          <cell r="BH32">
            <v>1775281</v>
          </cell>
          <cell r="BI32">
            <v>0</v>
          </cell>
          <cell r="BL32">
            <v>0</v>
          </cell>
          <cell r="BO32">
            <v>0</v>
          </cell>
          <cell r="BR32">
            <v>0</v>
          </cell>
          <cell r="BU32">
            <v>0</v>
          </cell>
          <cell r="BX32">
            <v>0</v>
          </cell>
          <cell r="CA32">
            <v>0</v>
          </cell>
          <cell r="CB32">
            <v>1775281</v>
          </cell>
          <cell r="CC32">
            <v>1775281</v>
          </cell>
          <cell r="CD32">
            <v>0</v>
          </cell>
          <cell r="CG32">
            <v>0</v>
          </cell>
          <cell r="CJ32">
            <v>0</v>
          </cell>
          <cell r="CM32">
            <v>0</v>
          </cell>
          <cell r="CP32">
            <v>0</v>
          </cell>
          <cell r="CS32">
            <v>0</v>
          </cell>
          <cell r="CV32">
            <v>0</v>
          </cell>
          <cell r="CY32">
            <v>0</v>
          </cell>
          <cell r="DB32">
            <v>0</v>
          </cell>
          <cell r="DE32">
            <v>0</v>
          </cell>
          <cell r="DH32">
            <v>0</v>
          </cell>
          <cell r="DK32">
            <v>0</v>
          </cell>
          <cell r="DL32">
            <v>0</v>
          </cell>
          <cell r="DM32">
            <v>0</v>
          </cell>
          <cell r="DN32">
            <v>0</v>
          </cell>
          <cell r="DO32">
            <v>0</v>
          </cell>
          <cell r="DP32">
            <v>0</v>
          </cell>
          <cell r="DQ32">
            <v>0</v>
          </cell>
          <cell r="DR32">
            <v>0</v>
          </cell>
          <cell r="DS32">
            <v>0</v>
          </cell>
          <cell r="DT32">
            <v>0</v>
          </cell>
          <cell r="DU32">
            <v>0</v>
          </cell>
          <cell r="DV32">
            <v>0</v>
          </cell>
          <cell r="DW32">
            <v>0</v>
          </cell>
          <cell r="DX32">
            <v>0</v>
          </cell>
          <cell r="DY32">
            <v>0</v>
          </cell>
          <cell r="DZ32">
            <v>0</v>
          </cell>
          <cell r="EA32">
            <v>1775281</v>
          </cell>
          <cell r="EB32">
            <v>1775281</v>
          </cell>
          <cell r="EC32">
            <v>0</v>
          </cell>
          <cell r="ED32">
            <v>0</v>
          </cell>
          <cell r="EE32">
            <v>0</v>
          </cell>
          <cell r="EF32">
            <v>0</v>
          </cell>
        </row>
        <row r="33">
          <cell r="E33" t="str">
            <v>Strengthened capacity of enterprises 
and their support systems to enhance productivity 
and sustainability</v>
          </cell>
          <cell r="F33" t="str">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ell>
          <cell r="Y33" t="str">
            <v>Women and girls</v>
          </cell>
          <cell r="AF33" t="str">
            <v>Capacity Building</v>
          </cell>
          <cell r="AG33" t="str">
            <v>Access to Finance</v>
          </cell>
          <cell r="AH33" t="str">
            <v>Disaster Risk Reduction</v>
          </cell>
          <cell r="AI33" t="str">
            <v>A Competitive Business Environment</v>
          </cell>
          <cell r="AJ33" t="str">
            <v>Climate Change and Disaster Risk Reduction</v>
          </cell>
          <cell r="AK33" t="str">
            <v>International Labour Organization (ILO)</v>
          </cell>
          <cell r="AZ33">
            <v>0</v>
          </cell>
          <cell r="BA33">
            <v>398459</v>
          </cell>
          <cell r="BB33">
            <v>398459</v>
          </cell>
          <cell r="BC33">
            <v>0</v>
          </cell>
          <cell r="BF33">
            <v>0</v>
          </cell>
          <cell r="BI33">
            <v>0</v>
          </cell>
          <cell r="BL33">
            <v>0</v>
          </cell>
          <cell r="BO33">
            <v>0</v>
          </cell>
          <cell r="BR33">
            <v>0</v>
          </cell>
          <cell r="BU33">
            <v>0</v>
          </cell>
          <cell r="BX33">
            <v>0</v>
          </cell>
          <cell r="CA33">
            <v>0</v>
          </cell>
          <cell r="CB33">
            <v>398459</v>
          </cell>
          <cell r="CC33">
            <v>398459</v>
          </cell>
          <cell r="CD33">
            <v>0</v>
          </cell>
          <cell r="CG33">
            <v>0</v>
          </cell>
          <cell r="CJ33">
            <v>0</v>
          </cell>
          <cell r="CM33">
            <v>0</v>
          </cell>
          <cell r="CP33">
            <v>0</v>
          </cell>
          <cell r="CS33">
            <v>0</v>
          </cell>
          <cell r="CV33">
            <v>0</v>
          </cell>
          <cell r="CY33">
            <v>0</v>
          </cell>
          <cell r="DB33">
            <v>0</v>
          </cell>
          <cell r="DE33">
            <v>0</v>
          </cell>
          <cell r="DH33">
            <v>0</v>
          </cell>
          <cell r="DK33">
            <v>0</v>
          </cell>
          <cell r="DL33">
            <v>0</v>
          </cell>
          <cell r="DM33">
            <v>0</v>
          </cell>
          <cell r="DN33">
            <v>0</v>
          </cell>
          <cell r="DO33">
            <v>0</v>
          </cell>
          <cell r="DP33">
            <v>0</v>
          </cell>
          <cell r="DQ33">
            <v>0</v>
          </cell>
          <cell r="DR33">
            <v>0</v>
          </cell>
          <cell r="DS33">
            <v>0</v>
          </cell>
          <cell r="DT33">
            <v>0</v>
          </cell>
          <cell r="DU33">
            <v>398459</v>
          </cell>
          <cell r="DV33">
            <v>398459</v>
          </cell>
          <cell r="DW33">
            <v>0</v>
          </cell>
          <cell r="DX33">
            <v>0</v>
          </cell>
          <cell r="DY33">
            <v>0</v>
          </cell>
          <cell r="DZ33">
            <v>0</v>
          </cell>
          <cell r="EA33">
            <v>0</v>
          </cell>
          <cell r="EB33">
            <v>0</v>
          </cell>
          <cell r="EC33">
            <v>0</v>
          </cell>
          <cell r="ED33">
            <v>0</v>
          </cell>
          <cell r="EE33">
            <v>0</v>
          </cell>
          <cell r="EF33">
            <v>0</v>
          </cell>
        </row>
        <row r="34">
          <cell r="E34" t="str">
            <v>Strengthened capacity of enterprises 
and their support systems to enhance productivity 
and sustainability</v>
          </cell>
          <cell r="F34" t="str">
            <v xml:space="preserve">Interventions/Activities to be implemented by ILO within "Enhance Human Security, through Gender Equality and Women’s Economic Empowerment in a Resilient and Value-Adding Agricultural (and Fisheries) Sector in the Caribbean". This will be linked to strengthening business management skills of women farmers and other micro and small women-owned businesses in agriculture. </v>
          </cell>
          <cell r="Y34" t="str">
            <v>Women and girls</v>
          </cell>
          <cell r="AF34" t="str">
            <v>Capacity Building</v>
          </cell>
          <cell r="AG34" t="str">
            <v>Gender Equality</v>
          </cell>
          <cell r="AH34" t="str">
            <v>Economic Development</v>
          </cell>
          <cell r="AI34" t="str">
            <v>A Competitive Business Environment</v>
          </cell>
          <cell r="AJ34" t="str">
            <v>Climate Change and Disaster Risk Reduction</v>
          </cell>
          <cell r="AK34" t="str">
            <v>International Labour Organization (ILO)</v>
          </cell>
          <cell r="AX34">
            <v>27000</v>
          </cell>
          <cell r="AY34">
            <v>27000</v>
          </cell>
          <cell r="AZ34">
            <v>0</v>
          </cell>
          <cell r="BC34">
            <v>0</v>
          </cell>
          <cell r="BF34">
            <v>0</v>
          </cell>
          <cell r="BG34">
            <v>60600</v>
          </cell>
          <cell r="BH34">
            <v>60600</v>
          </cell>
          <cell r="BI34">
            <v>0</v>
          </cell>
          <cell r="BJ34">
            <v>122300</v>
          </cell>
          <cell r="BK34">
            <v>122300</v>
          </cell>
          <cell r="BL34">
            <v>0</v>
          </cell>
          <cell r="BO34">
            <v>0</v>
          </cell>
          <cell r="BR34">
            <v>0</v>
          </cell>
          <cell r="BU34">
            <v>0</v>
          </cell>
          <cell r="BV34">
            <v>54200</v>
          </cell>
          <cell r="BW34">
            <v>54200</v>
          </cell>
          <cell r="BX34">
            <v>0</v>
          </cell>
          <cell r="CA34">
            <v>0</v>
          </cell>
          <cell r="CB34">
            <v>264100</v>
          </cell>
          <cell r="CC34">
            <v>264100</v>
          </cell>
          <cell r="CD34">
            <v>0</v>
          </cell>
          <cell r="CG34">
            <v>0</v>
          </cell>
          <cell r="CJ34">
            <v>0</v>
          </cell>
          <cell r="CM34">
            <v>0</v>
          </cell>
          <cell r="CP34">
            <v>0</v>
          </cell>
          <cell r="CS34">
            <v>0</v>
          </cell>
          <cell r="CV34">
            <v>0</v>
          </cell>
          <cell r="CY34">
            <v>0</v>
          </cell>
          <cell r="DB34">
            <v>0</v>
          </cell>
          <cell r="DE34">
            <v>0</v>
          </cell>
          <cell r="DH34">
            <v>0</v>
          </cell>
          <cell r="DK34">
            <v>0</v>
          </cell>
          <cell r="DL34">
            <v>0</v>
          </cell>
          <cell r="DM34">
            <v>0</v>
          </cell>
          <cell r="DN34">
            <v>0</v>
          </cell>
          <cell r="DO34">
            <v>0</v>
          </cell>
          <cell r="DP34">
            <v>0</v>
          </cell>
          <cell r="DQ34">
            <v>0</v>
          </cell>
          <cell r="DR34">
            <v>27000</v>
          </cell>
          <cell r="DS34">
            <v>27000</v>
          </cell>
          <cell r="DT34">
            <v>0</v>
          </cell>
          <cell r="DU34">
            <v>0</v>
          </cell>
          <cell r="DV34">
            <v>0</v>
          </cell>
          <cell r="DW34">
            <v>0</v>
          </cell>
          <cell r="DX34">
            <v>0</v>
          </cell>
          <cell r="DY34">
            <v>0</v>
          </cell>
          <cell r="DZ34">
            <v>0</v>
          </cell>
          <cell r="EA34">
            <v>60600</v>
          </cell>
          <cell r="EB34">
            <v>60600</v>
          </cell>
          <cell r="EC34">
            <v>0</v>
          </cell>
          <cell r="ED34">
            <v>122300</v>
          </cell>
          <cell r="EE34">
            <v>122300</v>
          </cell>
          <cell r="EF34">
            <v>0</v>
          </cell>
        </row>
        <row r="35">
          <cell r="E35" t="str">
            <v>Creation of a more inclusive, diversified, and sustainable growth of the orange (creative) economy through job creation, promotion of cultural services and improved market access</v>
          </cell>
          <cell r="AF35" t="str">
            <v>Economic Development</v>
          </cell>
          <cell r="AK35" t="str">
            <v>United Nations Educational, Scientific and Cultural Organization (UNESCO)</v>
          </cell>
          <cell r="AZ35">
            <v>0</v>
          </cell>
          <cell r="BC35">
            <v>0</v>
          </cell>
          <cell r="BF35">
            <v>0</v>
          </cell>
          <cell r="BI35">
            <v>0</v>
          </cell>
          <cell r="BL35">
            <v>0</v>
          </cell>
          <cell r="BO35">
            <v>0</v>
          </cell>
          <cell r="BR35">
            <v>0</v>
          </cell>
          <cell r="BU35">
            <v>0</v>
          </cell>
          <cell r="BX35">
            <v>0</v>
          </cell>
          <cell r="CA35">
            <v>0</v>
          </cell>
          <cell r="CB35">
            <v>0</v>
          </cell>
          <cell r="CC35">
            <v>0</v>
          </cell>
          <cell r="CD35">
            <v>0</v>
          </cell>
          <cell r="CG35">
            <v>0</v>
          </cell>
          <cell r="CJ35">
            <v>0</v>
          </cell>
          <cell r="CM35">
            <v>0</v>
          </cell>
          <cell r="CP35">
            <v>0</v>
          </cell>
          <cell r="CS35">
            <v>0</v>
          </cell>
          <cell r="CV35">
            <v>0</v>
          </cell>
          <cell r="CY35">
            <v>0</v>
          </cell>
          <cell r="DB35">
            <v>0</v>
          </cell>
          <cell r="DE35">
            <v>0</v>
          </cell>
          <cell r="DH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row>
        <row r="36">
          <cell r="E36" t="str">
            <v>Strengthened competitiveness and resilience among MSMEs owned by marginalised groups (especially those in the agri-business, energy, care, orange and silver economies)</v>
          </cell>
          <cell r="AF36" t="str">
            <v>Business Competitiveness</v>
          </cell>
          <cell r="AG36" t="str">
            <v>Resilience Building</v>
          </cell>
          <cell r="AH36" t="str">
            <v xml:space="preserve">Blue /Green Economy </v>
          </cell>
          <cell r="AJ36" t="str">
            <v>Sustainable Financing  </v>
          </cell>
          <cell r="AK36" t="str">
            <v>United Nations Entity for Gender Equality and the Empowerment of Women (UN Women)</v>
          </cell>
          <cell r="AZ36">
            <v>0</v>
          </cell>
          <cell r="BC36">
            <v>0</v>
          </cell>
          <cell r="BF36">
            <v>0</v>
          </cell>
          <cell r="BI36">
            <v>0</v>
          </cell>
          <cell r="BL36">
            <v>0</v>
          </cell>
          <cell r="BO36">
            <v>0</v>
          </cell>
          <cell r="BR36">
            <v>0</v>
          </cell>
          <cell r="BU36">
            <v>0</v>
          </cell>
          <cell r="BX36">
            <v>0</v>
          </cell>
          <cell r="CA36">
            <v>0</v>
          </cell>
          <cell r="CB36">
            <v>0</v>
          </cell>
          <cell r="CC36">
            <v>0</v>
          </cell>
          <cell r="CD36">
            <v>0</v>
          </cell>
          <cell r="CG36">
            <v>0</v>
          </cell>
          <cell r="CJ36">
            <v>0</v>
          </cell>
          <cell r="CM36">
            <v>0</v>
          </cell>
          <cell r="CP36">
            <v>0</v>
          </cell>
          <cell r="CS36">
            <v>0</v>
          </cell>
          <cell r="CV36">
            <v>0</v>
          </cell>
          <cell r="CY36">
            <v>0</v>
          </cell>
          <cell r="DB36">
            <v>0</v>
          </cell>
          <cell r="DE36">
            <v>0</v>
          </cell>
          <cell r="DH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0</v>
          </cell>
          <cell r="EB36">
            <v>0</v>
          </cell>
          <cell r="EC36">
            <v>0</v>
          </cell>
          <cell r="ED36">
            <v>0</v>
          </cell>
          <cell r="EE36">
            <v>0</v>
          </cell>
          <cell r="EF36">
            <v>0</v>
          </cell>
        </row>
        <row r="37">
          <cell r="E37" t="str">
            <v>Increased funds and capacities among FIs to contribute to gender-responsive innovative financing.</v>
          </cell>
          <cell r="F37" t="str">
            <v>Caribbean Development Bank (CDB), Regional and national DFIs</v>
          </cell>
          <cell r="AF37" t="str">
            <v>Access to Finance</v>
          </cell>
          <cell r="AG37" t="str">
            <v>Gender Equality</v>
          </cell>
          <cell r="AH37" t="str">
            <v>Support to Institutions</v>
          </cell>
          <cell r="AJ37" t="str">
            <v>Sustainable Financing  </v>
          </cell>
          <cell r="AK37" t="str">
            <v>United Nations Entity for Gender Equality and the Empowerment of Women (UN Women)</v>
          </cell>
          <cell r="AO37" t="str">
            <v>Caribbean Development Bank (CDB), Regional and national DFIs</v>
          </cell>
          <cell r="AZ37">
            <v>0</v>
          </cell>
          <cell r="BC37">
            <v>0</v>
          </cell>
          <cell r="BF37">
            <v>0</v>
          </cell>
          <cell r="BI37">
            <v>0</v>
          </cell>
          <cell r="BL37">
            <v>0</v>
          </cell>
          <cell r="BO37">
            <v>0</v>
          </cell>
          <cell r="BR37">
            <v>0</v>
          </cell>
          <cell r="BU37">
            <v>0</v>
          </cell>
          <cell r="BX37">
            <v>0</v>
          </cell>
          <cell r="CA37">
            <v>0</v>
          </cell>
          <cell r="CB37">
            <v>0</v>
          </cell>
          <cell r="CC37">
            <v>0</v>
          </cell>
          <cell r="CD37">
            <v>0</v>
          </cell>
          <cell r="CG37">
            <v>0</v>
          </cell>
          <cell r="CJ37">
            <v>0</v>
          </cell>
          <cell r="CM37">
            <v>0</v>
          </cell>
          <cell r="CP37">
            <v>0</v>
          </cell>
          <cell r="CS37">
            <v>0</v>
          </cell>
          <cell r="CV37">
            <v>0</v>
          </cell>
          <cell r="CY37">
            <v>0</v>
          </cell>
          <cell r="DB37">
            <v>0</v>
          </cell>
          <cell r="DE37">
            <v>0</v>
          </cell>
          <cell r="DH37">
            <v>0</v>
          </cell>
          <cell r="DK37">
            <v>0</v>
          </cell>
          <cell r="DL37">
            <v>0</v>
          </cell>
          <cell r="DM37">
            <v>0</v>
          </cell>
          <cell r="DN37">
            <v>0</v>
          </cell>
          <cell r="DO37">
            <v>0</v>
          </cell>
          <cell r="DP37">
            <v>0</v>
          </cell>
          <cell r="DQ37">
            <v>0</v>
          </cell>
          <cell r="DR37">
            <v>0</v>
          </cell>
          <cell r="DS37">
            <v>0</v>
          </cell>
          <cell r="DT37">
            <v>0</v>
          </cell>
          <cell r="DU37">
            <v>0</v>
          </cell>
          <cell r="DV37">
            <v>0</v>
          </cell>
          <cell r="DW37">
            <v>0</v>
          </cell>
          <cell r="DX37">
            <v>0</v>
          </cell>
          <cell r="DY37">
            <v>0</v>
          </cell>
          <cell r="DZ37">
            <v>0</v>
          </cell>
          <cell r="EA37">
            <v>0</v>
          </cell>
          <cell r="EB37">
            <v>0</v>
          </cell>
          <cell r="EC37">
            <v>0</v>
          </cell>
          <cell r="ED37">
            <v>0</v>
          </cell>
          <cell r="EE37">
            <v>0</v>
          </cell>
          <cell r="EF37">
            <v>0</v>
          </cell>
        </row>
        <row r="38">
          <cell r="E38" t="str">
            <v>Enhanced capacities across the private sector and governments to create an enabling environment for gender equality and women’s empowerment.</v>
          </cell>
          <cell r="AF38" t="str">
            <v>Access to Finance</v>
          </cell>
          <cell r="AG38" t="str">
            <v>Gender Equality</v>
          </cell>
          <cell r="AH38" t="str">
            <v>Public Financial Management</v>
          </cell>
          <cell r="AJ38" t="str">
            <v>Sustainable Financing  </v>
          </cell>
          <cell r="AK38" t="str">
            <v>United Nations Entity for Gender Equality and the Empowerment of Women (UN Women)</v>
          </cell>
          <cell r="AZ38">
            <v>0</v>
          </cell>
          <cell r="BC38">
            <v>0</v>
          </cell>
          <cell r="BF38">
            <v>0</v>
          </cell>
          <cell r="BI38">
            <v>0</v>
          </cell>
          <cell r="BL38">
            <v>0</v>
          </cell>
          <cell r="BO38">
            <v>0</v>
          </cell>
          <cell r="BR38">
            <v>0</v>
          </cell>
          <cell r="BU38">
            <v>0</v>
          </cell>
          <cell r="BX38">
            <v>0</v>
          </cell>
          <cell r="CA38">
            <v>0</v>
          </cell>
          <cell r="CB38">
            <v>0</v>
          </cell>
          <cell r="CC38">
            <v>0</v>
          </cell>
          <cell r="CD38">
            <v>0</v>
          </cell>
          <cell r="CG38">
            <v>0</v>
          </cell>
          <cell r="CJ38">
            <v>0</v>
          </cell>
          <cell r="CM38">
            <v>0</v>
          </cell>
          <cell r="CP38">
            <v>0</v>
          </cell>
          <cell r="CS38">
            <v>0</v>
          </cell>
          <cell r="CV38">
            <v>0</v>
          </cell>
          <cell r="CY38">
            <v>0</v>
          </cell>
          <cell r="DB38">
            <v>0</v>
          </cell>
          <cell r="DE38">
            <v>0</v>
          </cell>
          <cell r="DH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0</v>
          </cell>
          <cell r="ED38">
            <v>0</v>
          </cell>
          <cell r="EE38">
            <v>0</v>
          </cell>
          <cell r="EF38">
            <v>0</v>
          </cell>
        </row>
        <row r="39">
          <cell r="E39" t="str">
            <v xml:space="preserve">Improved Customs clearance processes generating more Customs revenues through faster and more efficient procedures </v>
          </cell>
          <cell r="F39" t="str">
            <v>Automated Systems for Customs Data (ASYCUDA) programme in cooperation with national customs and tax institutions</v>
          </cell>
          <cell r="G39">
            <v>44652</v>
          </cell>
          <cell r="H39">
            <v>45016</v>
          </cell>
          <cell r="I39" t="str">
            <v>Jaime Mendoza Terceros (jaime.mendoza@unctad.org )</v>
          </cell>
          <cell r="K39" t="str">
            <v>ASYCUDA ePayment extension</v>
          </cell>
          <cell r="L39" t="str">
            <v>ASYCUDA Consolidation</v>
          </cell>
          <cell r="O39" t="str">
            <v>ASYCUDA ePayment extension</v>
          </cell>
          <cell r="P39" t="str">
            <v>ASYCUDA Technical Support</v>
          </cell>
          <cell r="U39" t="str">
            <v>Not expected to contribute to gender equality/women’s empowerment (0)</v>
          </cell>
          <cell r="V39" t="str">
            <v>Not expected to contribute to realization of human rights (0)</v>
          </cell>
          <cell r="W39" t="str">
            <v>Not expected to contribute to sustaining peace (0)</v>
          </cell>
          <cell r="X39" t="str">
            <v>Capacity Development/Technical Assistance </v>
          </cell>
          <cell r="AA39" t="str">
            <v>8.2 Achieve higher levels of economic productivity through diversification, technological upgrading and innovation, including through a focus on high-value added and labour-intensive sectors</v>
          </cell>
          <cell r="AB3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C39" t="str">
            <v>17.10 Promote a universal, rules-based, open, non‑discriminatory and equitable multilateral trading system under the World Trade Organization, including through the conclusion of negotiations under its Doha Development Agenda</v>
          </cell>
          <cell r="AD39" t="str">
            <v>17.11 Significantly increase the exports of developing countries, in particular with a view to doubling the least developed countries’ share of global exports by 2020</v>
          </cell>
          <cell r="AF39" t="str">
            <v>Economic Development</v>
          </cell>
          <cell r="AG39" t="str">
            <v>Capacity Building</v>
          </cell>
          <cell r="AH39" t="str">
            <v>Support to Institutions</v>
          </cell>
          <cell r="AI39" t="str">
            <v>Broad-based, Inclusive, and Sustainable Economic Growth and Transformation</v>
          </cell>
          <cell r="AJ39" t="str">
            <v xml:space="preserve">Digitization </v>
          </cell>
          <cell r="AK39" t="str">
            <v>United Nations Conference on Trade and Development (UNCTAD)</v>
          </cell>
          <cell r="AL39" t="str">
            <v>Governments</v>
          </cell>
          <cell r="AX39">
            <v>185500</v>
          </cell>
          <cell r="AY39">
            <v>185500</v>
          </cell>
          <cell r="AZ39">
            <v>0</v>
          </cell>
          <cell r="BC39">
            <v>0</v>
          </cell>
          <cell r="BF39">
            <v>0</v>
          </cell>
          <cell r="BI39">
            <v>0</v>
          </cell>
          <cell r="BJ39">
            <v>150000</v>
          </cell>
          <cell r="BK39">
            <v>0</v>
          </cell>
          <cell r="BL39">
            <v>150000</v>
          </cell>
          <cell r="BM39">
            <v>70000</v>
          </cell>
          <cell r="BN39">
            <v>70000</v>
          </cell>
          <cell r="BO39">
            <v>0</v>
          </cell>
          <cell r="BR39">
            <v>0</v>
          </cell>
          <cell r="BU39">
            <v>0</v>
          </cell>
          <cell r="BX39">
            <v>0</v>
          </cell>
          <cell r="CA39">
            <v>0</v>
          </cell>
          <cell r="CB39">
            <v>405500</v>
          </cell>
          <cell r="CC39">
            <v>255500</v>
          </cell>
          <cell r="CD39">
            <v>150000</v>
          </cell>
          <cell r="CG39">
            <v>0</v>
          </cell>
          <cell r="CJ39">
            <v>0</v>
          </cell>
          <cell r="CM39">
            <v>0</v>
          </cell>
          <cell r="CP39">
            <v>0</v>
          </cell>
          <cell r="CS39">
            <v>0</v>
          </cell>
          <cell r="CV39">
            <v>0</v>
          </cell>
          <cell r="CY39">
            <v>0</v>
          </cell>
          <cell r="DB39">
            <v>0</v>
          </cell>
          <cell r="DE39">
            <v>0</v>
          </cell>
          <cell r="DH39">
            <v>0</v>
          </cell>
          <cell r="DK39">
            <v>0</v>
          </cell>
          <cell r="DL39">
            <v>0</v>
          </cell>
          <cell r="DM39">
            <v>0</v>
          </cell>
          <cell r="DN39">
            <v>0</v>
          </cell>
          <cell r="DO39">
            <v>0</v>
          </cell>
          <cell r="DP39">
            <v>0</v>
          </cell>
          <cell r="DQ39">
            <v>0</v>
          </cell>
          <cell r="DR39">
            <v>185500</v>
          </cell>
          <cell r="DS39">
            <v>185500</v>
          </cell>
          <cell r="DT39">
            <v>0</v>
          </cell>
          <cell r="DU39">
            <v>0</v>
          </cell>
          <cell r="DV39">
            <v>0</v>
          </cell>
          <cell r="DW39">
            <v>0</v>
          </cell>
          <cell r="DX39">
            <v>0</v>
          </cell>
          <cell r="DY39">
            <v>0</v>
          </cell>
          <cell r="DZ39">
            <v>0</v>
          </cell>
          <cell r="EA39">
            <v>0</v>
          </cell>
          <cell r="EB39">
            <v>0</v>
          </cell>
          <cell r="EC39">
            <v>0</v>
          </cell>
          <cell r="ED39">
            <v>150000</v>
          </cell>
          <cell r="EE39">
            <v>0</v>
          </cell>
          <cell r="EF39">
            <v>150000</v>
          </cell>
        </row>
        <row r="40">
          <cell r="E40" t="str">
            <v>Improved capacity of Governments to handle the management of public liabilities and the production of reliable debt data for policy-making purpose</v>
          </cell>
          <cell r="F40" t="str">
            <v>Debt Management and Financial Analysis System (DMFAS) Programme</v>
          </cell>
          <cell r="G40" t="str">
            <v>ACTIVITIES are only in Trinidad and Tobago</v>
          </cell>
          <cell r="H40" t="str">
            <v>ACTIVITIES are only in Trinidad and Tobago</v>
          </cell>
          <cell r="I40" t="str">
            <v>ACTIVITIES are only in Trinidad and Tobago</v>
          </cell>
          <cell r="U40" t="str">
            <v>Not expected to contribute to gender equality/women’s empowerment (0)</v>
          </cell>
          <cell r="V40" t="str">
            <v>Not expected to contribute to realization of human rights (0)</v>
          </cell>
          <cell r="W40" t="str">
            <v>Not expected to contribute to sustaining peace (0)</v>
          </cell>
          <cell r="X40" t="str">
            <v>Capacity Development/Technical Assistance </v>
          </cell>
          <cell r="AA40" t="str">
            <v>17.4 Assist developing countries in attaining long-term debt sustainability through coordinated policies aimed at fostering debt financing, debt relief and debt restructuring, as appropriate, and address the external debt of highly indebted poor countries to reduce debt distress</v>
          </cell>
          <cell r="AF40" t="str">
            <v>Economic Development</v>
          </cell>
          <cell r="AG40" t="str">
            <v>Support to Institutions</v>
          </cell>
          <cell r="AH40" t="str">
            <v>Capacity Building</v>
          </cell>
          <cell r="AJ40" t="str">
            <v xml:space="preserve">Digitization </v>
          </cell>
          <cell r="AK40" t="str">
            <v>United Nations Conference on Trade and Development (UNCTAD)</v>
          </cell>
          <cell r="AZ40">
            <v>0</v>
          </cell>
          <cell r="BC40">
            <v>0</v>
          </cell>
          <cell r="BF40">
            <v>0</v>
          </cell>
          <cell r="BI40">
            <v>0</v>
          </cell>
          <cell r="BL40">
            <v>0</v>
          </cell>
          <cell r="BO40">
            <v>0</v>
          </cell>
          <cell r="BR40">
            <v>0</v>
          </cell>
          <cell r="BU40">
            <v>0</v>
          </cell>
          <cell r="BX40">
            <v>0</v>
          </cell>
          <cell r="CA40">
            <v>0</v>
          </cell>
          <cell r="CB40">
            <v>0</v>
          </cell>
          <cell r="CC40">
            <v>0</v>
          </cell>
          <cell r="CD40">
            <v>0</v>
          </cell>
          <cell r="CG40">
            <v>0</v>
          </cell>
          <cell r="CJ40">
            <v>0</v>
          </cell>
          <cell r="CM40">
            <v>0</v>
          </cell>
          <cell r="CP40">
            <v>0</v>
          </cell>
          <cell r="CS40">
            <v>0</v>
          </cell>
          <cell r="CV40">
            <v>0</v>
          </cell>
          <cell r="CY40">
            <v>0</v>
          </cell>
          <cell r="DB40">
            <v>0</v>
          </cell>
          <cell r="DE40">
            <v>0</v>
          </cell>
          <cell r="DH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0</v>
          </cell>
          <cell r="ED40">
            <v>0</v>
          </cell>
          <cell r="EE40">
            <v>0</v>
          </cell>
          <cell r="EF40">
            <v>0</v>
          </cell>
        </row>
        <row r="41">
          <cell r="E41" t="str">
            <v>Implementation of Electronic Single Windows for increased transparency, cost efficiency and competitiveness of trade procedures</v>
          </cell>
          <cell r="F41" t="str">
            <v>Development of Electronic Single Windows in collaboration with national stakeholders</v>
          </cell>
          <cell r="G41">
            <v>44621</v>
          </cell>
          <cell r="H41">
            <v>45716</v>
          </cell>
          <cell r="I41" t="str">
            <v>jaime.mendoza@unctad.org</v>
          </cell>
          <cell r="L41" t="str">
            <v xml:space="preserve">Barbados Single Window Project: Create an electronic single window </v>
          </cell>
          <cell r="R41" t="str">
            <v xml:space="preserve">Create the electronic St Lucia Single Window system </v>
          </cell>
          <cell r="S41" t="str">
            <v>Establish the electronic St Vincent Single Window system</v>
          </cell>
          <cell r="U41" t="str">
            <v>Not expected to contribute to gender equality/women’s empowerment (0)</v>
          </cell>
          <cell r="V41" t="str">
            <v>Limited contribution to realization of human rights (1)</v>
          </cell>
          <cell r="W41" t="str">
            <v>Not expected to contribute to sustaining peace (0)</v>
          </cell>
          <cell r="X41" t="str">
            <v>Capacity Development/Technical Assistance </v>
          </cell>
          <cell r="AA41"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B41" t="str">
            <v>17.8 Fully operationalize the technology bank and science, technology and innovation capacity-building mechanism for least developed countries by 2017 and enhance the use of enabling technology, in particular information and communications technology</v>
          </cell>
          <cell r="AF41" t="str">
            <v>Economic Development</v>
          </cell>
          <cell r="AG41" t="str">
            <v>Support to Institutions</v>
          </cell>
          <cell r="AH41" t="str">
            <v>SMEs</v>
          </cell>
          <cell r="AJ41" t="str">
            <v>Tailored Policy Support &amp; Technical Assistance</v>
          </cell>
          <cell r="AK41" t="str">
            <v>United Nations Conference on Trade and Development (UNCTAD)</v>
          </cell>
          <cell r="AL41" t="str">
            <v>Government/World Bank (SVG)</v>
          </cell>
          <cell r="AZ41">
            <v>0</v>
          </cell>
          <cell r="BA41">
            <v>2150000</v>
          </cell>
          <cell r="BB41">
            <v>600000</v>
          </cell>
          <cell r="BC41">
            <v>1550000</v>
          </cell>
          <cell r="BF41">
            <v>0</v>
          </cell>
          <cell r="BI41">
            <v>0</v>
          </cell>
          <cell r="BL41">
            <v>0</v>
          </cell>
          <cell r="BO41">
            <v>0</v>
          </cell>
          <cell r="BR41">
            <v>0</v>
          </cell>
          <cell r="BS41">
            <v>2100000</v>
          </cell>
          <cell r="BT41">
            <v>0</v>
          </cell>
          <cell r="BU41">
            <v>2100000</v>
          </cell>
          <cell r="BV41">
            <v>1570000</v>
          </cell>
          <cell r="BW41">
            <v>0</v>
          </cell>
          <cell r="BX41">
            <v>1570000</v>
          </cell>
          <cell r="CA41">
            <v>0</v>
          </cell>
          <cell r="CB41">
            <v>5820000</v>
          </cell>
          <cell r="CC41">
            <v>600000</v>
          </cell>
          <cell r="CD41">
            <v>5220000</v>
          </cell>
          <cell r="CG41">
            <v>0</v>
          </cell>
          <cell r="CJ41">
            <v>0</v>
          </cell>
          <cell r="CM41">
            <v>0</v>
          </cell>
          <cell r="CP41">
            <v>0</v>
          </cell>
          <cell r="CS41">
            <v>0</v>
          </cell>
          <cell r="CV41">
            <v>0</v>
          </cell>
          <cell r="CY41">
            <v>0</v>
          </cell>
          <cell r="DB41">
            <v>0</v>
          </cell>
          <cell r="DE41">
            <v>0</v>
          </cell>
          <cell r="DH41">
            <v>0</v>
          </cell>
          <cell r="DK41">
            <v>0</v>
          </cell>
          <cell r="DL41">
            <v>0</v>
          </cell>
          <cell r="DM41">
            <v>0</v>
          </cell>
          <cell r="DN41">
            <v>0</v>
          </cell>
          <cell r="DO41">
            <v>0</v>
          </cell>
          <cell r="DP41">
            <v>0</v>
          </cell>
          <cell r="DQ41">
            <v>0</v>
          </cell>
          <cell r="DR41">
            <v>0</v>
          </cell>
          <cell r="DS41">
            <v>0</v>
          </cell>
          <cell r="DT41">
            <v>0</v>
          </cell>
          <cell r="DU41">
            <v>2150000</v>
          </cell>
          <cell r="DV41">
            <v>600000</v>
          </cell>
          <cell r="DW41">
            <v>1550000</v>
          </cell>
          <cell r="DX41">
            <v>0</v>
          </cell>
          <cell r="DY41">
            <v>0</v>
          </cell>
          <cell r="DZ41">
            <v>0</v>
          </cell>
          <cell r="EA41">
            <v>0</v>
          </cell>
          <cell r="EB41">
            <v>0</v>
          </cell>
          <cell r="EC41">
            <v>0</v>
          </cell>
          <cell r="ED41">
            <v>0</v>
          </cell>
          <cell r="EE41">
            <v>0</v>
          </cell>
          <cell r="EF41">
            <v>0</v>
          </cell>
        </row>
        <row r="42">
          <cell r="E42" t="str">
            <v>National governments and micros, mall and medium sized enterprises have increased capacities on entrepreneurship to facilitate sustainable development and inclusive growth</v>
          </cell>
          <cell r="F42" t="str">
            <v>Empretec Programme on entrepreneurship promotion</v>
          </cell>
          <cell r="G42" t="str">
            <v>tbc</v>
          </cell>
          <cell r="H42" t="str">
            <v>tbc</v>
          </cell>
          <cell r="I42" t="str">
            <v>lorenzo.tosini@unctad.org</v>
          </cell>
          <cell r="U42" t="str">
            <v>Gender equality/women’s empowerment is a significant objective (2)</v>
          </cell>
          <cell r="V42" t="str">
            <v>Limited contribution to realization of human rights (1)</v>
          </cell>
          <cell r="W42" t="str">
            <v>Not expected to contribute to sustaining peace (0)</v>
          </cell>
          <cell r="X42" t="str">
            <v>Capacity Development/Technical Assistance </v>
          </cell>
          <cell r="Y42" t="str">
            <v>Women and Girls</v>
          </cell>
          <cell r="AA42" t="str">
            <v>4.4 By 2030, substantially increase the number of youth and adults who have relevant skills, including technical and vocational skills, for employment, decent jobs and entrepreneurship</v>
          </cell>
          <cell r="AB42" t="str">
            <v>4.7 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v>
          </cell>
          <cell r="AC42" t="str">
            <v>5.b Enhance the use of enabling technology, in particular information and communications technology, to promote the empowerment of women</v>
          </cell>
          <cell r="AF42" t="str">
            <v>Economic Development</v>
          </cell>
          <cell r="AG42" t="str">
            <v>Support to Institutions</v>
          </cell>
          <cell r="AH42" t="str">
            <v>SMEs</v>
          </cell>
          <cell r="AJ42" t="str">
            <v>Tailored Policy Support &amp; Technical Assistance</v>
          </cell>
          <cell r="AK42" t="str">
            <v>United Nations Conference on Trade and Development (UNCTAD)</v>
          </cell>
          <cell r="AZ42">
            <v>0</v>
          </cell>
          <cell r="BC42">
            <v>0</v>
          </cell>
          <cell r="BF42">
            <v>0</v>
          </cell>
          <cell r="BI42">
            <v>0</v>
          </cell>
          <cell r="BL42">
            <v>0</v>
          </cell>
          <cell r="BO42">
            <v>0</v>
          </cell>
          <cell r="BR42">
            <v>0</v>
          </cell>
          <cell r="BU42">
            <v>0</v>
          </cell>
          <cell r="BX42">
            <v>0</v>
          </cell>
          <cell r="CA42">
            <v>0</v>
          </cell>
          <cell r="CB42">
            <v>0</v>
          </cell>
          <cell r="CC42">
            <v>0</v>
          </cell>
          <cell r="CD42">
            <v>0</v>
          </cell>
          <cell r="CG42">
            <v>0</v>
          </cell>
          <cell r="CJ42">
            <v>0</v>
          </cell>
          <cell r="CM42">
            <v>0</v>
          </cell>
          <cell r="CP42">
            <v>0</v>
          </cell>
          <cell r="CS42">
            <v>0</v>
          </cell>
          <cell r="CV42">
            <v>0</v>
          </cell>
          <cell r="CY42">
            <v>0</v>
          </cell>
          <cell r="DB42">
            <v>0</v>
          </cell>
          <cell r="DE42">
            <v>0</v>
          </cell>
          <cell r="DH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row>
        <row r="43">
          <cell r="E43" t="str">
            <v>Service Sector Development: Support policy development and capacity building to enhance regional regulatory and institutional frameworks and institutional coordination in service-led diversification policymaking and to increase productive or export capacity.</v>
          </cell>
          <cell r="F43" t="str">
            <v>Support to CARICOM’s implementation of the regional services policy and enhancing regional creative economy.</v>
          </cell>
          <cell r="G43">
            <v>44805</v>
          </cell>
          <cell r="H43">
            <v>46022</v>
          </cell>
          <cell r="I43" t="str">
            <v xml:space="preserve">miho.shirotori@un.org </v>
          </cell>
          <cell r="J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K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L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M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N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O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P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Q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R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S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T43" t="str">
            <v>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U43" t="str">
            <v>Contribute to gender equality/women’s empowerment in a limited way (1)</v>
          </cell>
          <cell r="V43" t="str">
            <v>Not expected to contribute to realization of human rights (0)</v>
          </cell>
          <cell r="W43" t="str">
            <v>Not expected to contribute to sustaining peace (0)</v>
          </cell>
          <cell r="X43" t="str">
            <v>Policy Advice and Thought Leadership </v>
          </cell>
          <cell r="Y43" t="str">
            <v>Women and Girls</v>
          </cell>
          <cell r="Z43" t="str">
            <v xml:space="preserve">Joint Programming </v>
          </cell>
          <cell r="AA43" t="str">
            <v>8.2 Achieve higher levels of economic productivity through diversification, technological upgrading and innovation, including through a focus on high-value added and labour-intensive sectors</v>
          </cell>
          <cell r="AB43"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F43" t="str">
            <v>Economic Development</v>
          </cell>
          <cell r="AG43" t="str">
            <v>Capacity Building</v>
          </cell>
          <cell r="AH43" t="str">
            <v>Capacity Building</v>
          </cell>
          <cell r="AI43" t="str">
            <v>Broad-based, Inclusive, and Sustainable Economic Growth and Transformation</v>
          </cell>
          <cell r="AJ43" t="str">
            <v>Tailored Policy Support &amp; Technical Assistance</v>
          </cell>
          <cell r="AK43" t="str">
            <v>United Nations Conference on Trade and Development (UNCTAD)</v>
          </cell>
          <cell r="AO43" t="str">
            <v>Caribbean Community Secretariat (CARICOM)</v>
          </cell>
          <cell r="AU43">
            <v>60000</v>
          </cell>
          <cell r="AW43">
            <v>60000</v>
          </cell>
          <cell r="AX43">
            <v>60000</v>
          </cell>
          <cell r="AZ43">
            <v>60000</v>
          </cell>
          <cell r="BA43">
            <v>60000</v>
          </cell>
          <cell r="BC43">
            <v>60000</v>
          </cell>
          <cell r="BD43">
            <v>60000</v>
          </cell>
          <cell r="BF43">
            <v>60000</v>
          </cell>
          <cell r="BG43">
            <v>60000</v>
          </cell>
          <cell r="BI43">
            <v>60000</v>
          </cell>
          <cell r="BJ43">
            <v>60000</v>
          </cell>
          <cell r="BL43">
            <v>60000</v>
          </cell>
          <cell r="BM43">
            <v>60000</v>
          </cell>
          <cell r="BO43">
            <v>60000</v>
          </cell>
          <cell r="BP43">
            <v>60000</v>
          </cell>
          <cell r="BR43">
            <v>60000</v>
          </cell>
          <cell r="BS43">
            <v>60000</v>
          </cell>
          <cell r="BU43">
            <v>60000</v>
          </cell>
          <cell r="BV43">
            <v>60000</v>
          </cell>
          <cell r="BX43">
            <v>60000</v>
          </cell>
          <cell r="BY43">
            <v>60000</v>
          </cell>
          <cell r="CA43">
            <v>60000</v>
          </cell>
          <cell r="CB43">
            <v>660000</v>
          </cell>
          <cell r="CC43">
            <v>0</v>
          </cell>
          <cell r="CD43">
            <v>660000</v>
          </cell>
          <cell r="CE43">
            <v>60000</v>
          </cell>
          <cell r="CG43">
            <v>60000</v>
          </cell>
          <cell r="CH43">
            <v>60000</v>
          </cell>
          <cell r="CJ43">
            <v>60000</v>
          </cell>
          <cell r="CK43">
            <v>60000</v>
          </cell>
          <cell r="CM43">
            <v>60000</v>
          </cell>
          <cell r="CN43">
            <v>60000</v>
          </cell>
          <cell r="CP43">
            <v>60000</v>
          </cell>
          <cell r="CQ43">
            <v>60000</v>
          </cell>
          <cell r="CS43">
            <v>60000</v>
          </cell>
          <cell r="CT43">
            <v>60000</v>
          </cell>
          <cell r="CV43">
            <v>60000</v>
          </cell>
          <cell r="CW43">
            <v>60000</v>
          </cell>
          <cell r="CY43">
            <v>60000</v>
          </cell>
          <cell r="CZ43">
            <v>60000</v>
          </cell>
          <cell r="DB43">
            <v>60000</v>
          </cell>
          <cell r="DC43">
            <v>60000</v>
          </cell>
          <cell r="DE43">
            <v>60000</v>
          </cell>
          <cell r="DF43">
            <v>60000</v>
          </cell>
          <cell r="DH43">
            <v>60000</v>
          </cell>
          <cell r="DI43">
            <v>60000</v>
          </cell>
          <cell r="DK43">
            <v>60000</v>
          </cell>
          <cell r="DL43">
            <v>660000</v>
          </cell>
          <cell r="DM43">
            <v>0</v>
          </cell>
          <cell r="DN43">
            <v>660000</v>
          </cell>
          <cell r="DO43">
            <v>120000</v>
          </cell>
          <cell r="DP43">
            <v>0</v>
          </cell>
          <cell r="DQ43">
            <v>120000</v>
          </cell>
          <cell r="DR43">
            <v>120000</v>
          </cell>
          <cell r="DS43">
            <v>0</v>
          </cell>
          <cell r="DT43">
            <v>120000</v>
          </cell>
          <cell r="DU43">
            <v>120000</v>
          </cell>
          <cell r="DV43">
            <v>0</v>
          </cell>
          <cell r="DW43">
            <v>120000</v>
          </cell>
          <cell r="DX43">
            <v>120000</v>
          </cell>
          <cell r="DY43">
            <v>0</v>
          </cell>
          <cell r="DZ43">
            <v>120000</v>
          </cell>
          <cell r="EA43">
            <v>120000</v>
          </cell>
          <cell r="EB43">
            <v>0</v>
          </cell>
          <cell r="EC43">
            <v>120000</v>
          </cell>
          <cell r="ED43">
            <v>120000</v>
          </cell>
          <cell r="EE43">
            <v>0</v>
          </cell>
          <cell r="EF43">
            <v>120000</v>
          </cell>
        </row>
        <row r="44">
          <cell r="E44" t="str">
            <v>Improved foreign trade opportunities through implementation and simplification of trade facilitation procedures, in particular through implementation of the WTO Trade Facilitation Agreement provisions and general trade facilitation reforms leading to a reduction of trade transaction costs</v>
          </cell>
          <cell r="F44" t="str">
            <v>Capacity building and technical assistance on trade facilitation reforms, including implementing project management, and monitoring capabilities for National Trade Facilitation Committees (Trade Facilitation Reform Tracker)  as well as building tools for transparency in foreign trade (Trade Information Portals)</v>
          </cell>
          <cell r="G44">
            <v>44652</v>
          </cell>
          <cell r="H44">
            <v>45747</v>
          </cell>
          <cell r="I44" t="str">
            <v>Arantzazu Sanchez</v>
          </cell>
          <cell r="T44" t="str">
            <v>Support for ODA eligble OECS countries to support trade facilitation implementation reforms, in particular through digitalized project management and monitoring</v>
          </cell>
          <cell r="U44" t="str">
            <v>Contribute to gender equality/women’s empowerment in a limited way (1)</v>
          </cell>
          <cell r="V44" t="str">
            <v>Not expected to contribute to realization of human rights (0)</v>
          </cell>
          <cell r="W44" t="str">
            <v>Not expected to contribute to sustaining peace (0)</v>
          </cell>
          <cell r="X44" t="str">
            <v>Capacity Development/Technical Assistance </v>
          </cell>
          <cell r="AA44"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44" t="str">
            <v>17.10 Promote a universal, rules-based, open, non‑discriminatory and equitable multilateral trading system under the World Trade Organization, including through the conclusion of negotiations under its Doha Development Agenda</v>
          </cell>
          <cell r="AC44" t="str">
            <v>17.11 Significantly increase the exports of developing countries, in particular with a view to doubling the least developed countries’ share of global exports by 2020</v>
          </cell>
          <cell r="AF44" t="str">
            <v>Economic Development</v>
          </cell>
          <cell r="AG44" t="str">
            <v>Capacity Building</v>
          </cell>
          <cell r="AH44" t="str">
            <v>Support to Institutions</v>
          </cell>
          <cell r="AJ44" t="str">
            <v>Tailored Policy Support &amp; Technical Assistance</v>
          </cell>
          <cell r="AK44" t="str">
            <v>United Nations Conference on Trade and Development (UNCTAD)</v>
          </cell>
          <cell r="AL44" t="str">
            <v>UK</v>
          </cell>
          <cell r="AO44" t="str">
            <v>Organisation of Eastern Caribbean States (OECS)</v>
          </cell>
          <cell r="AZ44">
            <v>0</v>
          </cell>
          <cell r="BC44">
            <v>0</v>
          </cell>
          <cell r="BF44">
            <v>0</v>
          </cell>
          <cell r="BI44">
            <v>0</v>
          </cell>
          <cell r="BL44">
            <v>0</v>
          </cell>
          <cell r="BO44">
            <v>0</v>
          </cell>
          <cell r="BR44">
            <v>0</v>
          </cell>
          <cell r="BU44">
            <v>0</v>
          </cell>
          <cell r="BX44">
            <v>0</v>
          </cell>
          <cell r="BY44">
            <v>800000</v>
          </cell>
          <cell r="BZ44">
            <v>300000</v>
          </cell>
          <cell r="CA44">
            <v>500000</v>
          </cell>
          <cell r="CB44">
            <v>800000</v>
          </cell>
          <cell r="CC44">
            <v>300000</v>
          </cell>
          <cell r="CD44">
            <v>500000</v>
          </cell>
          <cell r="CG44">
            <v>0</v>
          </cell>
          <cell r="CJ44">
            <v>0</v>
          </cell>
          <cell r="CM44">
            <v>0</v>
          </cell>
          <cell r="CP44">
            <v>0</v>
          </cell>
          <cell r="CS44">
            <v>0</v>
          </cell>
          <cell r="CV44">
            <v>0</v>
          </cell>
          <cell r="CY44">
            <v>0</v>
          </cell>
          <cell r="DB44">
            <v>0</v>
          </cell>
          <cell r="DE44">
            <v>0</v>
          </cell>
          <cell r="DH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row>
        <row r="45">
          <cell r="E45" t="str">
            <v>Ministry Agriculture is supported in the development of a national bioeconomy initiative through the promotion and implementation of urban and peri-urban landscape management practices for greener cities to catalyse a climate-resilient, environmentally friendly country</v>
          </cell>
          <cell r="O45" t="str">
            <v>* 3976 - Development of a Monitoring and Review framework for Blue Economy investment inclusive of PPPs, due: 2023-Feb-28
* 3977 - Capacities of aquaculturalist strengthened to increase access to credit, adopt GAP (including post harvest handling) and food safety to meet market requirements., due: 2023-Aug-31
* 3978 - Value chain analyses completed on aquaculture., due: 2022-Aug-31</v>
          </cell>
          <cell r="T45" t="str">
            <v>Collaborative activities in coordination with OECS</v>
          </cell>
          <cell r="X45" t="str">
            <v>Policy Advice and Thought Leadership </v>
          </cell>
          <cell r="AA45" t="str">
            <v>13.1 Strengthen resilience and adaptive capacity to climate-related hazards and natural disasters in all countries</v>
          </cell>
          <cell r="AF45" t="str">
            <v>Biodiversity and Ecosystems  for food and agriculture</v>
          </cell>
          <cell r="AJ45" t="str">
            <v>Tailored Policy Support &amp; Technical Assistance</v>
          </cell>
          <cell r="AK45" t="str">
            <v>Food and Agriculture Organization of the United Nations (FAO)</v>
          </cell>
          <cell r="AZ45">
            <v>0</v>
          </cell>
          <cell r="BC45">
            <v>0</v>
          </cell>
          <cell r="BF45">
            <v>0</v>
          </cell>
          <cell r="BG45">
            <v>28500</v>
          </cell>
          <cell r="BH45">
            <v>28500</v>
          </cell>
          <cell r="BI45">
            <v>0</v>
          </cell>
          <cell r="BL45">
            <v>0</v>
          </cell>
          <cell r="BO45">
            <v>0</v>
          </cell>
          <cell r="BR45">
            <v>0</v>
          </cell>
          <cell r="BU45">
            <v>0</v>
          </cell>
          <cell r="BX45">
            <v>0</v>
          </cell>
          <cell r="CA45">
            <v>0</v>
          </cell>
          <cell r="CB45">
            <v>28500</v>
          </cell>
          <cell r="CC45">
            <v>28500</v>
          </cell>
          <cell r="CD45">
            <v>0</v>
          </cell>
          <cell r="CG45">
            <v>0</v>
          </cell>
          <cell r="CJ45">
            <v>0</v>
          </cell>
          <cell r="CM45">
            <v>0</v>
          </cell>
          <cell r="CP45">
            <v>0</v>
          </cell>
          <cell r="CS45">
            <v>0</v>
          </cell>
          <cell r="CV45">
            <v>0</v>
          </cell>
          <cell r="CY45">
            <v>0</v>
          </cell>
          <cell r="DB45">
            <v>0</v>
          </cell>
          <cell r="DE45">
            <v>0</v>
          </cell>
          <cell r="DH45">
            <v>0</v>
          </cell>
          <cell r="DK45">
            <v>0</v>
          </cell>
          <cell r="DL45">
            <v>0</v>
          </cell>
          <cell r="DM45">
            <v>0</v>
          </cell>
          <cell r="DN45">
            <v>0</v>
          </cell>
          <cell r="DO45">
            <v>0</v>
          </cell>
          <cell r="DP45">
            <v>0</v>
          </cell>
          <cell r="DQ45">
            <v>0</v>
          </cell>
          <cell r="DR45">
            <v>0</v>
          </cell>
          <cell r="DS45">
            <v>0</v>
          </cell>
          <cell r="DT45">
            <v>0</v>
          </cell>
          <cell r="DU45">
            <v>0</v>
          </cell>
          <cell r="DV45">
            <v>0</v>
          </cell>
          <cell r="DW45">
            <v>0</v>
          </cell>
          <cell r="DX45">
            <v>0</v>
          </cell>
          <cell r="DY45">
            <v>0</v>
          </cell>
          <cell r="DZ45">
            <v>0</v>
          </cell>
          <cell r="EA45">
            <v>28500</v>
          </cell>
          <cell r="EB45">
            <v>28500</v>
          </cell>
          <cell r="EC45">
            <v>0</v>
          </cell>
          <cell r="ED45">
            <v>0</v>
          </cell>
          <cell r="EE45">
            <v>0</v>
          </cell>
          <cell r="EF45">
            <v>0</v>
          </cell>
        </row>
        <row r="46">
          <cell r="E46" t="str">
            <v>Government institutions have strengthened policy framework and traceability systems to improve and promote sustainable blue food systems and opportunities for investment</v>
          </cell>
          <cell r="L46" t="str">
            <v>* 3952 - Development of a Monitoring and Review framework for Blue Economy investment inclusive of PPPs, due: 2022-Dec-31
* 3953 - Capacity built in the  development on knowledge, measures, options, and incentives for addressing bycatch mitigation and unwanted discards to improve sustainability of fisheries increased among key stakeholder groups, due: 2023-Dec-31</v>
          </cell>
          <cell r="AA4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46" t="str">
            <v>14.b Provide access for small-scale artisanal fishers to marine resources and markets</v>
          </cell>
          <cell r="AF46" t="str">
            <v xml:space="preserve">Blue Transformation </v>
          </cell>
          <cell r="AJ46" t="str">
            <v>COVID Response  &amp;  Socio-economic Recovery</v>
          </cell>
          <cell r="AK46" t="str">
            <v>Food and Agriculture Organization of the United Nations (FAO)</v>
          </cell>
          <cell r="AZ46">
            <v>0</v>
          </cell>
          <cell r="BA46">
            <v>115800</v>
          </cell>
          <cell r="BB46">
            <v>77000</v>
          </cell>
          <cell r="BC46">
            <v>38800</v>
          </cell>
          <cell r="BF46">
            <v>0</v>
          </cell>
          <cell r="BI46">
            <v>0</v>
          </cell>
          <cell r="BL46">
            <v>0</v>
          </cell>
          <cell r="BO46">
            <v>0</v>
          </cell>
          <cell r="BR46">
            <v>0</v>
          </cell>
          <cell r="BU46">
            <v>0</v>
          </cell>
          <cell r="BX46">
            <v>0</v>
          </cell>
          <cell r="CA46">
            <v>0</v>
          </cell>
          <cell r="CB46">
            <v>115800</v>
          </cell>
          <cell r="CC46">
            <v>77000</v>
          </cell>
          <cell r="CD46">
            <v>38800</v>
          </cell>
          <cell r="CG46">
            <v>0</v>
          </cell>
          <cell r="CJ46">
            <v>0</v>
          </cell>
          <cell r="CM46">
            <v>0</v>
          </cell>
          <cell r="CP46">
            <v>0</v>
          </cell>
          <cell r="CS46">
            <v>0</v>
          </cell>
          <cell r="CV46">
            <v>0</v>
          </cell>
          <cell r="CY46">
            <v>0</v>
          </cell>
          <cell r="DB46">
            <v>0</v>
          </cell>
          <cell r="DE46">
            <v>0</v>
          </cell>
          <cell r="DH46">
            <v>0</v>
          </cell>
          <cell r="DK46">
            <v>0</v>
          </cell>
          <cell r="DL46">
            <v>0</v>
          </cell>
          <cell r="DM46">
            <v>0</v>
          </cell>
          <cell r="DN46">
            <v>0</v>
          </cell>
          <cell r="DO46">
            <v>0</v>
          </cell>
          <cell r="DP46">
            <v>0</v>
          </cell>
          <cell r="DQ46">
            <v>0</v>
          </cell>
          <cell r="DR46">
            <v>0</v>
          </cell>
          <cell r="DS46">
            <v>0</v>
          </cell>
          <cell r="DT46">
            <v>0</v>
          </cell>
          <cell r="DU46">
            <v>115800</v>
          </cell>
          <cell r="DV46">
            <v>77000</v>
          </cell>
          <cell r="DW46">
            <v>38800</v>
          </cell>
          <cell r="DX46">
            <v>0</v>
          </cell>
          <cell r="DY46">
            <v>0</v>
          </cell>
          <cell r="DZ46">
            <v>0</v>
          </cell>
          <cell r="EA46">
            <v>0</v>
          </cell>
          <cell r="EB46">
            <v>0</v>
          </cell>
          <cell r="EC46">
            <v>0</v>
          </cell>
          <cell r="ED46">
            <v>0</v>
          </cell>
          <cell r="EE46">
            <v>0</v>
          </cell>
          <cell r="EF46">
            <v>0</v>
          </cell>
        </row>
        <row r="47">
          <cell r="E47" t="str">
            <v xml:space="preserve">National government has increased capacity to assess its labour force in the blue and green economies </v>
          </cell>
          <cell r="F47" t="str">
            <v>Support in the development of blue and green jobs modules for the labour force survey</v>
          </cell>
          <cell r="AB47" t="str">
            <v>2.1 By 2030, end hunger and ensure access by all people, in particular the poor and people in vulnerable situations, including infants, to safe, nutritious and sufficient food all year round</v>
          </cell>
          <cell r="AF47" t="str">
            <v>Data collection and analysis</v>
          </cell>
          <cell r="AG47" t="str">
            <v xml:space="preserve">Blue /Green Economy </v>
          </cell>
          <cell r="AH47" t="str">
            <v>Capacity Building</v>
          </cell>
          <cell r="AJ47" t="str">
            <v>Tailored Policy Support &amp; Technical Assistance</v>
          </cell>
          <cell r="AK47" t="str">
            <v>International Labour Organization (ILO)</v>
          </cell>
          <cell r="AZ47">
            <v>0</v>
          </cell>
          <cell r="BC47">
            <v>0</v>
          </cell>
          <cell r="BF47">
            <v>0</v>
          </cell>
          <cell r="BI47">
            <v>0</v>
          </cell>
          <cell r="BL47">
            <v>0</v>
          </cell>
          <cell r="BO47">
            <v>0</v>
          </cell>
          <cell r="BR47">
            <v>0</v>
          </cell>
          <cell r="BU47">
            <v>0</v>
          </cell>
          <cell r="BX47">
            <v>0</v>
          </cell>
          <cell r="CA47">
            <v>0</v>
          </cell>
          <cell r="CB47">
            <v>0</v>
          </cell>
          <cell r="CC47">
            <v>0</v>
          </cell>
          <cell r="CD47">
            <v>0</v>
          </cell>
          <cell r="CG47">
            <v>0</v>
          </cell>
          <cell r="CJ47">
            <v>0</v>
          </cell>
          <cell r="CM47">
            <v>0</v>
          </cell>
          <cell r="CP47">
            <v>0</v>
          </cell>
          <cell r="CS47">
            <v>0</v>
          </cell>
          <cell r="CV47">
            <v>0</v>
          </cell>
          <cell r="CY47">
            <v>0</v>
          </cell>
          <cell r="DB47">
            <v>0</v>
          </cell>
          <cell r="DE47">
            <v>0</v>
          </cell>
          <cell r="DH47">
            <v>0</v>
          </cell>
          <cell r="DK47">
            <v>0</v>
          </cell>
          <cell r="DL47">
            <v>0</v>
          </cell>
          <cell r="DM47">
            <v>0</v>
          </cell>
          <cell r="DN47">
            <v>0</v>
          </cell>
          <cell r="DO47">
            <v>0</v>
          </cell>
          <cell r="DP47">
            <v>0</v>
          </cell>
          <cell r="DQ47">
            <v>0</v>
          </cell>
          <cell r="DR47">
            <v>0</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row>
        <row r="48">
          <cell r="E48" t="str">
            <v>National Stakeholders and development partners have access to UpToDate labour market data through a revised common OECS labour force survey questionnaire incorporating latest International statistical standards</v>
          </cell>
          <cell r="F48" t="str">
            <v>The activity is carried out in coordination with the OECS secretariat relying on a national statistical Offices within OECS member states</v>
          </cell>
          <cell r="AF48" t="str">
            <v>Employment</v>
          </cell>
          <cell r="AG48" t="str">
            <v xml:space="preserve">Youth Employment </v>
          </cell>
          <cell r="AI48" t="str">
            <v>Broad-based, Inclusive, and Sustainable Economic Growth and Transformation</v>
          </cell>
          <cell r="AJ48" t="str">
            <v>COVID Response  &amp;  Socio-economic Recovery</v>
          </cell>
          <cell r="AK48" t="str">
            <v>International Labour Organization (ILO)</v>
          </cell>
          <cell r="AO48" t="str">
            <v>Organisation of Eastern Caribbean States (OECS)</v>
          </cell>
          <cell r="AZ48">
            <v>0</v>
          </cell>
          <cell r="BC48">
            <v>0</v>
          </cell>
          <cell r="BF48">
            <v>0</v>
          </cell>
          <cell r="BI48">
            <v>0</v>
          </cell>
          <cell r="BL48">
            <v>0</v>
          </cell>
          <cell r="BO48">
            <v>0</v>
          </cell>
          <cell r="BR48">
            <v>0</v>
          </cell>
          <cell r="BU48">
            <v>0</v>
          </cell>
          <cell r="BX48">
            <v>0</v>
          </cell>
          <cell r="CA48">
            <v>0</v>
          </cell>
          <cell r="CB48">
            <v>0</v>
          </cell>
          <cell r="CC48">
            <v>0</v>
          </cell>
          <cell r="CD48">
            <v>0</v>
          </cell>
          <cell r="CG48">
            <v>0</v>
          </cell>
          <cell r="CJ48">
            <v>0</v>
          </cell>
          <cell r="CM48">
            <v>0</v>
          </cell>
          <cell r="CP48">
            <v>0</v>
          </cell>
          <cell r="CS48">
            <v>0</v>
          </cell>
          <cell r="CV48">
            <v>0</v>
          </cell>
          <cell r="CY48">
            <v>0</v>
          </cell>
          <cell r="DB48">
            <v>0</v>
          </cell>
          <cell r="DE48">
            <v>0</v>
          </cell>
          <cell r="DH48">
            <v>0</v>
          </cell>
          <cell r="DK48">
            <v>0</v>
          </cell>
          <cell r="DL48">
            <v>0</v>
          </cell>
          <cell r="DM48">
            <v>0</v>
          </cell>
          <cell r="DN48">
            <v>0</v>
          </cell>
          <cell r="DO48">
            <v>0</v>
          </cell>
          <cell r="DP48">
            <v>0</v>
          </cell>
          <cell r="DQ48">
            <v>0</v>
          </cell>
          <cell r="DR48">
            <v>0</v>
          </cell>
          <cell r="DS48">
            <v>0</v>
          </cell>
          <cell r="DT48">
            <v>0</v>
          </cell>
          <cell r="DU48">
            <v>0</v>
          </cell>
          <cell r="DV48">
            <v>0</v>
          </cell>
          <cell r="DW48">
            <v>0</v>
          </cell>
          <cell r="DX48">
            <v>0</v>
          </cell>
          <cell r="DY48">
            <v>0</v>
          </cell>
          <cell r="DZ48">
            <v>0</v>
          </cell>
          <cell r="EA48">
            <v>0</v>
          </cell>
          <cell r="EB48">
            <v>0</v>
          </cell>
          <cell r="EC48">
            <v>0</v>
          </cell>
          <cell r="ED48">
            <v>0</v>
          </cell>
          <cell r="EE48">
            <v>0</v>
          </cell>
          <cell r="EF48">
            <v>0</v>
          </cell>
        </row>
        <row r="49">
          <cell r="E49" t="str">
            <v>Increased institutional capacity of workers’ organizations to develop proposals for negotiations at bipartite and tripartite social dialogue mechanisms, including collective bargaining agreements at all levels, focusing on relevant areas; and to contribute effectively to the formulation and coherent implementation of economic, social and environmental policies at the national, regional and international levels, including in multilateral frameworks or institutions.</v>
          </cell>
          <cell r="AF49" t="str">
            <v>Capacity Building</v>
          </cell>
          <cell r="AG49" t="str">
            <v>Support to Institutions</v>
          </cell>
          <cell r="AK49" t="str">
            <v>International Labour Organization (ILO)</v>
          </cell>
          <cell r="AZ49">
            <v>0</v>
          </cell>
          <cell r="BC49">
            <v>0</v>
          </cell>
          <cell r="BF49">
            <v>0</v>
          </cell>
          <cell r="BI49">
            <v>0</v>
          </cell>
          <cell r="BL49">
            <v>0</v>
          </cell>
          <cell r="BO49">
            <v>0</v>
          </cell>
          <cell r="BR49">
            <v>0</v>
          </cell>
          <cell r="BU49">
            <v>0</v>
          </cell>
          <cell r="BX49">
            <v>0</v>
          </cell>
          <cell r="CA49">
            <v>0</v>
          </cell>
          <cell r="CB49">
            <v>0</v>
          </cell>
          <cell r="CC49">
            <v>0</v>
          </cell>
          <cell r="CD49">
            <v>0</v>
          </cell>
          <cell r="CG49">
            <v>0</v>
          </cell>
          <cell r="CJ49">
            <v>0</v>
          </cell>
          <cell r="CM49">
            <v>0</v>
          </cell>
          <cell r="CP49">
            <v>0</v>
          </cell>
          <cell r="CS49">
            <v>0</v>
          </cell>
          <cell r="CV49">
            <v>0</v>
          </cell>
          <cell r="CY49">
            <v>0</v>
          </cell>
          <cell r="DB49">
            <v>0</v>
          </cell>
          <cell r="DE49">
            <v>0</v>
          </cell>
          <cell r="DH49">
            <v>0</v>
          </cell>
          <cell r="DK49">
            <v>0</v>
          </cell>
          <cell r="DL49">
            <v>0</v>
          </cell>
          <cell r="DM49">
            <v>0</v>
          </cell>
          <cell r="DN49">
            <v>0</v>
          </cell>
          <cell r="DO49">
            <v>0</v>
          </cell>
          <cell r="DP49">
            <v>0</v>
          </cell>
          <cell r="DQ49">
            <v>0</v>
          </cell>
          <cell r="DR49">
            <v>0</v>
          </cell>
          <cell r="DS49">
            <v>0</v>
          </cell>
          <cell r="DT49">
            <v>0</v>
          </cell>
          <cell r="DU49">
            <v>0</v>
          </cell>
          <cell r="DV49">
            <v>0</v>
          </cell>
          <cell r="DW49">
            <v>0</v>
          </cell>
          <cell r="DX49">
            <v>0</v>
          </cell>
          <cell r="DY49">
            <v>0</v>
          </cell>
          <cell r="DZ49">
            <v>0</v>
          </cell>
          <cell r="EA49">
            <v>0</v>
          </cell>
          <cell r="EB49">
            <v>0</v>
          </cell>
          <cell r="EC49">
            <v>0</v>
          </cell>
          <cell r="ED49">
            <v>0</v>
          </cell>
          <cell r="EE49">
            <v>0</v>
          </cell>
          <cell r="EF49">
            <v>0</v>
          </cell>
        </row>
        <row r="50">
          <cell r="E50" t="str">
            <v>Increased capacity of Member States to ensure respect for, promote and realize fundamental principles and rights at work</v>
          </cell>
          <cell r="F50" t="str">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ell>
          <cell r="AF50" t="str">
            <v>Data collection and analysis</v>
          </cell>
          <cell r="AG50" t="str">
            <v>Child Protection</v>
          </cell>
          <cell r="AH50" t="str">
            <v>Planning and Monitoring</v>
          </cell>
          <cell r="AI50" t="str">
            <v>Broad-based, Inclusive, and Sustainable Economic Growth and Transformation</v>
          </cell>
          <cell r="AK50" t="str">
            <v>International Labour Organization (ILO)</v>
          </cell>
          <cell r="AZ50">
            <v>0</v>
          </cell>
          <cell r="BC50">
            <v>0</v>
          </cell>
          <cell r="BF50">
            <v>0</v>
          </cell>
          <cell r="BI50">
            <v>0</v>
          </cell>
          <cell r="BL50">
            <v>0</v>
          </cell>
          <cell r="BO50">
            <v>0</v>
          </cell>
          <cell r="BR50">
            <v>0</v>
          </cell>
          <cell r="BU50">
            <v>0</v>
          </cell>
          <cell r="BX50">
            <v>0</v>
          </cell>
          <cell r="CA50">
            <v>0</v>
          </cell>
          <cell r="CB50">
            <v>0</v>
          </cell>
          <cell r="CC50">
            <v>0</v>
          </cell>
          <cell r="CD50">
            <v>0</v>
          </cell>
          <cell r="CG50">
            <v>0</v>
          </cell>
          <cell r="CJ50">
            <v>0</v>
          </cell>
          <cell r="CM50">
            <v>0</v>
          </cell>
          <cell r="CP50">
            <v>0</v>
          </cell>
          <cell r="CS50">
            <v>0</v>
          </cell>
          <cell r="CV50">
            <v>0</v>
          </cell>
          <cell r="CY50">
            <v>0</v>
          </cell>
          <cell r="DB50">
            <v>0</v>
          </cell>
          <cell r="DE50">
            <v>0</v>
          </cell>
          <cell r="DH50">
            <v>0</v>
          </cell>
          <cell r="DK50">
            <v>0</v>
          </cell>
          <cell r="DL50">
            <v>0</v>
          </cell>
          <cell r="DM50">
            <v>0</v>
          </cell>
          <cell r="DN50">
            <v>0</v>
          </cell>
          <cell r="DO50">
            <v>0</v>
          </cell>
          <cell r="DP50">
            <v>0</v>
          </cell>
          <cell r="DQ50">
            <v>0</v>
          </cell>
          <cell r="DR50">
            <v>0</v>
          </cell>
          <cell r="DS50">
            <v>0</v>
          </cell>
          <cell r="DT50">
            <v>0</v>
          </cell>
          <cell r="DU50">
            <v>0</v>
          </cell>
          <cell r="DV50">
            <v>0</v>
          </cell>
          <cell r="DW50">
            <v>0</v>
          </cell>
          <cell r="DX50">
            <v>0</v>
          </cell>
          <cell r="DY50">
            <v>0</v>
          </cell>
          <cell r="DZ50">
            <v>0</v>
          </cell>
          <cell r="EA50">
            <v>0</v>
          </cell>
          <cell r="EB50">
            <v>0</v>
          </cell>
          <cell r="EC50">
            <v>0</v>
          </cell>
          <cell r="ED50">
            <v>0</v>
          </cell>
          <cell r="EE50">
            <v>0</v>
          </cell>
          <cell r="EF50">
            <v>0</v>
          </cell>
        </row>
        <row r="51">
          <cell r="E51" t="str">
            <v>Increased institutional capacity and resilience of labour administrations</v>
          </cell>
          <cell r="F51" t="str">
            <v>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inter alia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v>
          </cell>
          <cell r="AF51" t="str">
            <v>Capacity Building</v>
          </cell>
          <cell r="AG51" t="str">
            <v>Law Enforcement</v>
          </cell>
          <cell r="AK51" t="str">
            <v>International Labour Organization (ILO)</v>
          </cell>
          <cell r="AZ51">
            <v>0</v>
          </cell>
          <cell r="BC51">
            <v>0</v>
          </cell>
          <cell r="BF51">
            <v>0</v>
          </cell>
          <cell r="BI51">
            <v>0</v>
          </cell>
          <cell r="BL51">
            <v>0</v>
          </cell>
          <cell r="BO51">
            <v>0</v>
          </cell>
          <cell r="BR51">
            <v>0</v>
          </cell>
          <cell r="BU51">
            <v>0</v>
          </cell>
          <cell r="BX51">
            <v>0</v>
          </cell>
          <cell r="CA51">
            <v>0</v>
          </cell>
          <cell r="CB51">
            <v>0</v>
          </cell>
          <cell r="CC51">
            <v>0</v>
          </cell>
          <cell r="CD51">
            <v>0</v>
          </cell>
          <cell r="CG51">
            <v>0</v>
          </cell>
          <cell r="CJ51">
            <v>0</v>
          </cell>
          <cell r="CM51">
            <v>0</v>
          </cell>
          <cell r="CP51">
            <v>0</v>
          </cell>
          <cell r="CS51">
            <v>0</v>
          </cell>
          <cell r="CV51">
            <v>0</v>
          </cell>
          <cell r="CY51">
            <v>0</v>
          </cell>
          <cell r="DB51">
            <v>0</v>
          </cell>
          <cell r="DE51">
            <v>0</v>
          </cell>
          <cell r="DH51">
            <v>0</v>
          </cell>
          <cell r="DK51">
            <v>0</v>
          </cell>
          <cell r="DL51">
            <v>0</v>
          </cell>
          <cell r="DM51">
            <v>0</v>
          </cell>
          <cell r="DN51">
            <v>0</v>
          </cell>
          <cell r="DO51">
            <v>0</v>
          </cell>
          <cell r="DP51">
            <v>0</v>
          </cell>
          <cell r="DQ51">
            <v>0</v>
          </cell>
          <cell r="DR51">
            <v>0</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row>
        <row r="52">
          <cell r="E52" t="str">
            <v>Capacity development and knowledge sharing actions conducted to connect Research, Policy and Practice to promote social inclusion in Caribbean Small Island Developing States.</v>
          </cell>
          <cell r="AF52" t="str">
            <v>Capacity Building</v>
          </cell>
          <cell r="AK52" t="str">
            <v>United Nations Educational, Scientific and Cultural Organization (UNESCO)</v>
          </cell>
          <cell r="AZ52">
            <v>0</v>
          </cell>
          <cell r="BC52">
            <v>0</v>
          </cell>
          <cell r="BF52">
            <v>0</v>
          </cell>
          <cell r="BI52">
            <v>0</v>
          </cell>
          <cell r="BL52">
            <v>0</v>
          </cell>
          <cell r="BO52">
            <v>0</v>
          </cell>
          <cell r="BR52">
            <v>0</v>
          </cell>
          <cell r="BU52">
            <v>0</v>
          </cell>
          <cell r="BX52">
            <v>0</v>
          </cell>
          <cell r="CA52">
            <v>0</v>
          </cell>
          <cell r="CB52">
            <v>0</v>
          </cell>
          <cell r="CC52">
            <v>0</v>
          </cell>
          <cell r="CD52">
            <v>0</v>
          </cell>
          <cell r="CG52">
            <v>0</v>
          </cell>
          <cell r="CJ52">
            <v>0</v>
          </cell>
          <cell r="CM52">
            <v>0</v>
          </cell>
          <cell r="CP52">
            <v>0</v>
          </cell>
          <cell r="CS52">
            <v>0</v>
          </cell>
          <cell r="CV52">
            <v>0</v>
          </cell>
          <cell r="CY52">
            <v>0</v>
          </cell>
          <cell r="DB52">
            <v>0</v>
          </cell>
          <cell r="DE52">
            <v>0</v>
          </cell>
          <cell r="DH52">
            <v>0</v>
          </cell>
          <cell r="DK52">
            <v>0</v>
          </cell>
          <cell r="DL52">
            <v>0</v>
          </cell>
          <cell r="DM52">
            <v>0</v>
          </cell>
          <cell r="DN52">
            <v>0</v>
          </cell>
          <cell r="DO52">
            <v>0</v>
          </cell>
          <cell r="DP52">
            <v>0</v>
          </cell>
          <cell r="DQ52">
            <v>0</v>
          </cell>
          <cell r="DR52">
            <v>0</v>
          </cell>
          <cell r="DS52">
            <v>0</v>
          </cell>
          <cell r="DT52">
            <v>0</v>
          </cell>
          <cell r="DU52">
            <v>0</v>
          </cell>
          <cell r="DV52">
            <v>0</v>
          </cell>
          <cell r="DW52">
            <v>0</v>
          </cell>
          <cell r="DX52">
            <v>0</v>
          </cell>
          <cell r="DY52">
            <v>0</v>
          </cell>
          <cell r="DZ52">
            <v>0</v>
          </cell>
          <cell r="EA52">
            <v>0</v>
          </cell>
          <cell r="EB52">
            <v>0</v>
          </cell>
          <cell r="EC52">
            <v>0</v>
          </cell>
          <cell r="ED52">
            <v>0</v>
          </cell>
          <cell r="EE52">
            <v>0</v>
          </cell>
          <cell r="EF52">
            <v>0</v>
          </cell>
        </row>
        <row r="53">
          <cell r="E53" t="str">
            <v>National governments and regional institutions have increased capacity to collect, analyse and utilize data and information to address structural inequalities and ensure the advancement of those at risk of being left furthest behind</v>
          </cell>
          <cell r="F53" t="str">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ell>
          <cell r="I53" t="str">
            <v>Denise Blackstock, Liason Officer, blackstock@unfpa.org</v>
          </cell>
          <cell r="L53" t="str">
            <v>Develop common operational dataset from official statistics, including sex-age disaggregated subnational population projections for SDG monitoring and humanitarian preparedness and response</v>
          </cell>
          <cell r="P53" t="str">
            <v>Develop common operational dataset from official statistics, including sex-age disaggregated subnational population projections for SDG monitoring and humanitarian preparedness and response</v>
          </cell>
          <cell r="T53" t="str">
            <v>Technical suport for the conduct, analysis and utilization of the census for sustainable development policies  (ten countries)</v>
          </cell>
          <cell r="AF53" t="str">
            <v>Data collection and analysis</v>
          </cell>
          <cell r="AG53" t="str">
            <v>Capacity Building</v>
          </cell>
          <cell r="AH53" t="str">
            <v>Planning and Monitoring</v>
          </cell>
          <cell r="AI53" t="str">
            <v xml:space="preserve"> A Resilient, Inclusive, Gender-Sensitive, and Peaceful Society</v>
          </cell>
          <cell r="AJ53" t="str">
            <v>Tailored Policy Support &amp; Technical Assistance</v>
          </cell>
          <cell r="AK53" t="str">
            <v>United Nations Population Fund (UNFPA)</v>
          </cell>
          <cell r="AO53" t="str">
            <v>Organisation of Eastern Caribbean States (OECS)</v>
          </cell>
          <cell r="AP53" t="str">
            <v>Other regional partners are ECLAC, CARICOM Statistics Programme, Caribbean Development Bank</v>
          </cell>
          <cell r="AZ53">
            <v>0</v>
          </cell>
          <cell r="BC53">
            <v>0</v>
          </cell>
          <cell r="BF53">
            <v>0</v>
          </cell>
          <cell r="BI53">
            <v>0</v>
          </cell>
          <cell r="BL53">
            <v>0</v>
          </cell>
          <cell r="BO53">
            <v>0</v>
          </cell>
          <cell r="BR53">
            <v>0</v>
          </cell>
          <cell r="BU53">
            <v>0</v>
          </cell>
          <cell r="BX53">
            <v>0</v>
          </cell>
          <cell r="BY53">
            <v>40000</v>
          </cell>
          <cell r="BZ53">
            <v>40000</v>
          </cell>
          <cell r="CA53">
            <v>0</v>
          </cell>
          <cell r="CB53">
            <v>40000</v>
          </cell>
          <cell r="CC53">
            <v>40000</v>
          </cell>
          <cell r="CD53">
            <v>0</v>
          </cell>
          <cell r="CG53">
            <v>0</v>
          </cell>
          <cell r="CJ53">
            <v>0</v>
          </cell>
          <cell r="CM53">
            <v>0</v>
          </cell>
          <cell r="CP53">
            <v>0</v>
          </cell>
          <cell r="CS53">
            <v>0</v>
          </cell>
          <cell r="CV53">
            <v>0</v>
          </cell>
          <cell r="CY53">
            <v>0</v>
          </cell>
          <cell r="DB53">
            <v>0</v>
          </cell>
          <cell r="DE53">
            <v>0</v>
          </cell>
          <cell r="DH53">
            <v>0</v>
          </cell>
          <cell r="DK53">
            <v>0</v>
          </cell>
          <cell r="DL53">
            <v>0</v>
          </cell>
          <cell r="DM53">
            <v>0</v>
          </cell>
          <cell r="DN53">
            <v>0</v>
          </cell>
          <cell r="DO53">
            <v>0</v>
          </cell>
          <cell r="DP53">
            <v>0</v>
          </cell>
          <cell r="DQ53">
            <v>0</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row>
        <row r="54">
          <cell r="E54"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F54" t="str">
            <v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v>
          </cell>
          <cell r="I54" t="str">
            <v>Denise Blackstock, Liason Officer, blackstock@unfpa.org</v>
          </cell>
          <cell r="N54" t="str">
            <v xml:space="preserve">Develop a sustainable population policy and action plan aligned to the National Resilience Development Strategy 2030 </v>
          </cell>
          <cell r="P54" t="str">
            <v>Prepare a population situation analysis of demographic transition and human mobility and formulate a sustainable population policy and action plan</v>
          </cell>
          <cell r="T54" t="str">
            <v>Development of data apprciation conceptual framework</v>
          </cell>
          <cell r="AF54" t="str">
            <v>Sexual and Reproductive Health (SRH)</v>
          </cell>
          <cell r="AG54" t="str">
            <v>Health/Policy Programme Strengthening</v>
          </cell>
          <cell r="AH54" t="str">
            <v>Health Capacity Building</v>
          </cell>
          <cell r="AI54" t="str">
            <v xml:space="preserve"> A Healthy Population</v>
          </cell>
          <cell r="AJ54" t="str">
            <v>Tailored Policy Support &amp; Technical Assistance</v>
          </cell>
          <cell r="AK54" t="str">
            <v>United Nations Population Fund (UNFPA)</v>
          </cell>
          <cell r="AO54" t="str">
            <v>Organisation of Eastern Caribbean States (OECS)</v>
          </cell>
          <cell r="AP54" t="str">
            <v>Other regional partners are ECLAC, CARICOM Statistics Programme, Caribbean Development Bank</v>
          </cell>
          <cell r="AZ54">
            <v>0</v>
          </cell>
          <cell r="BC54">
            <v>0</v>
          </cell>
          <cell r="BF54">
            <v>0</v>
          </cell>
          <cell r="BG54">
            <v>30000</v>
          </cell>
          <cell r="BH54">
            <v>30000</v>
          </cell>
          <cell r="BI54">
            <v>0</v>
          </cell>
          <cell r="BL54">
            <v>0</v>
          </cell>
          <cell r="BM54">
            <v>39250</v>
          </cell>
          <cell r="BN54">
            <v>39250</v>
          </cell>
          <cell r="BO54">
            <v>0</v>
          </cell>
          <cell r="BR54">
            <v>0</v>
          </cell>
          <cell r="BU54">
            <v>0</v>
          </cell>
          <cell r="BX54">
            <v>0</v>
          </cell>
          <cell r="BY54">
            <v>25000</v>
          </cell>
          <cell r="BZ54">
            <v>25000</v>
          </cell>
          <cell r="CA54">
            <v>0</v>
          </cell>
          <cell r="CB54">
            <v>94250</v>
          </cell>
          <cell r="CC54">
            <v>94250</v>
          </cell>
          <cell r="CD54">
            <v>0</v>
          </cell>
          <cell r="CG54">
            <v>0</v>
          </cell>
          <cell r="CJ54">
            <v>0</v>
          </cell>
          <cell r="CM54">
            <v>0</v>
          </cell>
          <cell r="CP54">
            <v>0</v>
          </cell>
          <cell r="CS54">
            <v>0</v>
          </cell>
          <cell r="CV54">
            <v>0</v>
          </cell>
          <cell r="CY54">
            <v>0</v>
          </cell>
          <cell r="DB54">
            <v>0</v>
          </cell>
          <cell r="DE54">
            <v>0</v>
          </cell>
          <cell r="DH54">
            <v>0</v>
          </cell>
          <cell r="DK54">
            <v>0</v>
          </cell>
          <cell r="DL54">
            <v>0</v>
          </cell>
          <cell r="DM54">
            <v>0</v>
          </cell>
          <cell r="DN54">
            <v>0</v>
          </cell>
          <cell r="DO54">
            <v>0</v>
          </cell>
          <cell r="DP54">
            <v>0</v>
          </cell>
          <cell r="DQ54">
            <v>0</v>
          </cell>
          <cell r="DR54">
            <v>0</v>
          </cell>
          <cell r="DS54">
            <v>0</v>
          </cell>
          <cell r="DT54">
            <v>0</v>
          </cell>
          <cell r="DU54">
            <v>0</v>
          </cell>
          <cell r="DV54">
            <v>0</v>
          </cell>
          <cell r="DW54">
            <v>0</v>
          </cell>
          <cell r="DX54">
            <v>0</v>
          </cell>
          <cell r="DY54">
            <v>0</v>
          </cell>
          <cell r="DZ54">
            <v>0</v>
          </cell>
          <cell r="EA54">
            <v>30000</v>
          </cell>
          <cell r="EB54">
            <v>30000</v>
          </cell>
          <cell r="EC54">
            <v>0</v>
          </cell>
          <cell r="ED54">
            <v>0</v>
          </cell>
          <cell r="EE54">
            <v>0</v>
          </cell>
          <cell r="EF54">
            <v>0</v>
          </cell>
        </row>
        <row r="55">
          <cell r="E55" t="str">
            <v xml:space="preserve">Government entities and regional institutions are better able to integrate sexual and reproductive health and reproductive rights into laws, policies and plans                                                                 </v>
          </cell>
          <cell r="F55" t="str">
            <v>Core interventions include strengthening the legislative/policy framework for sexual and reproductive health and rights, including for adolescents and marginalized groups; improving standards for quality health care services for adolescents; and integration of the Minimum Initial Service Package (MISP) for Reproductive Health in National Health Sector Emergency Plans.
Countries targeted: Anguilla, Antigua &amp; Barbuda, Barbados, British Virgin Islands, Dominica, Grenada, Montserrat, St Kitts &amp; Nevis, St Lucia, St Vincent &amp; Grenadines</v>
          </cell>
          <cell r="I55" t="str">
            <v>Denise Blackstock, Liason Officer, blackstock@unfpa.org</v>
          </cell>
          <cell r="N55" t="str">
            <v>Development of national  SRHR Policy including consultations and validation processes</v>
          </cell>
          <cell r="O55" t="str">
            <v>Update the national SRHR Policy including consultations and validation processes</v>
          </cell>
          <cell r="P55" t="str">
            <v>Development of national SRHR Policy including consultations and validation processes</v>
          </cell>
          <cell r="R55" t="str">
            <v>Development of national  SRHR Policy including consultations and validation processes</v>
          </cell>
          <cell r="S55" t="str">
            <v>Development of national  SRHR Policy including consultations and validation processes</v>
          </cell>
          <cell r="T55" t="str">
            <v>Update of OECS Model Legislation on Access to Sexual and Reproducive Health Services for Adolescents (based on findings and recommendations from UNFPA Legislative Review Study) - targeting OECS Member States</v>
          </cell>
          <cell r="AF55" t="str">
            <v>Sexual and Reproductive Health (SRH)</v>
          </cell>
          <cell r="AG55" t="str">
            <v>Health/Policy Programme Strengthening</v>
          </cell>
          <cell r="AH55" t="str">
            <v>Health Emergency/Disaster Preparedness</v>
          </cell>
          <cell r="AJ55" t="str">
            <v>Tailored Policy Support &amp; Technical Assistance</v>
          </cell>
          <cell r="AK55" t="str">
            <v>United Nations Population Fund (UNFPA)</v>
          </cell>
          <cell r="AO55" t="str">
            <v>Organisation of Eastern Caribbean States (OECS)</v>
          </cell>
          <cell r="AP55" t="str">
            <v>Caribbean Family Planning Association, International Planned Parenthood Federation (IPPF) Caribbean and Americas</v>
          </cell>
          <cell r="AZ55">
            <v>0</v>
          </cell>
          <cell r="BC55">
            <v>0</v>
          </cell>
          <cell r="BF55">
            <v>0</v>
          </cell>
          <cell r="BG55">
            <v>40000</v>
          </cell>
          <cell r="BH55">
            <v>40000</v>
          </cell>
          <cell r="BI55">
            <v>0</v>
          </cell>
          <cell r="BJ55">
            <v>40000</v>
          </cell>
          <cell r="BK55">
            <v>40000</v>
          </cell>
          <cell r="BL55">
            <v>0</v>
          </cell>
          <cell r="BM55">
            <v>15000</v>
          </cell>
          <cell r="BN55">
            <v>15000</v>
          </cell>
          <cell r="BO55">
            <v>0</v>
          </cell>
          <cell r="BR55">
            <v>0</v>
          </cell>
          <cell r="BS55">
            <v>40000</v>
          </cell>
          <cell r="BT55">
            <v>40000</v>
          </cell>
          <cell r="BU55">
            <v>0</v>
          </cell>
          <cell r="BV55">
            <v>40000</v>
          </cell>
          <cell r="BW55">
            <v>40000</v>
          </cell>
          <cell r="BX55">
            <v>0</v>
          </cell>
          <cell r="CA55">
            <v>0</v>
          </cell>
          <cell r="CB55">
            <v>175000</v>
          </cell>
          <cell r="CC55">
            <v>175000</v>
          </cell>
          <cell r="CD55">
            <v>0</v>
          </cell>
          <cell r="CG55">
            <v>0</v>
          </cell>
          <cell r="CJ55">
            <v>0</v>
          </cell>
          <cell r="CM55">
            <v>0</v>
          </cell>
          <cell r="CP55">
            <v>0</v>
          </cell>
          <cell r="CS55">
            <v>0</v>
          </cell>
          <cell r="CV55">
            <v>0</v>
          </cell>
          <cell r="CY55">
            <v>0</v>
          </cell>
          <cell r="DB55">
            <v>0</v>
          </cell>
          <cell r="DE55">
            <v>0</v>
          </cell>
          <cell r="DH55">
            <v>0</v>
          </cell>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40000</v>
          </cell>
          <cell r="EB55">
            <v>40000</v>
          </cell>
          <cell r="EC55">
            <v>0</v>
          </cell>
          <cell r="ED55">
            <v>40000</v>
          </cell>
          <cell r="EE55">
            <v>40000</v>
          </cell>
          <cell r="EF55">
            <v>0</v>
          </cell>
        </row>
        <row r="56">
          <cell r="E56" t="str">
            <v xml:space="preserve">Improved capacity of the UN, regional and national systems to produce and analyse gender statistics to measure progress on the SDGs. </v>
          </cell>
          <cell r="F56" t="str">
            <v xml:space="preserve">Increasing national and regional Capacity to collect, use, analyse and publicise gender statistics and sex-disaggregated data across planning, monitoring and decision making (Regional).
</v>
          </cell>
          <cell r="N56" t="str">
            <v>Improved capacity of the UN, regional and national systems to produce and analyse gender statistics to measure progress on the SDGs.</v>
          </cell>
          <cell r="U56" t="str">
            <v>Gender equality/women’s empowerment is the principle objective (3)</v>
          </cell>
          <cell r="V56" t="str">
            <v>Principal Contribution is to the realization of human rights (3)</v>
          </cell>
          <cell r="W56" t="str">
            <v>Contributes to sustaining peace in a limited way  human rights (1)</v>
          </cell>
          <cell r="X56" t="str">
            <v>Normative Support </v>
          </cell>
          <cell r="Y56" t="str">
            <v>Women and Girls</v>
          </cell>
          <cell r="Z56" t="str">
            <v xml:space="preserve">Other </v>
          </cell>
          <cell r="AF56" t="str">
            <v>Data collection and analysis</v>
          </cell>
          <cell r="AG56" t="str">
            <v>Support to Institutions</v>
          </cell>
          <cell r="AH56" t="str">
            <v>Capacity Building</v>
          </cell>
          <cell r="AJ56" t="str">
            <v>Tailored Policy Support &amp; Technical Assistance</v>
          </cell>
          <cell r="AK56" t="str">
            <v>United Nations Entity for Gender Equality and the Empowerment of Women (UN Women)</v>
          </cell>
          <cell r="AO56" t="str">
            <v>Caribbean Community Secretariat (CARICOM)</v>
          </cell>
          <cell r="AZ56">
            <v>0</v>
          </cell>
          <cell r="BC56">
            <v>0</v>
          </cell>
          <cell r="BF56">
            <v>0</v>
          </cell>
          <cell r="BG56">
            <v>1760</v>
          </cell>
          <cell r="BI56">
            <v>1760</v>
          </cell>
          <cell r="BL56">
            <v>0</v>
          </cell>
          <cell r="BO56">
            <v>0</v>
          </cell>
          <cell r="BR56">
            <v>0</v>
          </cell>
          <cell r="BU56">
            <v>0</v>
          </cell>
          <cell r="BX56">
            <v>0</v>
          </cell>
          <cell r="CA56">
            <v>0</v>
          </cell>
          <cell r="CB56">
            <v>1760</v>
          </cell>
          <cell r="CC56">
            <v>0</v>
          </cell>
          <cell r="CD56">
            <v>1760</v>
          </cell>
          <cell r="CG56">
            <v>0</v>
          </cell>
          <cell r="CJ56">
            <v>0</v>
          </cell>
          <cell r="CM56">
            <v>0</v>
          </cell>
          <cell r="CP56">
            <v>0</v>
          </cell>
          <cell r="CR56">
            <v>500</v>
          </cell>
          <cell r="CS56">
            <v>-500</v>
          </cell>
          <cell r="CV56">
            <v>0</v>
          </cell>
          <cell r="CY56">
            <v>0</v>
          </cell>
          <cell r="DB56">
            <v>0</v>
          </cell>
          <cell r="DE56">
            <v>0</v>
          </cell>
          <cell r="DH56">
            <v>0</v>
          </cell>
          <cell r="DK56">
            <v>0</v>
          </cell>
          <cell r="DL56">
            <v>0</v>
          </cell>
          <cell r="DM56">
            <v>500</v>
          </cell>
          <cell r="DN56">
            <v>-500</v>
          </cell>
          <cell r="DO56">
            <v>0</v>
          </cell>
          <cell r="DP56">
            <v>0</v>
          </cell>
          <cell r="DQ56">
            <v>0</v>
          </cell>
          <cell r="DR56">
            <v>0</v>
          </cell>
          <cell r="DS56">
            <v>0</v>
          </cell>
          <cell r="DT56">
            <v>0</v>
          </cell>
          <cell r="DU56">
            <v>0</v>
          </cell>
          <cell r="DV56">
            <v>0</v>
          </cell>
          <cell r="DW56">
            <v>0</v>
          </cell>
          <cell r="DX56">
            <v>0</v>
          </cell>
          <cell r="DY56">
            <v>0</v>
          </cell>
          <cell r="DZ56">
            <v>0</v>
          </cell>
          <cell r="EA56">
            <v>1760</v>
          </cell>
          <cell r="EB56">
            <v>500</v>
          </cell>
          <cell r="EC56">
            <v>1260</v>
          </cell>
          <cell r="ED56">
            <v>0</v>
          </cell>
          <cell r="EE56">
            <v>0</v>
          </cell>
          <cell r="EF56">
            <v>0</v>
          </cell>
        </row>
        <row r="57">
          <cell r="E57" t="str">
            <v>Strengthened capacity of and collaboration between NGMs and CSOs (including FBOs) to mainstream gender throughout regional and national policies and programmes.</v>
          </cell>
          <cell r="F57" t="str">
            <v xml:space="preserve">closely linked to realising MSDCF Outcome 8: People in the Caribbean and communities are engaged in building and maintaining safer, fairer, more inclusive, and equitable societies. </v>
          </cell>
          <cell r="AF57" t="str">
            <v>Gender discriminatory roles and practices</v>
          </cell>
          <cell r="AG57" t="str">
            <v>Support to Institutions</v>
          </cell>
          <cell r="AH57" t="str">
            <v>Capacity Building</v>
          </cell>
          <cell r="AJ57" t="str">
            <v>Tailored Policy Support &amp; Technical Assistance</v>
          </cell>
          <cell r="AK57" t="str">
            <v>United Nations Entity for Gender Equality and the Empowerment of Women (UN Women)</v>
          </cell>
          <cell r="AO57" t="str">
            <v>Caribbean Community Secretariat (CARICOM</v>
          </cell>
          <cell r="AP57" t="str">
            <v xml:space="preserve"> OECS Secretariat</v>
          </cell>
          <cell r="AZ57">
            <v>0</v>
          </cell>
          <cell r="BC57">
            <v>0</v>
          </cell>
          <cell r="BF57">
            <v>0</v>
          </cell>
          <cell r="BI57">
            <v>0</v>
          </cell>
          <cell r="BL57">
            <v>0</v>
          </cell>
          <cell r="BO57">
            <v>0</v>
          </cell>
          <cell r="BR57">
            <v>0</v>
          </cell>
          <cell r="BU57">
            <v>0</v>
          </cell>
          <cell r="BX57">
            <v>0</v>
          </cell>
          <cell r="CA57">
            <v>0</v>
          </cell>
          <cell r="CB57">
            <v>0</v>
          </cell>
          <cell r="CC57">
            <v>0</v>
          </cell>
          <cell r="CD57">
            <v>0</v>
          </cell>
          <cell r="CG57">
            <v>0</v>
          </cell>
          <cell r="CJ57">
            <v>0</v>
          </cell>
          <cell r="CM57">
            <v>0</v>
          </cell>
          <cell r="CP57">
            <v>0</v>
          </cell>
          <cell r="CS57">
            <v>0</v>
          </cell>
          <cell r="CV57">
            <v>0</v>
          </cell>
          <cell r="CY57">
            <v>0</v>
          </cell>
          <cell r="DB57">
            <v>0</v>
          </cell>
          <cell r="DE57">
            <v>0</v>
          </cell>
          <cell r="DH57">
            <v>0</v>
          </cell>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row>
        <row r="58">
          <cell r="E58" t="str">
            <v>Enhanced capacities among the media, sports and members of the creative and cultural industries and the women’s movement in CARICOM to report and promote positive social norms that promote gender equality and women’s empowerment.</v>
          </cell>
          <cell r="F58" t="str">
            <v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v>
          </cell>
          <cell r="AF58" t="str">
            <v>Gender discriminatory roles and practices</v>
          </cell>
          <cell r="AG58" t="str">
            <v>Support to Institutions</v>
          </cell>
          <cell r="AH58" t="str">
            <v>Capacity Building</v>
          </cell>
          <cell r="AJ58" t="str">
            <v>Tailored Policy Support &amp; Technical Assistance</v>
          </cell>
          <cell r="AK58" t="str">
            <v>United Nations Entity for Gender Equality and the Empowerment of Women (UN Women)</v>
          </cell>
          <cell r="AO58" t="str">
            <v>Caribbean Community Secretariat (CARICOM</v>
          </cell>
          <cell r="AP58" t="str">
            <v xml:space="preserve"> OECS Secretariat</v>
          </cell>
          <cell r="AZ58">
            <v>0</v>
          </cell>
          <cell r="BC58">
            <v>0</v>
          </cell>
          <cell r="BF58">
            <v>0</v>
          </cell>
          <cell r="BI58">
            <v>0</v>
          </cell>
          <cell r="BL58">
            <v>0</v>
          </cell>
          <cell r="BO58">
            <v>0</v>
          </cell>
          <cell r="BR58">
            <v>0</v>
          </cell>
          <cell r="BU58">
            <v>0</v>
          </cell>
          <cell r="BX58">
            <v>0</v>
          </cell>
          <cell r="CA58">
            <v>0</v>
          </cell>
          <cell r="CB58">
            <v>0</v>
          </cell>
          <cell r="CC58">
            <v>0</v>
          </cell>
          <cell r="CD58">
            <v>0</v>
          </cell>
          <cell r="CG58">
            <v>0</v>
          </cell>
          <cell r="CJ58">
            <v>0</v>
          </cell>
          <cell r="CM58">
            <v>0</v>
          </cell>
          <cell r="CP58">
            <v>0</v>
          </cell>
          <cell r="CS58">
            <v>0</v>
          </cell>
          <cell r="CV58">
            <v>0</v>
          </cell>
          <cell r="CY58">
            <v>0</v>
          </cell>
          <cell r="DB58">
            <v>0</v>
          </cell>
          <cell r="DE58">
            <v>0</v>
          </cell>
          <cell r="DH58">
            <v>0</v>
          </cell>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row>
        <row r="59">
          <cell r="E59" t="str">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ell>
          <cell r="R59" t="str">
            <v>* 3994 - Capacities in food safety, handling, menu planning and preparation are enhanced and supported with the development of manuals and guidelines to facilitate food quality and safety. , due: 2023-Aug-31
* 3995 - Improved menu and effective nutrition education to create demand for local products in the school feeding program to include products from farmers and fisherfolks and created SFP procurement guidelines for products with links to small farmers., due: 2023-Aug-31
* 3996 - Evidence-based policy framework established to support school feeding programs, due: 2023-Aug-31</v>
          </cell>
          <cell r="S59" t="str">
            <v>* 4032 - Capacities in food safety, handling, menu planning and preparation are enhanced and supported with the development of manuals and guidelines to facilitate food quality and safety. , due: 2023-Aug-31
* 4033 - Improved menu and effective nutrition education to create demand for local products in the school feeding program to include products from farmers and fisherfolks and created SFP procurement guidelines for products with links to small farmers., due: 2023-Aug-31
* 4034 - Evidence-based policy framework established to support school feeding programs, due: 2023-Aug-31</v>
          </cell>
          <cell r="AA59" t="str">
            <v>1.3 Implement nationally appropriate social protection systems and measures for all, including floors, and by 2030 achieve substantial coverage of the poor and the vulnerable</v>
          </cell>
          <cell r="AB59" t="str">
            <v>2.1 By 2030, end hunger and ensure access by all people, in particular the poor and people in vulnerable situations, including infants, to safe, nutritious and sufficient food all year round</v>
          </cell>
          <cell r="AF59" t="str">
            <v>Nutrition for the most vulnerable</v>
          </cell>
          <cell r="AJ59" t="str">
            <v>COVID Response  &amp;  Socio-economic Recovery</v>
          </cell>
          <cell r="AK59" t="str">
            <v>Food and Agriculture Organization of the United Nations (FAO)</v>
          </cell>
          <cell r="AX59">
            <v>0</v>
          </cell>
          <cell r="AY59">
            <v>0</v>
          </cell>
          <cell r="AZ59">
            <v>0</v>
          </cell>
          <cell r="BA59">
            <v>55649</v>
          </cell>
          <cell r="BB59">
            <v>13149</v>
          </cell>
          <cell r="BC59">
            <v>42500</v>
          </cell>
          <cell r="BF59">
            <v>0</v>
          </cell>
          <cell r="BG59">
            <v>149800</v>
          </cell>
          <cell r="BH59">
            <v>0</v>
          </cell>
          <cell r="BI59">
            <v>149800</v>
          </cell>
          <cell r="BJ59">
            <v>149900</v>
          </cell>
          <cell r="BK59">
            <v>0</v>
          </cell>
          <cell r="BL59">
            <v>149900</v>
          </cell>
          <cell r="BO59">
            <v>0</v>
          </cell>
          <cell r="BR59">
            <v>0</v>
          </cell>
          <cell r="BS59">
            <v>225415</v>
          </cell>
          <cell r="BT59">
            <v>75072</v>
          </cell>
          <cell r="BU59">
            <v>150343</v>
          </cell>
          <cell r="BV59">
            <v>50000</v>
          </cell>
          <cell r="BW59">
            <v>0</v>
          </cell>
          <cell r="BX59">
            <v>50000</v>
          </cell>
          <cell r="CA59">
            <v>0</v>
          </cell>
          <cell r="CB59">
            <v>630764</v>
          </cell>
          <cell r="CC59">
            <v>88221</v>
          </cell>
          <cell r="CD59">
            <v>542543</v>
          </cell>
          <cell r="CG59">
            <v>0</v>
          </cell>
          <cell r="CJ59">
            <v>0</v>
          </cell>
          <cell r="CM59">
            <v>0</v>
          </cell>
          <cell r="CP59">
            <v>0</v>
          </cell>
          <cell r="CS59">
            <v>0</v>
          </cell>
          <cell r="CV59">
            <v>0</v>
          </cell>
          <cell r="CY59">
            <v>0</v>
          </cell>
          <cell r="DB59">
            <v>0</v>
          </cell>
          <cell r="DE59">
            <v>0</v>
          </cell>
          <cell r="DH59">
            <v>0</v>
          </cell>
          <cell r="DK59">
            <v>0</v>
          </cell>
          <cell r="DL59">
            <v>0</v>
          </cell>
          <cell r="DM59">
            <v>0</v>
          </cell>
          <cell r="DN59">
            <v>0</v>
          </cell>
          <cell r="DO59">
            <v>0</v>
          </cell>
          <cell r="DP59">
            <v>0</v>
          </cell>
          <cell r="DQ59">
            <v>0</v>
          </cell>
          <cell r="DR59">
            <v>0</v>
          </cell>
          <cell r="DS59">
            <v>0</v>
          </cell>
          <cell r="DT59">
            <v>0</v>
          </cell>
          <cell r="DU59">
            <v>55649</v>
          </cell>
          <cell r="DV59">
            <v>13149</v>
          </cell>
          <cell r="DW59">
            <v>42500</v>
          </cell>
          <cell r="DX59">
            <v>0</v>
          </cell>
          <cell r="DY59">
            <v>0</v>
          </cell>
          <cell r="DZ59">
            <v>0</v>
          </cell>
          <cell r="EA59">
            <v>149800</v>
          </cell>
          <cell r="EB59">
            <v>0</v>
          </cell>
          <cell r="EC59">
            <v>149800</v>
          </cell>
          <cell r="ED59">
            <v>149900</v>
          </cell>
          <cell r="EE59">
            <v>0</v>
          </cell>
          <cell r="EF59">
            <v>149900</v>
          </cell>
        </row>
        <row r="60">
          <cell r="E60" t="str">
            <v>Government capacities are built to establish and implement harmonized protocols (including food safety and traceability) for the improved enforcement of food inspection and food safety requirements.</v>
          </cell>
          <cell r="L60" t="str">
            <v>* 3970 - Capacity strengthened on trade agreements, implementation of international food quality and safety standards, value chain and market system development and food loss and waste (FLW) reduction., due: 2022-Dec-31
* 3971 - 1) Develop an operational plan to support and guide the establishment of a National Agricultural Health and Food Control Agency
, due: 2022-Dec-31</v>
          </cell>
          <cell r="AA60" t="str">
            <v>2.1 By 2030, end hunger and ensure access by all people, in particular the poor and people in vulnerable situations, including infants, to safe, nutritious and sufficient food all year round</v>
          </cell>
          <cell r="AF60" t="str">
            <v xml:space="preserve">Safe food </v>
          </cell>
          <cell r="AJ60" t="str">
            <v>Tailored Policy Support &amp; Technical Assistance</v>
          </cell>
          <cell r="AK60" t="str">
            <v>Food and Agriculture Organization of the United Nations (FAO)</v>
          </cell>
          <cell r="AX60">
            <v>0</v>
          </cell>
          <cell r="AY60">
            <v>0</v>
          </cell>
          <cell r="AZ60">
            <v>0</v>
          </cell>
          <cell r="BC60">
            <v>0</v>
          </cell>
          <cell r="BF60">
            <v>0</v>
          </cell>
          <cell r="BG60">
            <v>0</v>
          </cell>
          <cell r="BH60">
            <v>0</v>
          </cell>
          <cell r="BI60">
            <v>0</v>
          </cell>
          <cell r="BJ60">
            <v>0</v>
          </cell>
          <cell r="BK60">
            <v>0</v>
          </cell>
          <cell r="BL60">
            <v>0</v>
          </cell>
          <cell r="BO60">
            <v>0</v>
          </cell>
          <cell r="BR60">
            <v>0</v>
          </cell>
          <cell r="BS60">
            <v>0</v>
          </cell>
          <cell r="BT60">
            <v>0</v>
          </cell>
          <cell r="BU60">
            <v>0</v>
          </cell>
          <cell r="BV60">
            <v>0</v>
          </cell>
          <cell r="BW60">
            <v>0</v>
          </cell>
          <cell r="BX60">
            <v>0</v>
          </cell>
          <cell r="BY60">
            <v>30000</v>
          </cell>
          <cell r="BZ60">
            <v>0</v>
          </cell>
          <cell r="CA60">
            <v>30000</v>
          </cell>
          <cell r="CB60">
            <v>30000</v>
          </cell>
          <cell r="CC60">
            <v>0</v>
          </cell>
          <cell r="CD60">
            <v>30000</v>
          </cell>
          <cell r="CG60">
            <v>0</v>
          </cell>
          <cell r="CJ60">
            <v>0</v>
          </cell>
          <cell r="CM60">
            <v>0</v>
          </cell>
          <cell r="CP60">
            <v>0</v>
          </cell>
          <cell r="CS60">
            <v>0</v>
          </cell>
          <cell r="CV60">
            <v>0</v>
          </cell>
          <cell r="CY60">
            <v>0</v>
          </cell>
          <cell r="DB60">
            <v>0</v>
          </cell>
          <cell r="DE60">
            <v>0</v>
          </cell>
          <cell r="DH60">
            <v>0</v>
          </cell>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row>
        <row r="61">
          <cell r="E61" t="str">
            <v>Migration Governance Indicators Assessments conducted to highlight gaps in migration management and priority areas for mainstreaming migration</v>
          </cell>
          <cell r="AF61" t="str">
            <v>Capacity Building</v>
          </cell>
          <cell r="AG61" t="str">
            <v>Data collection and analysis</v>
          </cell>
          <cell r="AI61" t="str">
            <v xml:space="preserve"> A Resilient, Inclusive, Gender-Sensitive, and Peaceful Society</v>
          </cell>
          <cell r="AJ61" t="str">
            <v>Tailored Policy Support &amp; Technical Assistance</v>
          </cell>
          <cell r="AK61" t="str">
            <v>International Organization for Migration (IOM)</v>
          </cell>
          <cell r="AZ61">
            <v>0</v>
          </cell>
          <cell r="BC61">
            <v>0</v>
          </cell>
          <cell r="BF61">
            <v>0</v>
          </cell>
          <cell r="BG61">
            <v>45100</v>
          </cell>
          <cell r="BH61">
            <v>45100</v>
          </cell>
          <cell r="BI61">
            <v>0</v>
          </cell>
          <cell r="BL61">
            <v>0</v>
          </cell>
          <cell r="BO61">
            <v>0</v>
          </cell>
          <cell r="BR61">
            <v>0</v>
          </cell>
          <cell r="BU61">
            <v>0</v>
          </cell>
          <cell r="BX61">
            <v>0</v>
          </cell>
          <cell r="CA61">
            <v>0</v>
          </cell>
          <cell r="CB61">
            <v>45100</v>
          </cell>
          <cell r="CC61">
            <v>45100</v>
          </cell>
          <cell r="CD61">
            <v>0</v>
          </cell>
          <cell r="CG61">
            <v>0</v>
          </cell>
          <cell r="CJ61">
            <v>0</v>
          </cell>
          <cell r="CM61">
            <v>0</v>
          </cell>
          <cell r="CP61">
            <v>0</v>
          </cell>
          <cell r="CS61">
            <v>0</v>
          </cell>
          <cell r="CV61">
            <v>0</v>
          </cell>
          <cell r="CY61">
            <v>0</v>
          </cell>
          <cell r="DB61">
            <v>0</v>
          </cell>
          <cell r="DE61">
            <v>0</v>
          </cell>
          <cell r="DH61">
            <v>0</v>
          </cell>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45100</v>
          </cell>
          <cell r="EB61">
            <v>45100</v>
          </cell>
          <cell r="EC61">
            <v>0</v>
          </cell>
          <cell r="ED61">
            <v>0</v>
          </cell>
          <cell r="EE61">
            <v>0</v>
          </cell>
          <cell r="EF61">
            <v>0</v>
          </cell>
        </row>
        <row r="62">
          <cell r="E62" t="str">
            <v>Governments have increased capacity, equipment and coordination mechanisms to mainstream and improve migration management</v>
          </cell>
          <cell r="F62" t="str">
            <v>Efforts towards the formation of a comprehensive migration policy</v>
          </cell>
          <cell r="AF62" t="str">
            <v>Capacity Building</v>
          </cell>
          <cell r="AG62" t="str">
            <v>Data collection and analysis</v>
          </cell>
          <cell r="AH62" t="str">
            <v>Support to Institutions</v>
          </cell>
          <cell r="AI62" t="str">
            <v xml:space="preserve"> A Resilient, Inclusive, Gender-Sensitive, and Peaceful Society</v>
          </cell>
          <cell r="AJ62" t="str">
            <v>Tailored Policy Support &amp; Technical Assistance</v>
          </cell>
          <cell r="AK62" t="str">
            <v>International Organization for Migration (IOM)</v>
          </cell>
          <cell r="AZ62">
            <v>0</v>
          </cell>
          <cell r="BC62">
            <v>0</v>
          </cell>
          <cell r="BF62">
            <v>0</v>
          </cell>
          <cell r="BI62">
            <v>0</v>
          </cell>
          <cell r="BL62">
            <v>0</v>
          </cell>
          <cell r="BO62">
            <v>0</v>
          </cell>
          <cell r="BR62">
            <v>0</v>
          </cell>
          <cell r="BU62">
            <v>0</v>
          </cell>
          <cell r="BX62">
            <v>0</v>
          </cell>
          <cell r="CA62">
            <v>0</v>
          </cell>
          <cell r="CB62">
            <v>0</v>
          </cell>
          <cell r="CC62">
            <v>0</v>
          </cell>
          <cell r="CD62">
            <v>0</v>
          </cell>
          <cell r="CG62">
            <v>0</v>
          </cell>
          <cell r="CJ62">
            <v>0</v>
          </cell>
          <cell r="CM62">
            <v>0</v>
          </cell>
          <cell r="CP62">
            <v>0</v>
          </cell>
          <cell r="CS62">
            <v>0</v>
          </cell>
          <cell r="CV62">
            <v>0</v>
          </cell>
          <cell r="CY62">
            <v>0</v>
          </cell>
          <cell r="DB62">
            <v>0</v>
          </cell>
          <cell r="DE62">
            <v>0</v>
          </cell>
          <cell r="DH62">
            <v>0</v>
          </cell>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row>
        <row r="63">
          <cell r="E63" t="str">
            <v>Capacity building sessions conducted with Government for the implementation of the Global Compact on Migration and participation in the IMRF.</v>
          </cell>
          <cell r="F63" t="str">
            <v xml:space="preserve">Capacity of the UNCTs &amp; UNST will be strengthened to support Governments on Global Compact on Migration implementation </v>
          </cell>
          <cell r="AF63" t="str">
            <v>Capacity Building</v>
          </cell>
          <cell r="AG63" t="str">
            <v>Regional Cooperation</v>
          </cell>
          <cell r="AI63" t="str">
            <v xml:space="preserve"> A Resilient, Inclusive, Gender-Sensitive, and Peaceful Society</v>
          </cell>
          <cell r="AJ63" t="str">
            <v>Tailored Policy Support &amp; Technical Assistance</v>
          </cell>
          <cell r="AK63" t="str">
            <v>International Organization for Migration (IOM)</v>
          </cell>
          <cell r="AZ63">
            <v>0</v>
          </cell>
          <cell r="BC63">
            <v>0</v>
          </cell>
          <cell r="BF63">
            <v>0</v>
          </cell>
          <cell r="BI63">
            <v>0</v>
          </cell>
          <cell r="BL63">
            <v>0</v>
          </cell>
          <cell r="BO63">
            <v>0</v>
          </cell>
          <cell r="BR63">
            <v>0</v>
          </cell>
          <cell r="BU63">
            <v>0</v>
          </cell>
          <cell r="BX63">
            <v>0</v>
          </cell>
          <cell r="CA63">
            <v>0</v>
          </cell>
          <cell r="CB63">
            <v>0</v>
          </cell>
          <cell r="CC63">
            <v>0</v>
          </cell>
          <cell r="CD63">
            <v>0</v>
          </cell>
          <cell r="CG63">
            <v>0</v>
          </cell>
          <cell r="CJ63">
            <v>0</v>
          </cell>
          <cell r="CM63">
            <v>0</v>
          </cell>
          <cell r="CP63">
            <v>0</v>
          </cell>
          <cell r="CS63">
            <v>0</v>
          </cell>
          <cell r="CV63">
            <v>0</v>
          </cell>
          <cell r="CY63">
            <v>0</v>
          </cell>
          <cell r="DB63">
            <v>0</v>
          </cell>
          <cell r="DE63">
            <v>0</v>
          </cell>
          <cell r="DH63">
            <v>0</v>
          </cell>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row>
        <row r="64">
          <cell r="E64" t="str">
            <v>Research study on the mobility and migration of LGBTQI+ in the Caribbean. Tools for CSOs to assist LGBTQI+ persons from the Caribbean.</v>
          </cell>
          <cell r="F64" t="str">
            <v>Study will address certain countries and may extrapolate regional conclusions</v>
          </cell>
          <cell r="AF64" t="str">
            <v>LGBTQI</v>
          </cell>
          <cell r="AG64" t="str">
            <v>Data collection and analysis</v>
          </cell>
          <cell r="AH64" t="str">
            <v>Capacity Building</v>
          </cell>
          <cell r="AI64" t="str">
            <v xml:space="preserve"> A Resilient, Inclusive, Gender-Sensitive, and Peaceful Society</v>
          </cell>
          <cell r="AJ64" t="str">
            <v>Tailored Policy Support &amp; Technical Assistance</v>
          </cell>
          <cell r="AK64" t="str">
            <v>International Organization for Migration (IOM)</v>
          </cell>
          <cell r="AZ64">
            <v>0</v>
          </cell>
          <cell r="BC64">
            <v>0</v>
          </cell>
          <cell r="BF64">
            <v>0</v>
          </cell>
          <cell r="BI64">
            <v>0</v>
          </cell>
          <cell r="BL64">
            <v>0</v>
          </cell>
          <cell r="BO64">
            <v>0</v>
          </cell>
          <cell r="BR64">
            <v>0</v>
          </cell>
          <cell r="BU64">
            <v>0</v>
          </cell>
          <cell r="BX64">
            <v>0</v>
          </cell>
          <cell r="CA64">
            <v>0</v>
          </cell>
          <cell r="CB64">
            <v>0</v>
          </cell>
          <cell r="CC64">
            <v>0</v>
          </cell>
          <cell r="CD64">
            <v>0</v>
          </cell>
          <cell r="CG64">
            <v>0</v>
          </cell>
          <cell r="CJ64">
            <v>0</v>
          </cell>
          <cell r="CM64">
            <v>0</v>
          </cell>
          <cell r="CP64">
            <v>0</v>
          </cell>
          <cell r="CS64">
            <v>0</v>
          </cell>
          <cell r="CV64">
            <v>0</v>
          </cell>
          <cell r="CY64">
            <v>0</v>
          </cell>
          <cell r="DB64">
            <v>0</v>
          </cell>
          <cell r="DE64">
            <v>0</v>
          </cell>
          <cell r="DH64">
            <v>0</v>
          </cell>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row>
        <row r="65">
          <cell r="E65" t="str">
            <v>Regional consultations and meetings on migration thematic areas held with governments</v>
          </cell>
          <cell r="AF65" t="str">
            <v>Regional Cooperation</v>
          </cell>
          <cell r="AG65" t="str">
            <v>Capacity Building</v>
          </cell>
          <cell r="AH65" t="str">
            <v>Data collection and analysis</v>
          </cell>
          <cell r="AI65" t="str">
            <v xml:space="preserve"> A Resilient, Inclusive, Gender-Sensitive, and Peaceful Society</v>
          </cell>
          <cell r="AJ65" t="str">
            <v>Tailored Policy Support &amp; Technical Assistance</v>
          </cell>
          <cell r="AK65" t="str">
            <v>International Organization for Migration (IOM)</v>
          </cell>
          <cell r="AZ65">
            <v>0</v>
          </cell>
          <cell r="BC65">
            <v>0</v>
          </cell>
          <cell r="BF65">
            <v>0</v>
          </cell>
          <cell r="BI65">
            <v>0</v>
          </cell>
          <cell r="BL65">
            <v>0</v>
          </cell>
          <cell r="BO65">
            <v>0</v>
          </cell>
          <cell r="BR65">
            <v>0</v>
          </cell>
          <cell r="BU65">
            <v>0</v>
          </cell>
          <cell r="BX65">
            <v>0</v>
          </cell>
          <cell r="CA65">
            <v>0</v>
          </cell>
          <cell r="CB65">
            <v>0</v>
          </cell>
          <cell r="CC65">
            <v>0</v>
          </cell>
          <cell r="CD65">
            <v>0</v>
          </cell>
          <cell r="CG65">
            <v>0</v>
          </cell>
          <cell r="CJ65">
            <v>0</v>
          </cell>
          <cell r="CM65">
            <v>0</v>
          </cell>
          <cell r="CP65">
            <v>0</v>
          </cell>
          <cell r="CS65">
            <v>0</v>
          </cell>
          <cell r="CV65">
            <v>0</v>
          </cell>
          <cell r="CY65">
            <v>0</v>
          </cell>
          <cell r="DB65">
            <v>0</v>
          </cell>
          <cell r="DE65">
            <v>0</v>
          </cell>
          <cell r="DH65">
            <v>0</v>
          </cell>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row>
        <row r="66">
          <cell r="E66"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AF66" t="str">
            <v>Climate Change Adaptation and Resilience</v>
          </cell>
          <cell r="AG66" t="str">
            <v>Resilience Building</v>
          </cell>
          <cell r="AH66" t="str">
            <v>Data collection and analysis</v>
          </cell>
          <cell r="AI66" t="str">
            <v xml:space="preserve"> A Resilient, Inclusive, Gender-Sensitive, and Peaceful Society</v>
          </cell>
          <cell r="AJ66" t="str">
            <v>Climate Change and Disaster Risk Reduction</v>
          </cell>
          <cell r="AK66" t="str">
            <v>International Organization for Migration (IOM)</v>
          </cell>
          <cell r="AO66" t="str">
            <v>Organisation of Eastern Caribbean States (OECS)</v>
          </cell>
          <cell r="AZ66">
            <v>0</v>
          </cell>
          <cell r="BC66">
            <v>0</v>
          </cell>
          <cell r="BF66">
            <v>0</v>
          </cell>
          <cell r="BI66">
            <v>0</v>
          </cell>
          <cell r="BL66">
            <v>0</v>
          </cell>
          <cell r="BO66">
            <v>0</v>
          </cell>
          <cell r="BR66">
            <v>0</v>
          </cell>
          <cell r="BU66">
            <v>0</v>
          </cell>
          <cell r="BX66">
            <v>0</v>
          </cell>
          <cell r="CA66">
            <v>0</v>
          </cell>
          <cell r="CB66">
            <v>0</v>
          </cell>
          <cell r="CC66">
            <v>0</v>
          </cell>
          <cell r="CD66">
            <v>0</v>
          </cell>
          <cell r="CG66">
            <v>0</v>
          </cell>
          <cell r="CJ66">
            <v>0</v>
          </cell>
          <cell r="CM66">
            <v>0</v>
          </cell>
          <cell r="CP66">
            <v>0</v>
          </cell>
          <cell r="CS66">
            <v>0</v>
          </cell>
          <cell r="CV66">
            <v>0</v>
          </cell>
          <cell r="CY66">
            <v>0</v>
          </cell>
          <cell r="DB66">
            <v>0</v>
          </cell>
          <cell r="DE66">
            <v>0</v>
          </cell>
          <cell r="DH66">
            <v>0</v>
          </cell>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row>
        <row r="67">
          <cell r="E67" t="str">
            <v>UNICEF staff and partners have strengthened capacities to generate evidence, monitor and evaluate programs.</v>
          </cell>
          <cell r="F67" t="str">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ell>
          <cell r="G67">
            <v>44564</v>
          </cell>
          <cell r="H67" t="str">
            <v>31/12/2026</v>
          </cell>
          <cell r="I67" t="str">
            <v>Patrice Bosso, M&amp;E specialist</v>
          </cell>
          <cell r="K67" t="str">
            <v>Support countries on Household surveys implementation
Support countries on MICS Implementation - General
Support countries on stimulating demand for and capacity to use data (Data Savy)
Support evaluation innovation learning, uptake and partnerships for evaluation in countries
Building regional/national stakeholder evaluation capacity</v>
          </cell>
          <cell r="L67" t="str">
            <v xml:space="preserve">Support countries on Household surveys implementation
Support countries on MICS Implementation - General
Support countries on stimulating demand for and capacity to use data (Data Savy)
</v>
          </cell>
          <cell r="N67" t="str">
            <v xml:space="preserve">Support countries on Household surveys implementation
Support countries on MICS Implementation - General
Support countries on stimulating demand for and capacity to use data (Data Savy)
</v>
          </cell>
          <cell r="O67" t="str">
            <v xml:space="preserve">Support countries on Household surveys implementation
Support countries on MICS Implementation - General
Support countries on stimulating demand for and capacity to use data (Data Savy)
</v>
          </cell>
          <cell r="R67" t="str">
            <v xml:space="preserve">Support countries on Household surveys implementation
Support countries on MICS Implementation - General
Support countries on stimulating demand for and capacity to use data (Data Savy)
</v>
          </cell>
          <cell r="S67" t="str">
            <v xml:space="preserve">Support countries on Household surveys implementation
Support countries on MICS Implementation - General
Support countries on stimulating demand for and capacity to use data (Data Savy)
</v>
          </cell>
          <cell r="U67" t="str">
            <v>Contribute to gender equality/women’s empowerment in a limited way (1)</v>
          </cell>
          <cell r="V67" t="str">
            <v>Limited contribution to realization of human rights (1)</v>
          </cell>
          <cell r="W67" t="str">
            <v>Not expected to contribute to sustaining peace (0)</v>
          </cell>
          <cell r="X67" t="str">
            <v>Data Collection and Analysis </v>
          </cell>
          <cell r="Z67" t="str">
            <v xml:space="preserve">Other </v>
          </cell>
          <cell r="AA67"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67" t="str">
            <v>Planning and Monitoring</v>
          </cell>
          <cell r="AG67" t="str">
            <v>Innovation</v>
          </cell>
          <cell r="AH67" t="str">
            <v>Diversity, equity and inclusion</v>
          </cell>
          <cell r="AI67" t="str">
            <v xml:space="preserve"> Educated, Productive, Highly- Skilled, Trained, and Conscious Citizens</v>
          </cell>
          <cell r="AJ67" t="str">
            <v>Data Systems</v>
          </cell>
          <cell r="AK67" t="str">
            <v>United Nations Children’s Fund (UNICEF)</v>
          </cell>
          <cell r="AM67" t="str">
            <v>OECS/CSO/NSO/Ministries of Education, Child affairs, Protection, Environment</v>
          </cell>
          <cell r="AN67" t="str">
            <v>Government</v>
          </cell>
          <cell r="AO67" t="str">
            <v>Organisation of Eastern Caribbean States (OECS)</v>
          </cell>
          <cell r="AQ67" t="str">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ell>
          <cell r="AZ67">
            <v>0</v>
          </cell>
          <cell r="BC67">
            <v>0</v>
          </cell>
          <cell r="BF67">
            <v>0</v>
          </cell>
          <cell r="BG67">
            <v>50000</v>
          </cell>
          <cell r="BH67">
            <v>50000</v>
          </cell>
          <cell r="BI67">
            <v>0</v>
          </cell>
          <cell r="BJ67">
            <v>50000</v>
          </cell>
          <cell r="BK67">
            <v>50000</v>
          </cell>
          <cell r="BL67">
            <v>0</v>
          </cell>
          <cell r="BO67">
            <v>0</v>
          </cell>
          <cell r="BR67">
            <v>0</v>
          </cell>
          <cell r="BS67">
            <v>50000</v>
          </cell>
          <cell r="BT67">
            <v>50000</v>
          </cell>
          <cell r="BU67">
            <v>0</v>
          </cell>
          <cell r="BV67">
            <v>50000</v>
          </cell>
          <cell r="BW67">
            <v>50000</v>
          </cell>
          <cell r="BX67">
            <v>0</v>
          </cell>
          <cell r="BY67">
            <v>100000</v>
          </cell>
          <cell r="BZ67">
            <v>100000</v>
          </cell>
          <cell r="CA67">
            <v>0</v>
          </cell>
          <cell r="CB67">
            <v>300000</v>
          </cell>
          <cell r="CC67">
            <v>300000</v>
          </cell>
          <cell r="CD67">
            <v>0</v>
          </cell>
          <cell r="CG67">
            <v>0</v>
          </cell>
          <cell r="CJ67">
            <v>0</v>
          </cell>
          <cell r="CM67">
            <v>0</v>
          </cell>
          <cell r="CN67">
            <v>50000</v>
          </cell>
          <cell r="CO67">
            <v>50000</v>
          </cell>
          <cell r="CP67">
            <v>0</v>
          </cell>
          <cell r="CQ67">
            <v>50000</v>
          </cell>
          <cell r="CR67">
            <v>50000</v>
          </cell>
          <cell r="CS67">
            <v>0</v>
          </cell>
          <cell r="CV67">
            <v>0</v>
          </cell>
          <cell r="CY67">
            <v>0</v>
          </cell>
          <cell r="CZ67">
            <v>50000</v>
          </cell>
          <cell r="DA67">
            <v>50000</v>
          </cell>
          <cell r="DB67">
            <v>0</v>
          </cell>
          <cell r="DC67">
            <v>50000</v>
          </cell>
          <cell r="DD67">
            <v>50000</v>
          </cell>
          <cell r="DE67">
            <v>0</v>
          </cell>
          <cell r="DF67">
            <v>100000</v>
          </cell>
          <cell r="DG67">
            <v>100000</v>
          </cell>
          <cell r="DH67">
            <v>0</v>
          </cell>
          <cell r="DK67">
            <v>0</v>
          </cell>
          <cell r="DL67">
            <v>300000</v>
          </cell>
          <cell r="DM67">
            <v>300000</v>
          </cell>
          <cell r="DN67">
            <v>0</v>
          </cell>
          <cell r="DO67">
            <v>0</v>
          </cell>
          <cell r="DP67">
            <v>0</v>
          </cell>
          <cell r="DQ67">
            <v>0</v>
          </cell>
          <cell r="DR67">
            <v>0</v>
          </cell>
          <cell r="DS67">
            <v>0</v>
          </cell>
          <cell r="DT67">
            <v>0</v>
          </cell>
          <cell r="DU67">
            <v>0</v>
          </cell>
          <cell r="DV67">
            <v>0</v>
          </cell>
          <cell r="DW67">
            <v>0</v>
          </cell>
          <cell r="DX67">
            <v>50000</v>
          </cell>
          <cell r="DY67">
            <v>50000</v>
          </cell>
          <cell r="DZ67">
            <v>0</v>
          </cell>
          <cell r="EA67">
            <v>100000</v>
          </cell>
          <cell r="EB67">
            <v>100000</v>
          </cell>
          <cell r="EC67">
            <v>0</v>
          </cell>
          <cell r="ED67">
            <v>50000</v>
          </cell>
          <cell r="EE67">
            <v>50000</v>
          </cell>
          <cell r="EF67">
            <v>0</v>
          </cell>
        </row>
        <row r="68">
          <cell r="E68" t="str">
            <v>Integrated Health Services Delivery Networks strengthened to provide comprehensive and quality health services particularly at the first level of care</v>
          </cell>
          <cell r="K68" t="str">
            <v>Emergency preparedness and IHR capacities assessed and strengthened</v>
          </cell>
          <cell r="L68" t="str">
            <v>Develop posters on the importance of Breastfeeding</v>
          </cell>
          <cell r="N68" t="str">
            <v>Emergency preparedness and IHR capacities assessed and strengthened</v>
          </cell>
          <cell r="O68" t="str">
            <v>To strengthen capacity to address social and environmental determinants of health</v>
          </cell>
          <cell r="Q68" t="str">
            <v>Emergency preparedness and IHR capacities assessed and strengthened</v>
          </cell>
          <cell r="R68" t="str">
            <v>To strengthen capacity to address social and environmental determinants of health</v>
          </cell>
          <cell r="S68" t="str">
            <v xml:space="preserve">To develop and implement programs to address HIV, TB and viral hepatitis prevention and </v>
          </cell>
          <cell r="AF68" t="str">
            <v>Access to Health Services</v>
          </cell>
          <cell r="AH68" t="str">
            <v>Access to Health Services</v>
          </cell>
          <cell r="AI68" t="str">
            <v xml:space="preserve"> A Healthy Population</v>
          </cell>
          <cell r="AJ68" t="str">
            <v>Tailored Policy Support &amp; Technical Assistance</v>
          </cell>
          <cell r="AK68" t="str">
            <v>Pan American Health Organization (PAHO/WHO)</v>
          </cell>
          <cell r="AZ68">
            <v>0</v>
          </cell>
          <cell r="BC68">
            <v>0</v>
          </cell>
          <cell r="BF68">
            <v>0</v>
          </cell>
          <cell r="BI68">
            <v>0</v>
          </cell>
          <cell r="BL68">
            <v>0</v>
          </cell>
          <cell r="BO68">
            <v>0</v>
          </cell>
          <cell r="BR68">
            <v>0</v>
          </cell>
          <cell r="BU68">
            <v>0</v>
          </cell>
          <cell r="BX68">
            <v>0</v>
          </cell>
          <cell r="CA68">
            <v>0</v>
          </cell>
          <cell r="CB68">
            <v>0</v>
          </cell>
          <cell r="CC68">
            <v>0</v>
          </cell>
          <cell r="CD68">
            <v>0</v>
          </cell>
          <cell r="CG68">
            <v>0</v>
          </cell>
          <cell r="CJ68">
            <v>0</v>
          </cell>
          <cell r="CM68">
            <v>0</v>
          </cell>
          <cell r="CP68">
            <v>0</v>
          </cell>
          <cell r="CS68">
            <v>0</v>
          </cell>
          <cell r="CV68">
            <v>0</v>
          </cell>
          <cell r="CY68">
            <v>0</v>
          </cell>
          <cell r="DB68">
            <v>0</v>
          </cell>
          <cell r="DE68">
            <v>0</v>
          </cell>
          <cell r="DH68">
            <v>0</v>
          </cell>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row>
        <row r="69">
          <cell r="E69" t="str">
            <v>Implementation of strategies to enhance women, children, neonatal and adolescent health strengthened</v>
          </cell>
          <cell r="F69" t="str">
            <v>Implementation of the Plan of Action for Women's Children and Adolescents" Health</v>
          </cell>
          <cell r="K69" t="str">
            <v>Disseminate information of the importance of Breastfeeding</v>
          </cell>
          <cell r="L69" t="str">
            <v xml:space="preserve">Dissemination of communication material for Vaccination week of the Americas </v>
          </cell>
          <cell r="N69" t="str">
            <v>Prevention strategies for pandemic and epidemic-prone diseases implemented</v>
          </cell>
          <cell r="O69" t="str">
            <v>Emergency preparedness and IHR capacities assessed and strengthened</v>
          </cell>
          <cell r="Q69" t="str">
            <v>Enhanced country capacity for rapid detection, assessment and response to health emergencies</v>
          </cell>
          <cell r="R69" t="str">
            <v>Emergency preparedness and IHR capacities assessed and strengthened</v>
          </cell>
          <cell r="S69" t="str">
            <v>Implement the Healthy Lifestyle Module of the HEARTS Technical package.  This addresses the four modifiable interventions for Non-Communicable Disease.</v>
          </cell>
          <cell r="AF69" t="str">
            <v>Family Health and Nutrition</v>
          </cell>
          <cell r="AG69" t="str">
            <v>Early Childhood Development</v>
          </cell>
          <cell r="AH69" t="str">
            <v>Youth Capacity Building</v>
          </cell>
          <cell r="AI69" t="str">
            <v xml:space="preserve"> A Healthy Population</v>
          </cell>
          <cell r="AJ69" t="str">
            <v>Tailored Policy Support &amp; Technical Assistance</v>
          </cell>
          <cell r="AK69" t="str">
            <v>Pan American Health Organization (PAHO/WHO)</v>
          </cell>
          <cell r="AZ69">
            <v>0</v>
          </cell>
          <cell r="BC69">
            <v>0</v>
          </cell>
          <cell r="BF69">
            <v>0</v>
          </cell>
          <cell r="BI69">
            <v>0</v>
          </cell>
          <cell r="BL69">
            <v>0</v>
          </cell>
          <cell r="BO69">
            <v>0</v>
          </cell>
          <cell r="BR69">
            <v>0</v>
          </cell>
          <cell r="BU69">
            <v>0</v>
          </cell>
          <cell r="BX69">
            <v>0</v>
          </cell>
          <cell r="CA69">
            <v>0</v>
          </cell>
          <cell r="CB69">
            <v>0</v>
          </cell>
          <cell r="CC69">
            <v>0</v>
          </cell>
          <cell r="CD69">
            <v>0</v>
          </cell>
          <cell r="CG69">
            <v>0</v>
          </cell>
          <cell r="CJ69">
            <v>0</v>
          </cell>
          <cell r="CM69">
            <v>0</v>
          </cell>
          <cell r="CP69">
            <v>0</v>
          </cell>
          <cell r="CS69">
            <v>0</v>
          </cell>
          <cell r="CV69">
            <v>0</v>
          </cell>
          <cell r="CY69">
            <v>0</v>
          </cell>
          <cell r="DB69">
            <v>0</v>
          </cell>
          <cell r="DE69">
            <v>0</v>
          </cell>
          <cell r="DH69">
            <v>0</v>
          </cell>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row>
        <row r="70">
          <cell r="E70" t="str">
            <v xml:space="preserve">Programs to address HIV, TB, viral hepatitis, arboviruses and vaccine preventable diseases prevention and treatment strengthened </v>
          </cell>
          <cell r="K70" t="str">
            <v>Dissemination of communication material for Vaccination week of the Americas</v>
          </cell>
          <cell r="L70" t="str">
            <v>Rapid detection, assessment, and response to health emergencies</v>
          </cell>
          <cell r="N70" t="str">
            <v>Enhanced country capacity for rapid detection, assessment and response to health emergencies</v>
          </cell>
          <cell r="O70" t="str">
            <v xml:space="preserve">Capacities for rapid detection, assessment and response to health emergencies strengthened </v>
          </cell>
          <cell r="Q70" t="str">
            <v>To develop and implement programs to address HIV, TB and viral hepatitis prevention and treatment</v>
          </cell>
          <cell r="R70" t="str">
            <v xml:space="preserve"> Prevention strategies for pandemic and epidemic-prone diseases implemented</v>
          </cell>
          <cell r="S70" t="str">
            <v>Implement a Mental Health and Psychosocial Support Programme focusing on self-care and individual psychological help for adults impaired by distress in communities exposed to adversity,</v>
          </cell>
          <cell r="AF70" t="str">
            <v>Sexual and Reproductive Health (SRH)</v>
          </cell>
          <cell r="AG70" t="str">
            <v>Mosquito-Borne Diseases</v>
          </cell>
          <cell r="AH70" t="str">
            <v>Health Surveillance</v>
          </cell>
          <cell r="AI70" t="str">
            <v xml:space="preserve"> A Healthy Population</v>
          </cell>
          <cell r="AJ70" t="str">
            <v>Tailored Policy Support &amp; Technical Assistance</v>
          </cell>
          <cell r="AK70" t="str">
            <v>Pan American Health Organization (PAHO/WHO)</v>
          </cell>
          <cell r="AZ70">
            <v>0</v>
          </cell>
          <cell r="BC70">
            <v>0</v>
          </cell>
          <cell r="BF70">
            <v>0</v>
          </cell>
          <cell r="BI70">
            <v>0</v>
          </cell>
          <cell r="BL70">
            <v>0</v>
          </cell>
          <cell r="BO70">
            <v>0</v>
          </cell>
          <cell r="BR70">
            <v>0</v>
          </cell>
          <cell r="BU70">
            <v>0</v>
          </cell>
          <cell r="BX70">
            <v>0</v>
          </cell>
          <cell r="CA70">
            <v>0</v>
          </cell>
          <cell r="CB70">
            <v>0</v>
          </cell>
          <cell r="CC70">
            <v>0</v>
          </cell>
          <cell r="CD70">
            <v>0</v>
          </cell>
          <cell r="CG70">
            <v>0</v>
          </cell>
          <cell r="CJ70">
            <v>0</v>
          </cell>
          <cell r="CM70">
            <v>0</v>
          </cell>
          <cell r="CP70">
            <v>0</v>
          </cell>
          <cell r="CS70">
            <v>0</v>
          </cell>
          <cell r="CV70">
            <v>0</v>
          </cell>
          <cell r="CY70">
            <v>0</v>
          </cell>
          <cell r="DB70">
            <v>0</v>
          </cell>
          <cell r="DE70">
            <v>0</v>
          </cell>
          <cell r="DH70">
            <v>0</v>
          </cell>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row>
        <row r="71">
          <cell r="E71" t="str">
            <v>Cancer prevention and control strategies developed</v>
          </cell>
          <cell r="F71" t="str">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ell>
          <cell r="K71" t="str">
            <v>Prevention strategies for pandemic and epidemic-prone diseases implemented</v>
          </cell>
          <cell r="L71" t="str">
            <v>Emergency preparedness and IHR capacities assessed and strengthened</v>
          </cell>
          <cell r="N71" t="str">
            <v>To develop and implement programs to address  HIV, TB and viral hepatitis  prevention and treatment</v>
          </cell>
          <cell r="O71" t="str">
            <v>To develop and implement programs to address HIV, TB and viral hepatitis prevention and treatment</v>
          </cell>
          <cell r="Q71" t="str">
            <v>Strengthen capacity for implementation of integrated  vector management (IVM)strategies</v>
          </cell>
          <cell r="R71" t="str">
            <v>Enhanced country capacity for rapid detection, assessment and response to health emergencies</v>
          </cell>
          <cell r="S71" t="str">
            <v>Prevention strategies for pandemic and epidemic-prone diseases implemented</v>
          </cell>
          <cell r="AF71" t="str">
            <v>Non-Communicable Diseases</v>
          </cell>
          <cell r="AG71" t="str">
            <v>Access to Health Services</v>
          </cell>
          <cell r="AH71" t="str">
            <v>Non-Communicable Diseases</v>
          </cell>
          <cell r="AI71" t="str">
            <v xml:space="preserve"> A Healthy Population</v>
          </cell>
          <cell r="AJ71" t="str">
            <v>Tailored Policy Support &amp; Technical Assistance</v>
          </cell>
          <cell r="AK71" t="str">
            <v>Pan American Health Organization (PAHO/WHO)</v>
          </cell>
          <cell r="AZ71">
            <v>0</v>
          </cell>
          <cell r="BC71">
            <v>0</v>
          </cell>
          <cell r="BF71">
            <v>0</v>
          </cell>
          <cell r="BI71">
            <v>0</v>
          </cell>
          <cell r="BL71">
            <v>0</v>
          </cell>
          <cell r="BO71">
            <v>0</v>
          </cell>
          <cell r="BR71">
            <v>0</v>
          </cell>
          <cell r="BU71">
            <v>0</v>
          </cell>
          <cell r="BX71">
            <v>0</v>
          </cell>
          <cell r="CA71">
            <v>0</v>
          </cell>
          <cell r="CB71">
            <v>0</v>
          </cell>
          <cell r="CC71">
            <v>0</v>
          </cell>
          <cell r="CD71">
            <v>0</v>
          </cell>
          <cell r="CG71">
            <v>0</v>
          </cell>
          <cell r="CJ71">
            <v>0</v>
          </cell>
          <cell r="CM71">
            <v>0</v>
          </cell>
          <cell r="CP71">
            <v>0</v>
          </cell>
          <cell r="CS71">
            <v>0</v>
          </cell>
          <cell r="CV71">
            <v>0</v>
          </cell>
          <cell r="CY71">
            <v>0</v>
          </cell>
          <cell r="DB71">
            <v>0</v>
          </cell>
          <cell r="DE71">
            <v>0</v>
          </cell>
          <cell r="DH71">
            <v>0</v>
          </cell>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row>
        <row r="72">
          <cell r="E72" t="str">
            <v>National policies and regulatory systems that can ensure the quality, safety, and effectiveness of medicines, vaccines and health technologies developed and strengthened</v>
          </cell>
          <cell r="K72" t="str">
            <v>Enhanced country capacity for rapid detection, assessment and response to health emergencies</v>
          </cell>
          <cell r="L72" t="str">
            <v>To develop and implement programs to address  HIV, TB and viral hepatitis  prevention and treatment</v>
          </cell>
          <cell r="N72" t="str">
            <v>Strengthen capacity for implementation of  integrated  vector management  (IVM)strategies</v>
          </cell>
          <cell r="O72" t="str">
            <v>Countries and territories have formalized and initiated implementation of a national policy on human resources for health</v>
          </cell>
          <cell r="Q72" t="str">
            <v>Strengthen capacity to address risk factors for CDs</v>
          </cell>
          <cell r="R72" t="str">
            <v>To develop and implement programs to address  HIV, TB and viral hepatitis  prevention and treatment</v>
          </cell>
          <cell r="S72" t="str">
            <v>Strengthen the health authorities’ capacity to lead collective action and carry out the changes needed for the</v>
          </cell>
          <cell r="AF72" t="str">
            <v>Access to Health Services</v>
          </cell>
          <cell r="AH72" t="str">
            <v>Access to Health Services</v>
          </cell>
          <cell r="AJ72" t="str">
            <v>Tailored Policy Support &amp; Technical Assistance</v>
          </cell>
          <cell r="AK72" t="str">
            <v>Pan American Health Organization (PAHO/WHO)</v>
          </cell>
          <cell r="AZ72">
            <v>0</v>
          </cell>
          <cell r="BC72">
            <v>0</v>
          </cell>
          <cell r="BF72">
            <v>0</v>
          </cell>
          <cell r="BI72">
            <v>0</v>
          </cell>
          <cell r="BL72">
            <v>0</v>
          </cell>
          <cell r="BO72">
            <v>0</v>
          </cell>
          <cell r="BR72">
            <v>0</v>
          </cell>
          <cell r="BU72">
            <v>0</v>
          </cell>
          <cell r="BX72">
            <v>0</v>
          </cell>
          <cell r="CA72">
            <v>0</v>
          </cell>
          <cell r="CB72">
            <v>0</v>
          </cell>
          <cell r="CC72">
            <v>0</v>
          </cell>
          <cell r="CD72">
            <v>0</v>
          </cell>
          <cell r="CG72">
            <v>0</v>
          </cell>
          <cell r="CJ72">
            <v>0</v>
          </cell>
          <cell r="CM72">
            <v>0</v>
          </cell>
          <cell r="CP72">
            <v>0</v>
          </cell>
          <cell r="CS72">
            <v>0</v>
          </cell>
          <cell r="CV72">
            <v>0</v>
          </cell>
          <cell r="CY72">
            <v>0</v>
          </cell>
          <cell r="DB72">
            <v>0</v>
          </cell>
          <cell r="DE72">
            <v>0</v>
          </cell>
          <cell r="DH72">
            <v>0</v>
          </cell>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row>
        <row r="73">
          <cell r="E73" t="str">
            <v>Developed and implemented health financing mechanisms to increase fiscal space for health</v>
          </cell>
          <cell r="K73" t="str">
            <v>To develop and implement programs to address HIV, TB and viral hepatitis prevention and treatment</v>
          </cell>
          <cell r="N73" t="str">
            <v>Strengthen capacity to address  risk factors  for CDs</v>
          </cell>
          <cell r="O73" t="str">
            <v>Strengthened national health authorities' stewardship and governance, enabling them to lead the health system's transformation and implement the essential public health functions for universal health</v>
          </cell>
          <cell r="Q73" t="str">
            <v>To strengthen health systems capacity for the elimination of targeted CDs</v>
          </cell>
          <cell r="R73" t="str">
            <v>Strengthen capacity for implementation of  integrated  vector management  (IVM)strategies</v>
          </cell>
          <cell r="S73" t="str">
            <v>health system to reach universal health with equity, respect for human rights, and the implementation of the</v>
          </cell>
          <cell r="AF73" t="str">
            <v>Access to Health Finance</v>
          </cell>
          <cell r="AH73" t="str">
            <v>Access to Health Finance</v>
          </cell>
          <cell r="AI73" t="str">
            <v xml:space="preserve"> A Healthy Population</v>
          </cell>
          <cell r="AJ73" t="str">
            <v>Tailored Policy Support &amp; Technical Assistance</v>
          </cell>
          <cell r="AK73" t="str">
            <v>Pan American Health Organization (PAHO/WHO)</v>
          </cell>
          <cell r="AZ73">
            <v>0</v>
          </cell>
          <cell r="BC73">
            <v>0</v>
          </cell>
          <cell r="BF73">
            <v>0</v>
          </cell>
          <cell r="BI73">
            <v>0</v>
          </cell>
          <cell r="BL73">
            <v>0</v>
          </cell>
          <cell r="BO73">
            <v>0</v>
          </cell>
          <cell r="BR73">
            <v>0</v>
          </cell>
          <cell r="BU73">
            <v>0</v>
          </cell>
          <cell r="BX73">
            <v>0</v>
          </cell>
          <cell r="CA73">
            <v>0</v>
          </cell>
          <cell r="CB73">
            <v>0</v>
          </cell>
          <cell r="CC73">
            <v>0</v>
          </cell>
          <cell r="CD73">
            <v>0</v>
          </cell>
          <cell r="CG73">
            <v>0</v>
          </cell>
          <cell r="CJ73">
            <v>0</v>
          </cell>
          <cell r="CM73">
            <v>0</v>
          </cell>
          <cell r="CP73">
            <v>0</v>
          </cell>
          <cell r="CS73">
            <v>0</v>
          </cell>
          <cell r="CV73">
            <v>0</v>
          </cell>
          <cell r="CY73">
            <v>0</v>
          </cell>
          <cell r="DB73">
            <v>0</v>
          </cell>
          <cell r="DE73">
            <v>0</v>
          </cell>
          <cell r="DH73">
            <v>0</v>
          </cell>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row>
        <row r="74">
          <cell r="E74" t="str">
            <v>Emergency preparedness and IHR capacities assessed and strengthened</v>
          </cell>
          <cell r="K74" t="str">
            <v>Strengthen capacity for implementation of  integrated  vector management (IVM)strategies</v>
          </cell>
          <cell r="L74" t="str">
            <v>Strengthen capacity for implementation of  integrated  vector management  (IVM)strategies</v>
          </cell>
          <cell r="N74" t="str">
            <v>To strengthen health systems capacity for the  elimination  of targeted CDs</v>
          </cell>
          <cell r="O74" t="str">
            <v>Support to achieve and maintain optimal immunization coverage</v>
          </cell>
          <cell r="Q74" t="str">
            <v>Dissemination of communication material for Vaccination week of the Americas</v>
          </cell>
          <cell r="R74" t="str">
            <v>Strengthen capacity to address  risk factors  for CDs</v>
          </cell>
          <cell r="S74" t="str">
            <v>essential public health functions</v>
          </cell>
          <cell r="AF74" t="str">
            <v>Disaster Risk Management</v>
          </cell>
          <cell r="AG74" t="str">
            <v>Health Emergency/Disaster Preparedness</v>
          </cell>
          <cell r="AH74" t="str">
            <v>Health Capacity Building</v>
          </cell>
          <cell r="AI74" t="str">
            <v xml:space="preserve"> A Healthy Population</v>
          </cell>
          <cell r="AJ74" t="str">
            <v>Tailored Policy Support &amp; Technical Assistance</v>
          </cell>
          <cell r="AK74" t="str">
            <v>Pan American Health Organization (PAHO/WHO)</v>
          </cell>
          <cell r="AZ74">
            <v>0</v>
          </cell>
          <cell r="BC74">
            <v>0</v>
          </cell>
          <cell r="BF74">
            <v>0</v>
          </cell>
          <cell r="BI74">
            <v>0</v>
          </cell>
          <cell r="BL74">
            <v>0</v>
          </cell>
          <cell r="BO74">
            <v>0</v>
          </cell>
          <cell r="BR74">
            <v>0</v>
          </cell>
          <cell r="BU74">
            <v>0</v>
          </cell>
          <cell r="BX74">
            <v>0</v>
          </cell>
          <cell r="CA74">
            <v>0</v>
          </cell>
          <cell r="CB74">
            <v>0</v>
          </cell>
          <cell r="CC74">
            <v>0</v>
          </cell>
          <cell r="CD74">
            <v>0</v>
          </cell>
          <cell r="CG74">
            <v>0</v>
          </cell>
          <cell r="CJ74">
            <v>0</v>
          </cell>
          <cell r="CM74">
            <v>0</v>
          </cell>
          <cell r="CP74">
            <v>0</v>
          </cell>
          <cell r="CS74">
            <v>0</v>
          </cell>
          <cell r="CV74">
            <v>0</v>
          </cell>
          <cell r="CY74">
            <v>0</v>
          </cell>
          <cell r="DB74">
            <v>0</v>
          </cell>
          <cell r="DE74">
            <v>0</v>
          </cell>
          <cell r="DH74">
            <v>0</v>
          </cell>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row>
        <row r="75">
          <cell r="E75" t="str">
            <v xml:space="preserve">Strengthened capacities of teachers and teacher educators/ training institutions  to support learning delivery and assessment in the blended and virtual environment
</v>
          </cell>
          <cell r="AF75" t="str">
            <v>Education</v>
          </cell>
          <cell r="AK75" t="str">
            <v>United Nations Educational, Scientific and Cultural Organization (UNESCO)</v>
          </cell>
          <cell r="AZ75">
            <v>0</v>
          </cell>
          <cell r="BC75">
            <v>0</v>
          </cell>
          <cell r="BF75">
            <v>0</v>
          </cell>
          <cell r="BI75">
            <v>0</v>
          </cell>
          <cell r="BL75">
            <v>0</v>
          </cell>
          <cell r="BO75">
            <v>0</v>
          </cell>
          <cell r="BR75">
            <v>0</v>
          </cell>
          <cell r="BU75">
            <v>0</v>
          </cell>
          <cell r="BX75">
            <v>0</v>
          </cell>
          <cell r="CA75">
            <v>0</v>
          </cell>
          <cell r="CB75">
            <v>0</v>
          </cell>
          <cell r="CC75">
            <v>0</v>
          </cell>
          <cell r="CD75">
            <v>0</v>
          </cell>
          <cell r="CG75">
            <v>0</v>
          </cell>
          <cell r="CJ75">
            <v>0</v>
          </cell>
          <cell r="CM75">
            <v>0</v>
          </cell>
          <cell r="CP75">
            <v>0</v>
          </cell>
          <cell r="CS75">
            <v>0</v>
          </cell>
          <cell r="CV75">
            <v>0</v>
          </cell>
          <cell r="CY75">
            <v>0</v>
          </cell>
          <cell r="DB75">
            <v>0</v>
          </cell>
          <cell r="DE75">
            <v>0</v>
          </cell>
          <cell r="DH75">
            <v>0</v>
          </cell>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row>
        <row r="76">
          <cell r="E76" t="str">
            <v xml:space="preserve">Strengthened capacities of teachers and teacher educators/ training institutions  to support learning delivery and assessment in the blended and virtual environment
</v>
          </cell>
          <cell r="AF76" t="str">
            <v>Education</v>
          </cell>
          <cell r="AK76" t="str">
            <v>United Nations Educational, Scientific and Cultural Organization (UNESCO)</v>
          </cell>
          <cell r="AZ76">
            <v>0</v>
          </cell>
          <cell r="BC76">
            <v>0</v>
          </cell>
          <cell r="BF76">
            <v>0</v>
          </cell>
          <cell r="BI76">
            <v>0</v>
          </cell>
          <cell r="BL76">
            <v>0</v>
          </cell>
          <cell r="BO76">
            <v>0</v>
          </cell>
          <cell r="BR76">
            <v>0</v>
          </cell>
          <cell r="BU76">
            <v>0</v>
          </cell>
          <cell r="BX76">
            <v>0</v>
          </cell>
          <cell r="CA76">
            <v>0</v>
          </cell>
          <cell r="CB76">
            <v>0</v>
          </cell>
          <cell r="CC76">
            <v>0</v>
          </cell>
          <cell r="CD76">
            <v>0</v>
          </cell>
          <cell r="CG76">
            <v>0</v>
          </cell>
          <cell r="CJ76">
            <v>0</v>
          </cell>
          <cell r="CM76">
            <v>0</v>
          </cell>
          <cell r="CP76">
            <v>0</v>
          </cell>
          <cell r="CS76">
            <v>0</v>
          </cell>
          <cell r="CV76">
            <v>0</v>
          </cell>
          <cell r="CY76">
            <v>0</v>
          </cell>
          <cell r="DB76">
            <v>0</v>
          </cell>
          <cell r="DE76">
            <v>0</v>
          </cell>
          <cell r="DH76">
            <v>0</v>
          </cell>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row>
        <row r="77">
          <cell r="E77" t="str">
            <v>Strengthened capacity of ministry of education for the development of education decision support platform and for fostering local expertise in the area of EMIS</v>
          </cell>
          <cell r="AF77" t="str">
            <v>Education</v>
          </cell>
          <cell r="AK77" t="str">
            <v>United Nations Educational, Scientific and Cultural Organization (UNESCO)</v>
          </cell>
          <cell r="AZ77">
            <v>0</v>
          </cell>
          <cell r="BC77">
            <v>0</v>
          </cell>
          <cell r="BF77">
            <v>0</v>
          </cell>
          <cell r="BI77">
            <v>0</v>
          </cell>
          <cell r="BL77">
            <v>0</v>
          </cell>
          <cell r="BO77">
            <v>0</v>
          </cell>
          <cell r="BR77">
            <v>0</v>
          </cell>
          <cell r="BU77">
            <v>0</v>
          </cell>
          <cell r="BX77">
            <v>0</v>
          </cell>
          <cell r="CA77">
            <v>0</v>
          </cell>
          <cell r="CB77">
            <v>0</v>
          </cell>
          <cell r="CC77">
            <v>0</v>
          </cell>
          <cell r="CD77">
            <v>0</v>
          </cell>
          <cell r="CG77">
            <v>0</v>
          </cell>
          <cell r="CJ77">
            <v>0</v>
          </cell>
          <cell r="CM77">
            <v>0</v>
          </cell>
          <cell r="CP77">
            <v>0</v>
          </cell>
          <cell r="CS77">
            <v>0</v>
          </cell>
          <cell r="CV77">
            <v>0</v>
          </cell>
          <cell r="CY77">
            <v>0</v>
          </cell>
          <cell r="DB77">
            <v>0</v>
          </cell>
          <cell r="DE77">
            <v>0</v>
          </cell>
          <cell r="DH77">
            <v>0</v>
          </cell>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row>
        <row r="78">
          <cell r="E78" t="str">
            <v xml:space="preserve">Health facilities and service providers are better able to provide quality maternal health services </v>
          </cell>
          <cell r="F78" t="str">
            <v xml:space="preserve">Strengthening Maternal Death Surveillance and response systems and midwifery workforce profile to better address sexual and reproductive health needs and plans.                                                 
</v>
          </cell>
          <cell r="I78" t="str">
            <v>Denise Blackstock, Liason Officer, blackstock@unfpa.org</v>
          </cell>
          <cell r="T78" t="str">
            <v>Update of OECS Model Legislation on Access to Sexual and Reproducive Health Services for Adolescents (based on findings and recommendations from UNFPA Legislative Review Study) - targeting OECS Member States</v>
          </cell>
          <cell r="AF78" t="str">
            <v>Sexual and Reproductive Health (SRH)</v>
          </cell>
          <cell r="AG78" t="str">
            <v>Health Surveillance</v>
          </cell>
          <cell r="AH78" t="str">
            <v>Access to Health Services</v>
          </cell>
          <cell r="AI78" t="str">
            <v xml:space="preserve"> A Healthy Population</v>
          </cell>
          <cell r="AJ78" t="str">
            <v>Tailored Policy Support &amp; Technical Assistance</v>
          </cell>
          <cell r="AK78" t="str">
            <v>United Nations Population Fund (UNFPA)</v>
          </cell>
          <cell r="AO78" t="str">
            <v>Organisation of Eastern Caribbean States (OECS)</v>
          </cell>
          <cell r="AP78" t="str">
            <v>Caribbean  Family Planning Association, International Planned Parenthood Federation (IPPF) Caribbean and Americas, CDEMA</v>
          </cell>
          <cell r="AZ78">
            <v>0</v>
          </cell>
          <cell r="BC78">
            <v>0</v>
          </cell>
          <cell r="BF78">
            <v>0</v>
          </cell>
          <cell r="BI78">
            <v>0</v>
          </cell>
          <cell r="BL78">
            <v>0</v>
          </cell>
          <cell r="BO78">
            <v>0</v>
          </cell>
          <cell r="BR78">
            <v>0</v>
          </cell>
          <cell r="BU78">
            <v>0</v>
          </cell>
          <cell r="BX78">
            <v>0</v>
          </cell>
          <cell r="BY78">
            <v>30000</v>
          </cell>
          <cell r="BZ78">
            <v>30000</v>
          </cell>
          <cell r="CA78">
            <v>0</v>
          </cell>
          <cell r="CB78">
            <v>30000</v>
          </cell>
          <cell r="CC78">
            <v>30000</v>
          </cell>
          <cell r="CD78">
            <v>0</v>
          </cell>
          <cell r="CG78">
            <v>0</v>
          </cell>
          <cell r="CJ78">
            <v>0</v>
          </cell>
          <cell r="CM78">
            <v>0</v>
          </cell>
          <cell r="CP78">
            <v>0</v>
          </cell>
          <cell r="CS78">
            <v>0</v>
          </cell>
          <cell r="CV78">
            <v>0</v>
          </cell>
          <cell r="CY78">
            <v>0</v>
          </cell>
          <cell r="DB78">
            <v>0</v>
          </cell>
          <cell r="DE78">
            <v>0</v>
          </cell>
          <cell r="DH78">
            <v>0</v>
          </cell>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row>
        <row r="79">
          <cell r="E79" t="str">
            <v>Schools are safe, climate-smart, inclusive and deliver quality learning and foundational skills.</v>
          </cell>
          <cell r="F79" t="str">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ell>
          <cell r="G79">
            <v>44564</v>
          </cell>
          <cell r="H79" t="str">
            <v>31/12/2026</v>
          </cell>
          <cell r="I79" t="str">
            <v>Fiaz Shah, Education manager</v>
          </cell>
          <cell r="J79" t="str">
            <v xml:space="preserve">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
</v>
          </cell>
          <cell r="K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L79" t="str">
            <v>Support countries in Provision of (formal and non-formal) multiple-levels or alternative pathways of education (including in temporary learning spaces)
Strengthen countries education system on teacher development, management, and support</v>
          </cell>
          <cell r="M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N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O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P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Q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R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S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AG79" t="str">
            <v>Learning outcomes</v>
          </cell>
          <cell r="AH79" t="str">
            <v>Early Childhood Development</v>
          </cell>
          <cell r="AI79" t="str">
            <v xml:space="preserve"> Educated, Productive, Highly- Skilled, Trained, and Conscious Citizens</v>
          </cell>
          <cell r="AJ79" t="str">
            <v>Tailored Policy Support &amp; Technical Assistance</v>
          </cell>
          <cell r="AK79" t="str">
            <v>United Nations Children’s Fund (UNICEF)</v>
          </cell>
          <cell r="AQ79" t="str">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ell>
          <cell r="AZ79">
            <v>0</v>
          </cell>
          <cell r="BC79">
            <v>0</v>
          </cell>
          <cell r="BF79">
            <v>0</v>
          </cell>
          <cell r="BI79">
            <v>0</v>
          </cell>
          <cell r="BL79">
            <v>0</v>
          </cell>
          <cell r="BO79">
            <v>0</v>
          </cell>
          <cell r="BR79">
            <v>0</v>
          </cell>
          <cell r="BU79">
            <v>0</v>
          </cell>
          <cell r="BX79">
            <v>0</v>
          </cell>
          <cell r="BY79">
            <v>30000</v>
          </cell>
          <cell r="BZ79">
            <v>30000</v>
          </cell>
          <cell r="CA79">
            <v>0</v>
          </cell>
          <cell r="CB79">
            <v>30000</v>
          </cell>
          <cell r="CC79">
            <v>30000</v>
          </cell>
          <cell r="CD79">
            <v>0</v>
          </cell>
          <cell r="CG79">
            <v>0</v>
          </cell>
          <cell r="CJ79">
            <v>0</v>
          </cell>
          <cell r="CM79">
            <v>0</v>
          </cell>
          <cell r="CP79">
            <v>0</v>
          </cell>
          <cell r="CS79">
            <v>0</v>
          </cell>
          <cell r="CV79">
            <v>0</v>
          </cell>
          <cell r="CY79">
            <v>0</v>
          </cell>
          <cell r="DB79">
            <v>0</v>
          </cell>
          <cell r="DE79">
            <v>0</v>
          </cell>
          <cell r="DH79">
            <v>0</v>
          </cell>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row>
        <row r="80">
          <cell r="E80" t="str">
            <v>Families and communities are supported to access education</v>
          </cell>
          <cell r="F80" t="str">
            <v>Support family and community awareness, to demand safe and inclusive quality education. 
Engage with adolescent and youth activists to promote community resilience and climate action.</v>
          </cell>
          <cell r="G80">
            <v>44564</v>
          </cell>
          <cell r="H80" t="str">
            <v>31/12/2026</v>
          </cell>
          <cell r="I80" t="str">
            <v>Fiaz Shah, Education manager</v>
          </cell>
          <cell r="J80" t="str">
            <v>Support countries in Provision of multiple-levels (or alternative pathways of education) learning materials 
Support countries in Provision of training of school communities e.g. parent teacher associations, school management committees</v>
          </cell>
          <cell r="K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L80" t="str">
            <v>Support countries in Provision of multiple-levels (or alternative pathways of education) learning materials 
Support countries in Provision of training of school communities e.g. parent teacher associations, school management committees</v>
          </cell>
          <cell r="M80" t="str">
            <v>Support countries in Provision of multiple-levels (or alternative pathways of education) learning materials 
Support countries in Provision of training of school communities e.g. parent teacher associations, school management committees</v>
          </cell>
          <cell r="N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O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P80" t="str">
            <v>Support countries in Provision of multiple-levels (or alternative pathways of education) learning materials 
Support countries in Provision of training of school communities e.g. parent teacher associations, school management committees</v>
          </cell>
          <cell r="Q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R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S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AF80" t="str">
            <v>Early Childhood Development</v>
          </cell>
          <cell r="AG80" t="str">
            <v>Family Health and Nutrition</v>
          </cell>
          <cell r="AI80" t="str">
            <v xml:space="preserve"> A Resilient, Inclusive, Gender-Sensitive, and Peaceful Society</v>
          </cell>
          <cell r="AJ80" t="str">
            <v>Tailored Policy Support &amp; Technical Assistance</v>
          </cell>
          <cell r="AK80" t="str">
            <v>United Nations Children’s Fund (UNICEF)</v>
          </cell>
          <cell r="AQ80" t="str">
            <v>Development and/or implementation of a national school-based management policy framework with UNICEF support (B:0 ; T:6)
Number of children provided with individual learning materials through UNICEF-supported programmes (B: 30,0010 ; T: 200,000)</v>
          </cell>
          <cell r="AZ80">
            <v>0</v>
          </cell>
          <cell r="BC80">
            <v>0</v>
          </cell>
          <cell r="BF80">
            <v>0</v>
          </cell>
          <cell r="BI80">
            <v>0</v>
          </cell>
          <cell r="BL80">
            <v>0</v>
          </cell>
          <cell r="BO80">
            <v>0</v>
          </cell>
          <cell r="BR80">
            <v>0</v>
          </cell>
          <cell r="BU80">
            <v>0</v>
          </cell>
          <cell r="BX80">
            <v>0</v>
          </cell>
          <cell r="BY80">
            <v>25000</v>
          </cell>
          <cell r="BZ80">
            <v>25000</v>
          </cell>
          <cell r="CA80">
            <v>0</v>
          </cell>
          <cell r="CB80">
            <v>25000</v>
          </cell>
          <cell r="CC80">
            <v>25000</v>
          </cell>
          <cell r="CD80">
            <v>0</v>
          </cell>
          <cell r="CG80">
            <v>0</v>
          </cell>
          <cell r="CJ80">
            <v>0</v>
          </cell>
          <cell r="CM80">
            <v>0</v>
          </cell>
          <cell r="CP80">
            <v>0</v>
          </cell>
          <cell r="CS80">
            <v>0</v>
          </cell>
          <cell r="CV80">
            <v>0</v>
          </cell>
          <cell r="CY80">
            <v>0</v>
          </cell>
          <cell r="DB80">
            <v>0</v>
          </cell>
          <cell r="DE80">
            <v>0</v>
          </cell>
          <cell r="DH80">
            <v>0</v>
          </cell>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row>
        <row r="81">
          <cell r="E81" t="str">
            <v>Education systems are strengthened to meet the challenges of relevance and the changing context.</v>
          </cell>
          <cell r="F81" t="str">
            <v>Build climate and disaster resilient education systems. 
Expand equitable access to ECD/ECE. 
Expand the digitalization of the education sector, building on Covid-19 lessons, U-Report and Giga Initiative </v>
          </cell>
          <cell r="G81">
            <v>44564</v>
          </cell>
          <cell r="H81" t="str">
            <v>31/12/2026</v>
          </cell>
          <cell r="I81" t="str">
            <v>Fiaz Shah, Education manager</v>
          </cell>
          <cell r="AF81" t="str">
            <v>Adolescent empowerment</v>
          </cell>
          <cell r="AG81" t="str">
            <v>Innovation</v>
          </cell>
          <cell r="AH81" t="str">
            <v>Skills development</v>
          </cell>
          <cell r="AI81" t="str">
            <v xml:space="preserve"> Educated, Productive, Highly- Skilled, Trained, and Conscious Citizens</v>
          </cell>
          <cell r="AJ81" t="str">
            <v xml:space="preserve">Digitization </v>
          </cell>
          <cell r="AK81" t="str">
            <v>United Nations Children’s Fund (UNICEF)</v>
          </cell>
          <cell r="AQ81" t="str">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ell>
          <cell r="AZ81">
            <v>0</v>
          </cell>
          <cell r="BC81">
            <v>0</v>
          </cell>
          <cell r="BF81">
            <v>0</v>
          </cell>
          <cell r="BI81">
            <v>0</v>
          </cell>
          <cell r="BL81">
            <v>0</v>
          </cell>
          <cell r="BO81">
            <v>0</v>
          </cell>
          <cell r="BR81">
            <v>0</v>
          </cell>
          <cell r="BU81">
            <v>0</v>
          </cell>
          <cell r="BX81">
            <v>0</v>
          </cell>
          <cell r="BY81">
            <v>90000</v>
          </cell>
          <cell r="BZ81">
            <v>90000</v>
          </cell>
          <cell r="CA81">
            <v>0</v>
          </cell>
          <cell r="CB81">
            <v>90000</v>
          </cell>
          <cell r="CC81">
            <v>90000</v>
          </cell>
          <cell r="CD81">
            <v>0</v>
          </cell>
          <cell r="CG81">
            <v>0</v>
          </cell>
          <cell r="CJ81">
            <v>0</v>
          </cell>
          <cell r="CM81">
            <v>0</v>
          </cell>
          <cell r="CP81">
            <v>0</v>
          </cell>
          <cell r="CS81">
            <v>0</v>
          </cell>
          <cell r="CV81">
            <v>0</v>
          </cell>
          <cell r="CY81">
            <v>0</v>
          </cell>
          <cell r="DB81">
            <v>0</v>
          </cell>
          <cell r="DE81">
            <v>0</v>
          </cell>
          <cell r="DH81">
            <v>0</v>
          </cell>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row>
        <row r="82">
          <cell r="E82" t="str">
            <v xml:space="preserve">Social protection institutions are strengthened to design and deliver inclusive and effective programmes that effectively link with social sectors as part of integrated and accessible social protection systems. </v>
          </cell>
          <cell r="F82" t="str">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ell>
          <cell r="G82">
            <v>44564</v>
          </cell>
          <cell r="H82" t="str">
            <v>31/12/2026</v>
          </cell>
          <cell r="I82" t="str">
            <v>Celine Felix, Social Policy manager</v>
          </cell>
          <cell r="J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K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L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M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N82" t="str">
            <v>Development of a Social Protection Policy 
Development of communication strategy and plan 
Support for the stakeholder consultations (virtual engagements) 
Development of an Action Plan for the implementation of the policy 
Support for the drafting of legislation to further formalize the Policy. 
TA for improved and integrated social protection data management (management information system, social and beneficiary registries, M&amp;E systems
Strengthening administrative systems (such as   beneficiary identification, grievance mechanisms, payments)Build advocacy and sensitization on Publc Finance For Children. Capacity Building of key stakeholders on PF4C.</v>
          </cell>
          <cell r="O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P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Q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R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S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T82" t="str">
            <v>OECS</v>
          </cell>
          <cell r="U82" t="str">
            <v>Gender equality/women’s empowerment is a significant objective (2)</v>
          </cell>
          <cell r="V82" t="str">
            <v>Limited contribution to realization of human rights (1)</v>
          </cell>
          <cell r="W82" t="str">
            <v>Contributes to sustaining peace in a limited way  human rights (1)</v>
          </cell>
          <cell r="AF82" t="str">
            <v>Social Protection</v>
          </cell>
          <cell r="AG82" t="str">
            <v>Child Poverty / Public finance for children</v>
          </cell>
          <cell r="AJ82" t="str">
            <v>COVID Response  &amp;  Socio-economic Recovery</v>
          </cell>
          <cell r="AK82" t="str">
            <v>United Nations Children’s Fund (UNICEF)</v>
          </cell>
          <cell r="AQ82" t="str">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ell>
          <cell r="AX82">
            <v>200000</v>
          </cell>
          <cell r="AY82">
            <v>100000</v>
          </cell>
          <cell r="AZ82">
            <v>100000</v>
          </cell>
          <cell r="BC82">
            <v>0</v>
          </cell>
          <cell r="BF82">
            <v>0</v>
          </cell>
          <cell r="BG82">
            <v>100000</v>
          </cell>
          <cell r="BI82">
            <v>100000</v>
          </cell>
          <cell r="BJ82">
            <v>150000</v>
          </cell>
          <cell r="BK82">
            <v>50000</v>
          </cell>
          <cell r="BL82">
            <v>100000</v>
          </cell>
          <cell r="BO82">
            <v>0</v>
          </cell>
          <cell r="BP82">
            <v>200000</v>
          </cell>
          <cell r="BR82">
            <v>200000</v>
          </cell>
          <cell r="BU82">
            <v>0</v>
          </cell>
          <cell r="BV82">
            <v>50000</v>
          </cell>
          <cell r="BW82">
            <v>30000</v>
          </cell>
          <cell r="BX82">
            <v>20000</v>
          </cell>
          <cell r="CA82">
            <v>0</v>
          </cell>
          <cell r="CB82">
            <v>700000</v>
          </cell>
          <cell r="CC82">
            <v>180000</v>
          </cell>
          <cell r="CD82">
            <v>520000</v>
          </cell>
          <cell r="CG82">
            <v>0</v>
          </cell>
          <cell r="CJ82">
            <v>0</v>
          </cell>
          <cell r="CM82">
            <v>0</v>
          </cell>
          <cell r="CP82">
            <v>0</v>
          </cell>
          <cell r="CS82">
            <v>0</v>
          </cell>
          <cell r="CV82">
            <v>0</v>
          </cell>
          <cell r="CY82">
            <v>0</v>
          </cell>
          <cell r="DB82">
            <v>0</v>
          </cell>
          <cell r="DE82">
            <v>0</v>
          </cell>
          <cell r="DH82">
            <v>0</v>
          </cell>
          <cell r="DK82">
            <v>0</v>
          </cell>
          <cell r="DL82">
            <v>0</v>
          </cell>
          <cell r="DM82">
            <v>0</v>
          </cell>
          <cell r="DN82">
            <v>0</v>
          </cell>
          <cell r="DO82">
            <v>0</v>
          </cell>
          <cell r="DP82">
            <v>0</v>
          </cell>
          <cell r="DQ82">
            <v>0</v>
          </cell>
          <cell r="DR82">
            <v>200000</v>
          </cell>
          <cell r="DS82">
            <v>100000</v>
          </cell>
          <cell r="DT82">
            <v>100000</v>
          </cell>
          <cell r="DU82">
            <v>0</v>
          </cell>
          <cell r="DV82">
            <v>0</v>
          </cell>
          <cell r="DW82">
            <v>0</v>
          </cell>
          <cell r="DX82">
            <v>0</v>
          </cell>
          <cell r="DY82">
            <v>0</v>
          </cell>
          <cell r="DZ82">
            <v>0</v>
          </cell>
          <cell r="EA82">
            <v>100000</v>
          </cell>
          <cell r="EB82">
            <v>0</v>
          </cell>
          <cell r="EC82">
            <v>100000</v>
          </cell>
          <cell r="ED82">
            <v>150000</v>
          </cell>
          <cell r="EE82">
            <v>50000</v>
          </cell>
          <cell r="EF82">
            <v>100000</v>
          </cell>
        </row>
        <row r="83">
          <cell r="E83" t="str">
            <v>Social protection systems are strengthened to be more risk informed and responsive to shocks and stressors and prepared to deliver in humanitarian contexts.</v>
          </cell>
          <cell r="F83" t="str">
            <v>Support systems strengthening so social protection systems can be leveraged in response to shocks 
Capacity building on shock responsive social protection
Support in response to emergencies</v>
          </cell>
          <cell r="G83">
            <v>44564</v>
          </cell>
          <cell r="H83" t="str">
            <v>31/12/2026</v>
          </cell>
          <cell r="I83" t="str">
            <v>Celine Felix, Social Policy manager</v>
          </cell>
          <cell r="J83" t="str">
            <v xml:space="preserve">Technical assistance and capacity building to strengthen ability of social protection to adapt its coverage/ level/ comprehensiveness of support in times of shocks  </v>
          </cell>
          <cell r="K83" t="str">
            <v xml:space="preserve">Technical assistance and capacity building to strengthen ability of social protection to adapt its coverage/ level/ comprehensiveness of support in times of shocks, support to social protection response to COVID-19   </v>
          </cell>
          <cell r="L83" t="str">
            <v xml:space="preserve">Strengthening ability of social protection to adapt its coverage/ level/ comprehensiveness of support in times of shocks  </v>
          </cell>
          <cell r="M83" t="str">
            <v xml:space="preserve">Strengthening ability of social protection to adapt its coverage/ level/ comprehensiveness of support in times of shocks  </v>
          </cell>
          <cell r="N83" t="str">
            <v xml:space="preserve">Strengthening ability of social protection to adapt its coverage/ level/ comprehensiveness of support in times of shocks  </v>
          </cell>
          <cell r="O83" t="str">
            <v xml:space="preserve">Strengthening ability of social protection to adapt its coverage/ level/ comprehensiveness of support in times of shocks  </v>
          </cell>
          <cell r="P83" t="str">
            <v xml:space="preserve">Strengthening ability of social protection to adapt its coverage/ level/ comprehensiveness of support in times of shocks  </v>
          </cell>
          <cell r="Q83" t="str">
            <v xml:space="preserve">Strengthening ability of social protection to adapt its coverage/ level/ comprehensiveness of support in times of shocks  
</v>
          </cell>
          <cell r="R83" t="str">
            <v xml:space="preserve">Strengthening ability of social protection to adapt its coverage/ level/ comprehensiveness of support in times of shocks  </v>
          </cell>
          <cell r="S83" t="str">
            <v xml:space="preserve">Strengthening ability of social protection to adapt its coverage/ level/ comprehensiveness of support in times of shocks  </v>
          </cell>
          <cell r="T83" t="str">
            <v>OECS, CDEMA</v>
          </cell>
          <cell r="U83" t="str">
            <v>Contribute to gender equality/women’s empowerment in a limited way (1)</v>
          </cell>
          <cell r="V83" t="str">
            <v>Significant contribution to realization of human rights (2)</v>
          </cell>
          <cell r="W83" t="str">
            <v>Contributes to sustaining peace in a limited way  human rights (1)</v>
          </cell>
          <cell r="AF83" t="str">
            <v>Social Protection</v>
          </cell>
          <cell r="AG83" t="str">
            <v>Resilience Building</v>
          </cell>
          <cell r="AH83" t="str">
            <v>Disaster Response</v>
          </cell>
          <cell r="AJ83" t="str">
            <v>Climate Change and Disaster Risk Reduction</v>
          </cell>
          <cell r="AK83" t="str">
            <v>United Nations Children’s Fund (UNICEF)</v>
          </cell>
          <cell r="AQ83" t="str">
            <v>Number of countries with social protection systems, including cash transfer capacities, that are able to effectively and rapidly respond to humanitarian crises (B:3; T:6)</v>
          </cell>
          <cell r="AU83">
            <v>250000</v>
          </cell>
          <cell r="AV83">
            <v>220000</v>
          </cell>
          <cell r="AW83">
            <v>30000</v>
          </cell>
          <cell r="AX83">
            <v>250000</v>
          </cell>
          <cell r="AY83">
            <v>250000</v>
          </cell>
          <cell r="AZ83">
            <v>0</v>
          </cell>
          <cell r="BC83">
            <v>0</v>
          </cell>
          <cell r="BD83">
            <v>75000</v>
          </cell>
          <cell r="BE83">
            <v>50000</v>
          </cell>
          <cell r="BF83">
            <v>25000</v>
          </cell>
          <cell r="BG83">
            <v>100000</v>
          </cell>
          <cell r="BH83">
            <v>50000</v>
          </cell>
          <cell r="BI83">
            <v>50000</v>
          </cell>
          <cell r="BJ83">
            <v>75000</v>
          </cell>
          <cell r="BK83">
            <v>25000</v>
          </cell>
          <cell r="BL83">
            <v>50000</v>
          </cell>
          <cell r="BO83">
            <v>0</v>
          </cell>
          <cell r="BP83">
            <v>250000</v>
          </cell>
          <cell r="BQ83">
            <v>250000</v>
          </cell>
          <cell r="BR83">
            <v>0</v>
          </cell>
          <cell r="BS83">
            <v>100000</v>
          </cell>
          <cell r="BT83">
            <v>100000</v>
          </cell>
          <cell r="BU83">
            <v>0</v>
          </cell>
          <cell r="BV83">
            <v>250000</v>
          </cell>
          <cell r="BW83">
            <v>70000</v>
          </cell>
          <cell r="BX83">
            <v>180000</v>
          </cell>
          <cell r="BY83">
            <v>120000</v>
          </cell>
          <cell r="BZ83">
            <v>90000</v>
          </cell>
          <cell r="CA83">
            <v>30000</v>
          </cell>
          <cell r="CB83">
            <v>1470000</v>
          </cell>
          <cell r="CC83">
            <v>1105000</v>
          </cell>
          <cell r="CD83">
            <v>365000</v>
          </cell>
          <cell r="CG83">
            <v>0</v>
          </cell>
          <cell r="CJ83">
            <v>0</v>
          </cell>
          <cell r="CM83">
            <v>0</v>
          </cell>
          <cell r="CP83">
            <v>0</v>
          </cell>
          <cell r="CS83">
            <v>0</v>
          </cell>
          <cell r="CV83">
            <v>0</v>
          </cell>
          <cell r="CY83">
            <v>0</v>
          </cell>
          <cell r="DB83">
            <v>0</v>
          </cell>
          <cell r="DE83">
            <v>0</v>
          </cell>
          <cell r="DH83">
            <v>0</v>
          </cell>
          <cell r="DK83">
            <v>0</v>
          </cell>
          <cell r="DL83">
            <v>0</v>
          </cell>
          <cell r="DM83">
            <v>0</v>
          </cell>
          <cell r="DN83">
            <v>0</v>
          </cell>
          <cell r="DO83">
            <v>250000</v>
          </cell>
          <cell r="DP83">
            <v>220000</v>
          </cell>
          <cell r="DQ83">
            <v>30000</v>
          </cell>
          <cell r="DR83">
            <v>250000</v>
          </cell>
          <cell r="DS83">
            <v>250000</v>
          </cell>
          <cell r="DT83">
            <v>0</v>
          </cell>
          <cell r="DU83">
            <v>0</v>
          </cell>
          <cell r="DV83">
            <v>0</v>
          </cell>
          <cell r="DW83">
            <v>0</v>
          </cell>
          <cell r="DX83">
            <v>75000</v>
          </cell>
          <cell r="DY83">
            <v>50000</v>
          </cell>
          <cell r="DZ83">
            <v>25000</v>
          </cell>
          <cell r="EA83">
            <v>100000</v>
          </cell>
          <cell r="EB83">
            <v>50000</v>
          </cell>
          <cell r="EC83">
            <v>50000</v>
          </cell>
          <cell r="ED83">
            <v>75000</v>
          </cell>
          <cell r="EE83">
            <v>25000</v>
          </cell>
          <cell r="EF83">
            <v>50000</v>
          </cell>
        </row>
        <row r="84">
          <cell r="E84" t="str">
            <v xml:space="preserve">Caribbean public institutions have strengthened capacities to deliver programmes, implement policies for and promote positive attitudes towards children on the move. </v>
          </cell>
          <cell r="F84" t="str">
            <v>Support interventions promoting integration and social cohesion; 
Increase access to essential services for children on the move.
Provide a range of key information to children on the move and host communities.</v>
          </cell>
          <cell r="G84">
            <v>44564</v>
          </cell>
          <cell r="H84" t="str">
            <v>31/12/2026</v>
          </cell>
          <cell r="I84" t="str">
            <v>Celine Felix, Social Policy manager</v>
          </cell>
          <cell r="T84" t="str">
            <v>OECS</v>
          </cell>
          <cell r="AF84" t="str">
            <v>Child Protection</v>
          </cell>
          <cell r="AG84" t="str">
            <v>Disaster Response</v>
          </cell>
          <cell r="AI84" t="str">
            <v xml:space="preserve"> A Resilient, Inclusive, Gender-Sensitive, and Peaceful Society</v>
          </cell>
          <cell r="AJ84" t="str">
            <v>Tailored Policy Support &amp; Technical Assistance</v>
          </cell>
          <cell r="AK84" t="str">
            <v>United Nations Children’s Fund (UNICEF)</v>
          </cell>
          <cell r="AQ84" t="str">
            <v>Number of out-of-school children and adolescents who accessed education through UNICEF-supported programmes 
Percentage of UNICEF-targeted girls and boys in humanitarian contexts who have received individual case management (IOM, UNDP, UNHCR)</v>
          </cell>
          <cell r="AZ84">
            <v>0</v>
          </cell>
          <cell r="BC84">
            <v>0</v>
          </cell>
          <cell r="BF84">
            <v>0</v>
          </cell>
          <cell r="BI84">
            <v>0</v>
          </cell>
          <cell r="BL84">
            <v>0</v>
          </cell>
          <cell r="BO84">
            <v>0</v>
          </cell>
          <cell r="BR84">
            <v>0</v>
          </cell>
          <cell r="BU84">
            <v>0</v>
          </cell>
          <cell r="BX84">
            <v>0</v>
          </cell>
          <cell r="CA84">
            <v>0</v>
          </cell>
          <cell r="CB84">
            <v>0</v>
          </cell>
          <cell r="CC84">
            <v>0</v>
          </cell>
          <cell r="CD84">
            <v>0</v>
          </cell>
          <cell r="CG84">
            <v>0</v>
          </cell>
          <cell r="CJ84">
            <v>0</v>
          </cell>
          <cell r="CM84">
            <v>0</v>
          </cell>
          <cell r="CP84">
            <v>0</v>
          </cell>
          <cell r="CS84">
            <v>0</v>
          </cell>
          <cell r="CV84">
            <v>0</v>
          </cell>
          <cell r="CY84">
            <v>0</v>
          </cell>
          <cell r="DB84">
            <v>0</v>
          </cell>
          <cell r="DE84">
            <v>0</v>
          </cell>
          <cell r="DH84">
            <v>0</v>
          </cell>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row>
        <row r="85">
          <cell r="E85" t="str">
            <v>Affected populations benefit from strengthened systems to deliver food, voucher and cash assistance</v>
          </cell>
          <cell r="F85" t="str">
            <v>WFP will assist shock-affected populations with cash-based transfers or food in-kind in response to events necessitating international assistance. This outcome focuses on meeting food, nutrition and other essential needs of shock-affected people</v>
          </cell>
          <cell r="G85" t="str">
            <v>01/01/2022</v>
          </cell>
          <cell r="H85">
            <v>45291</v>
          </cell>
          <cell r="I85" t="str">
            <v>Sarah Bailey</v>
          </cell>
          <cell r="AA85" t="str">
            <v>2.1 By 2030, end hunger and ensure access by all people, in particular the poor and people in vulnerable situations, including infants, to safe, nutritious and sufficient food all year round</v>
          </cell>
          <cell r="AI85" t="str">
            <v xml:space="preserve"> A Resilient, Inclusive, Gender-Sensitive, and Peaceful Society</v>
          </cell>
          <cell r="AK85" t="str">
            <v>World Food Programme (WFP)</v>
          </cell>
          <cell r="AQ85" t="str">
            <v xml:space="preserve">1. Number of capacity strengthening initiatives facilitated by WFP to enhance national food security and nutrition stakeholder capacitis to deliver food, voucher and cash assistance </v>
          </cell>
          <cell r="AU85">
            <v>0</v>
          </cell>
          <cell r="AV85">
            <v>0</v>
          </cell>
          <cell r="AW85">
            <v>0</v>
          </cell>
          <cell r="AX85">
            <v>0</v>
          </cell>
          <cell r="AY85">
            <v>0</v>
          </cell>
          <cell r="AZ85">
            <v>0</v>
          </cell>
          <cell r="BA85">
            <v>10402.576283325827</v>
          </cell>
          <cell r="BB85">
            <v>10402.576283325827</v>
          </cell>
          <cell r="BC85">
            <v>0</v>
          </cell>
          <cell r="BD85">
            <v>0</v>
          </cell>
          <cell r="BE85">
            <v>0</v>
          </cell>
          <cell r="BF85">
            <v>0</v>
          </cell>
          <cell r="BG85">
            <v>6209.257630317843</v>
          </cell>
          <cell r="BH85">
            <v>6209.257630317843</v>
          </cell>
          <cell r="BI85">
            <v>0</v>
          </cell>
          <cell r="BJ85">
            <v>0</v>
          </cell>
          <cell r="BK85">
            <v>0</v>
          </cell>
          <cell r="BL85">
            <v>0</v>
          </cell>
          <cell r="BM85">
            <v>0</v>
          </cell>
          <cell r="BN85">
            <v>0</v>
          </cell>
          <cell r="BO85">
            <v>0</v>
          </cell>
          <cell r="BP85">
            <v>0</v>
          </cell>
          <cell r="BQ85">
            <v>0</v>
          </cell>
          <cell r="BR85">
            <v>0</v>
          </cell>
          <cell r="BS85">
            <v>2548.9002572454747</v>
          </cell>
          <cell r="BT85">
            <v>2548.9002572454747</v>
          </cell>
          <cell r="BU85">
            <v>0</v>
          </cell>
          <cell r="BV85">
            <v>82789.894762316908</v>
          </cell>
          <cell r="BW85">
            <v>82789.894762316908</v>
          </cell>
          <cell r="BX85">
            <v>0</v>
          </cell>
          <cell r="BY85">
            <v>1694944.323804664</v>
          </cell>
          <cell r="BZ85">
            <v>0</v>
          </cell>
          <cell r="CA85">
            <v>1694944.323804664</v>
          </cell>
          <cell r="CB85">
            <v>1796894.9527378699</v>
          </cell>
          <cell r="CC85">
            <v>101950.62893320606</v>
          </cell>
          <cell r="CD85">
            <v>1694944.323804664</v>
          </cell>
          <cell r="CG85">
            <v>0</v>
          </cell>
          <cell r="CJ85">
            <v>0</v>
          </cell>
          <cell r="CM85">
            <v>0</v>
          </cell>
          <cell r="CP85">
            <v>0</v>
          </cell>
          <cell r="CS85">
            <v>0</v>
          </cell>
          <cell r="CV85">
            <v>0</v>
          </cell>
          <cell r="CY85">
            <v>0</v>
          </cell>
          <cell r="DB85">
            <v>0</v>
          </cell>
          <cell r="DE85">
            <v>0</v>
          </cell>
          <cell r="DH85">
            <v>0</v>
          </cell>
          <cell r="DK85">
            <v>0</v>
          </cell>
          <cell r="DL85">
            <v>0</v>
          </cell>
          <cell r="DM85">
            <v>0</v>
          </cell>
          <cell r="DN85">
            <v>0</v>
          </cell>
          <cell r="DO85">
            <v>0</v>
          </cell>
          <cell r="DP85">
            <v>0</v>
          </cell>
          <cell r="DQ85">
            <v>0</v>
          </cell>
          <cell r="DR85">
            <v>0</v>
          </cell>
          <cell r="DS85">
            <v>0</v>
          </cell>
          <cell r="DT85">
            <v>0</v>
          </cell>
          <cell r="DU85">
            <v>10402.576283325827</v>
          </cell>
          <cell r="DV85">
            <v>10402.576283325827</v>
          </cell>
          <cell r="DW85">
            <v>0</v>
          </cell>
          <cell r="DX85">
            <v>0</v>
          </cell>
          <cell r="DY85">
            <v>0</v>
          </cell>
          <cell r="DZ85">
            <v>0</v>
          </cell>
          <cell r="EA85">
            <v>6209.257630317843</v>
          </cell>
          <cell r="EB85">
            <v>6209.257630317843</v>
          </cell>
          <cell r="EC85">
            <v>0</v>
          </cell>
          <cell r="ED85">
            <v>0</v>
          </cell>
          <cell r="EE85">
            <v>0</v>
          </cell>
          <cell r="EF85">
            <v>0</v>
          </cell>
        </row>
        <row r="86">
          <cell r="E86" t="str">
            <v>Vulnerable populations benefit from strengthened social protection systems that reduce poverty, boost resilience and provide assistance to shock affected people in order to protect their access to food and livelihood</v>
          </cell>
          <cell r="F8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86" t="str">
            <v>01/01/2022</v>
          </cell>
          <cell r="H86">
            <v>45291</v>
          </cell>
          <cell r="I86" t="str">
            <v>Sarah Bailey</v>
          </cell>
          <cell r="AA8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I86" t="str">
            <v xml:space="preserve"> A Resilient, Inclusive, Gender-Sensitive, and Peaceful Society</v>
          </cell>
          <cell r="AK86" t="str">
            <v>World Food Programme (WFP)</v>
          </cell>
          <cell r="AQ86" t="str">
            <v xml:space="preserve">1. Number of capacity strengthening initiatives facilitated by WFP to enhance social protection sytems in their capacity to reduce poverty and vulnerability,  boost resilience and provide assistance to shock-affected people  </v>
          </cell>
          <cell r="AU86">
            <v>90987.144436462957</v>
          </cell>
          <cell r="AV86">
            <v>44925.522121800001</v>
          </cell>
          <cell r="AW86">
            <v>0</v>
          </cell>
          <cell r="AX86">
            <v>95536.501658286084</v>
          </cell>
          <cell r="AY86">
            <v>58964.747784862484</v>
          </cell>
          <cell r="AZ86">
            <v>36571.7538734236</v>
          </cell>
          <cell r="BA86">
            <v>222918.50386933426</v>
          </cell>
          <cell r="BB86">
            <v>137584.41149801249</v>
          </cell>
          <cell r="BC86">
            <v>85334.092371321778</v>
          </cell>
          <cell r="BD86">
            <v>727897.15549170366</v>
          </cell>
          <cell r="BE86">
            <v>449255.22121799999</v>
          </cell>
          <cell r="BF86">
            <v>278641.93427370366</v>
          </cell>
          <cell r="BG86">
            <v>946266.30213921482</v>
          </cell>
          <cell r="BH86">
            <v>584031.78758340003</v>
          </cell>
          <cell r="BI86">
            <v>362234.51455581479</v>
          </cell>
          <cell r="BJ86">
            <v>90987.144436462957</v>
          </cell>
          <cell r="BK86">
            <v>56156.902652249999</v>
          </cell>
          <cell r="BL86">
            <v>34830.241784212958</v>
          </cell>
          <cell r="BM86">
            <v>0</v>
          </cell>
          <cell r="BN86">
            <v>0</v>
          </cell>
          <cell r="BO86">
            <v>0</v>
          </cell>
          <cell r="BP86">
            <v>90987.144436462957</v>
          </cell>
          <cell r="BQ86">
            <v>56156.902652249999</v>
          </cell>
          <cell r="BR86">
            <v>34830.241784212958</v>
          </cell>
          <cell r="BS86">
            <v>682403.58327347215</v>
          </cell>
          <cell r="BT86">
            <v>421176.76989187498</v>
          </cell>
          <cell r="BU86">
            <v>261226.81338159717</v>
          </cell>
          <cell r="BV86">
            <v>955365.01658286108</v>
          </cell>
          <cell r="BW86">
            <v>589647.47784862504</v>
          </cell>
          <cell r="BX86">
            <v>365717.53873423603</v>
          </cell>
          <cell r="BY86">
            <v>272961.43330938887</v>
          </cell>
          <cell r="BZ86">
            <v>168470.70795674997</v>
          </cell>
          <cell r="CA86">
            <v>104490.7253526389</v>
          </cell>
          <cell r="CB86">
            <v>4176309.9296336495</v>
          </cell>
          <cell r="CC86">
            <v>2566370.451207825</v>
          </cell>
          <cell r="CD86">
            <v>1563877.8561111619</v>
          </cell>
          <cell r="CG86">
            <v>0</v>
          </cell>
          <cell r="CJ86">
            <v>0</v>
          </cell>
          <cell r="CM86">
            <v>0</v>
          </cell>
          <cell r="CP86">
            <v>0</v>
          </cell>
          <cell r="CS86">
            <v>0</v>
          </cell>
          <cell r="CV86">
            <v>0</v>
          </cell>
          <cell r="CY86">
            <v>0</v>
          </cell>
          <cell r="DB86">
            <v>0</v>
          </cell>
          <cell r="DE86">
            <v>0</v>
          </cell>
          <cell r="DH86">
            <v>0</v>
          </cell>
          <cell r="DK86">
            <v>0</v>
          </cell>
          <cell r="DL86">
            <v>0</v>
          </cell>
          <cell r="DM86">
            <v>0</v>
          </cell>
          <cell r="DN86">
            <v>0</v>
          </cell>
          <cell r="DO86">
            <v>90987.144436462957</v>
          </cell>
          <cell r="DP86">
            <v>44925.522121800001</v>
          </cell>
          <cell r="DQ86">
            <v>0</v>
          </cell>
          <cell r="DR86">
            <v>95536.501658286084</v>
          </cell>
          <cell r="DS86">
            <v>58964.747784862484</v>
          </cell>
          <cell r="DT86">
            <v>36571.7538734236</v>
          </cell>
          <cell r="DU86">
            <v>222918.50386933426</v>
          </cell>
          <cell r="DV86">
            <v>137584.41149801249</v>
          </cell>
          <cell r="DW86">
            <v>85334.092371321778</v>
          </cell>
          <cell r="DX86">
            <v>727897.15549170366</v>
          </cell>
          <cell r="DY86">
            <v>449255.22121799999</v>
          </cell>
          <cell r="DZ86">
            <v>278641.93427370366</v>
          </cell>
          <cell r="EA86">
            <v>946266.30213921482</v>
          </cell>
          <cell r="EB86">
            <v>584031.78758340003</v>
          </cell>
          <cell r="EC86">
            <v>362234.51455581479</v>
          </cell>
          <cell r="ED86">
            <v>90987.144436462957</v>
          </cell>
          <cell r="EE86">
            <v>56156.902652249999</v>
          </cell>
          <cell r="EF86">
            <v>34830.241784212958</v>
          </cell>
        </row>
        <row r="87">
          <cell r="E87" t="str">
            <v>Improved and integrated government and CSO programmes to address unpaid care work including subsidized child and elder-care systems among CARICOM countries.</v>
          </cell>
          <cell r="F87" t="str">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ell>
          <cell r="L87" t="str">
            <v>Improved and integrated government and CSO programmes to address unpaid care work including subsidized child and elder care systems among CARICOM countries</v>
          </cell>
          <cell r="N87" t="str">
            <v>Improved and integrated government and CSO programmes to address unpaid care work including subsidized child and elder-care systems among CARICOM countries</v>
          </cell>
          <cell r="O87" t="str">
            <v>Improved and integrated government and CSO programmes to address unpaid care work including subsidized child and elder-care systems among CARICOM countries</v>
          </cell>
          <cell r="R87" t="str">
            <v>Improved and integrated government and CSO programmes to address unpaid care work including subsidized child and elder-care systems among CARICOM countries</v>
          </cell>
          <cell r="S87" t="str">
            <v>Improved and integrated government and CSO programmes to address unpaid care work including subsidized child and elder-care systems among CARICOM countries</v>
          </cell>
          <cell r="U87" t="str">
            <v>Gender equality/women’s empowerment is the principle objective (3)</v>
          </cell>
          <cell r="V87" t="str">
            <v>Significant contribution to realization of human rights (2)</v>
          </cell>
          <cell r="W87" t="str">
            <v>Contributes to sustaining peace in a limited way  human rights (1)</v>
          </cell>
          <cell r="X87" t="str">
            <v>Capacity Development/Technical Assistance </v>
          </cell>
          <cell r="Y87" t="str">
            <v>Women and Girls</v>
          </cell>
          <cell r="Z87" t="str">
            <v xml:space="preserve">Joint Programmes </v>
          </cell>
          <cell r="AA8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7" t="str">
            <v>5.c Adopt and strengthen sound policies and enforceable legislation for the promotion of gender equality and the empowerment of all women and girls at all levels</v>
          </cell>
          <cell r="AF87" t="str">
            <v>Social Protection</v>
          </cell>
          <cell r="AG87" t="str">
            <v>Gender Equality</v>
          </cell>
          <cell r="AH87" t="str">
            <v>Gender discriminatory roles and practices</v>
          </cell>
          <cell r="AI87" t="str">
            <v xml:space="preserve"> A Resilient, Inclusive, Gender-Sensitive, and Peaceful Society</v>
          </cell>
          <cell r="AJ87" t="str">
            <v>Tailored Policy Support &amp; Technical Assistance</v>
          </cell>
          <cell r="AK87" t="str">
            <v>United Nations Entity for Gender Equality and the Empowerment of Women (UN Women)</v>
          </cell>
          <cell r="AQ87" t="str">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ell>
          <cell r="AR87" t="str">
            <v>5.4.1 Proportion of time spent on unpaid domestic and care work, by sex, age and location</v>
          </cell>
          <cell r="AU87">
            <v>11231.38</v>
          </cell>
          <cell r="AV87">
            <v>11231.38053045</v>
          </cell>
          <cell r="AX87">
            <v>20472.107498204161</v>
          </cell>
          <cell r="AY87">
            <v>12635.303096756248</v>
          </cell>
          <cell r="AZ87">
            <v>7836.8044014479128</v>
          </cell>
          <cell r="BA87">
            <v>47768.250829143057</v>
          </cell>
          <cell r="BB87">
            <v>29482.373892431249</v>
          </cell>
          <cell r="BC87">
            <v>18285.876936711808</v>
          </cell>
          <cell r="BD87">
            <v>90987.144436462957</v>
          </cell>
          <cell r="BE87">
            <v>56156.902652249999</v>
          </cell>
          <cell r="BF87">
            <v>34830.241784212958</v>
          </cell>
          <cell r="BG87">
            <v>363948.57774585183</v>
          </cell>
          <cell r="BH87">
            <v>224627.610609</v>
          </cell>
          <cell r="BI87">
            <v>139320.96713685183</v>
          </cell>
          <cell r="BL87">
            <v>0</v>
          </cell>
          <cell r="BO87">
            <v>0</v>
          </cell>
          <cell r="BR87">
            <v>0</v>
          </cell>
          <cell r="BS87">
            <v>136480.71665469444</v>
          </cell>
          <cell r="BT87">
            <v>84235.353978374987</v>
          </cell>
          <cell r="BU87">
            <v>52245.362676319448</v>
          </cell>
          <cell r="BV87">
            <v>191073.00331657223</v>
          </cell>
          <cell r="BW87">
            <v>117929.495569725</v>
          </cell>
          <cell r="BX87">
            <v>73143.50774684723</v>
          </cell>
          <cell r="BY87">
            <v>90987.144436462957</v>
          </cell>
          <cell r="BZ87">
            <v>56156.902652249999</v>
          </cell>
          <cell r="CA87">
            <v>34830.241784212958</v>
          </cell>
          <cell r="CB87">
            <v>952948.32491739164</v>
          </cell>
          <cell r="CC87">
            <v>592455.32298123755</v>
          </cell>
          <cell r="CD87">
            <v>360493.00246660411</v>
          </cell>
          <cell r="CG87">
            <v>0</v>
          </cell>
          <cell r="CJ87">
            <v>0</v>
          </cell>
          <cell r="CK87">
            <v>42500</v>
          </cell>
          <cell r="CM87">
            <v>42500</v>
          </cell>
          <cell r="CP87">
            <v>0</v>
          </cell>
          <cell r="CQ87">
            <v>229500</v>
          </cell>
          <cell r="CS87">
            <v>229500</v>
          </cell>
          <cell r="CT87">
            <v>229500</v>
          </cell>
          <cell r="CV87">
            <v>229500</v>
          </cell>
          <cell r="CY87">
            <v>0</v>
          </cell>
          <cell r="DB87">
            <v>0</v>
          </cell>
          <cell r="DC87">
            <v>239500</v>
          </cell>
          <cell r="DE87">
            <v>239500</v>
          </cell>
          <cell r="DF87">
            <v>119500</v>
          </cell>
          <cell r="DH87">
            <v>119500</v>
          </cell>
          <cell r="DK87">
            <v>0</v>
          </cell>
          <cell r="DL87">
            <v>860500</v>
          </cell>
          <cell r="DM87">
            <v>0</v>
          </cell>
          <cell r="DN87">
            <v>860500</v>
          </cell>
          <cell r="DO87">
            <v>11231.38</v>
          </cell>
          <cell r="DP87">
            <v>11231.38053045</v>
          </cell>
          <cell r="DQ87">
            <v>0</v>
          </cell>
          <cell r="DR87">
            <v>20472.107498204161</v>
          </cell>
          <cell r="DS87">
            <v>12635.303096756248</v>
          </cell>
          <cell r="DT87">
            <v>7836.8044014479128</v>
          </cell>
          <cell r="DU87">
            <v>90268.250829143057</v>
          </cell>
          <cell r="DV87">
            <v>29482.373892431249</v>
          </cell>
          <cell r="DW87">
            <v>60785.876936711808</v>
          </cell>
          <cell r="DX87">
            <v>90987.144436462957</v>
          </cell>
          <cell r="DY87">
            <v>56156.902652249999</v>
          </cell>
          <cell r="DZ87">
            <v>34830.241784212958</v>
          </cell>
          <cell r="EA87">
            <v>593448.57774585183</v>
          </cell>
          <cell r="EB87">
            <v>224627.610609</v>
          </cell>
          <cell r="EC87">
            <v>368820.96713685186</v>
          </cell>
          <cell r="ED87">
            <v>229500</v>
          </cell>
          <cell r="EE87">
            <v>0</v>
          </cell>
          <cell r="EF87">
            <v>229500</v>
          </cell>
        </row>
        <row r="88">
          <cell r="E88" t="str">
            <v>Increased integration of social protection programmes into referral pathways for VAW survivors/victims.</v>
          </cell>
          <cell r="F88" t="str">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N88" t="str">
            <v>Increased integration of social protection programmes into referral pathways for VAW survivors/victims</v>
          </cell>
          <cell r="O88" t="str">
            <v>Increased integration of social protection programmes into referral pathways for VAW survivors/victims</v>
          </cell>
          <cell r="R88" t="str">
            <v>Increased integration of social protection programmes into referral pathways for VAW survivors/victims</v>
          </cell>
          <cell r="S88" t="str">
            <v>Increased integration of social protection programmes into referral pathways for VAW survivors/victims</v>
          </cell>
          <cell r="U88" t="str">
            <v>Gender equality/women’s empowerment is the principle objective (3)</v>
          </cell>
          <cell r="V88" t="str">
            <v>Significant contribution to realization of human rights (2)</v>
          </cell>
          <cell r="W88" t="str">
            <v>Contributes to sustaining peace in a limited way  human rights (1)</v>
          </cell>
          <cell r="X88" t="str">
            <v>Policy Advice and Thought Leadership </v>
          </cell>
          <cell r="Y88" t="str">
            <v>Women and Girls</v>
          </cell>
          <cell r="Z88" t="str">
            <v xml:space="preserve">Joint Programmes </v>
          </cell>
          <cell r="AA88"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8" t="str">
            <v>5.c Adopt and strengthen sound policies and enforceable legislation for the promotion of gender equality and the empowerment of all women and girls at all levels</v>
          </cell>
          <cell r="AF88" t="str">
            <v>Social Protection</v>
          </cell>
          <cell r="AG88" t="str">
            <v>Gender-Based Violence Prevention</v>
          </cell>
          <cell r="AH88" t="str">
            <v xml:space="preserve">Citizens Security Policy Strengthening </v>
          </cell>
          <cell r="AI88" t="str">
            <v xml:space="preserve"> A Resilient, Inclusive, Gender-Sensitive, and Peaceful Society</v>
          </cell>
          <cell r="AJ88" t="str">
            <v>Tailored Policy Support &amp; Technical Assistance</v>
          </cell>
          <cell r="AK88" t="str">
            <v>United Nations Entity for Gender Equality and the Empowerment of Women (UN Women)</v>
          </cell>
          <cell r="AQ88" t="str">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ell>
          <cell r="AR88" t="str">
            <v>5.c.1 Proportion of countries with systems to track and make public allocations for gender equality and women’s empowerment</v>
          </cell>
          <cell r="AX88">
            <v>1091845.7332375553</v>
          </cell>
          <cell r="AY88">
            <v>673882.8318269999</v>
          </cell>
          <cell r="AZ88">
            <v>417962.90141055535</v>
          </cell>
          <cell r="BA88">
            <v>2547640.044220963</v>
          </cell>
          <cell r="BB88">
            <v>1572393.2742630001</v>
          </cell>
          <cell r="BC88">
            <v>975246.76995796291</v>
          </cell>
          <cell r="BF88">
            <v>0</v>
          </cell>
          <cell r="BG88">
            <v>454935.72218231478</v>
          </cell>
          <cell r="BH88">
            <v>280784.51326124999</v>
          </cell>
          <cell r="BI88">
            <v>174151.2089210648</v>
          </cell>
          <cell r="BL88">
            <v>0</v>
          </cell>
          <cell r="BO88">
            <v>0</v>
          </cell>
          <cell r="BR88">
            <v>0</v>
          </cell>
          <cell r="BS88">
            <v>90987.144436462957</v>
          </cell>
          <cell r="BT88">
            <v>56156.902652249999</v>
          </cell>
          <cell r="BU88">
            <v>34830.241784212958</v>
          </cell>
          <cell r="BV88">
            <v>545922.86661877763</v>
          </cell>
          <cell r="BW88">
            <v>336941.41591349995</v>
          </cell>
          <cell r="BX88">
            <v>208981.45070527768</v>
          </cell>
          <cell r="BY88">
            <v>1728755.7442927961</v>
          </cell>
          <cell r="BZ88">
            <v>1066981.15039275</v>
          </cell>
          <cell r="CA88">
            <v>661774.59390004608</v>
          </cell>
          <cell r="CB88">
            <v>6460087.2549888697</v>
          </cell>
          <cell r="CC88">
            <v>3987140.08830975</v>
          </cell>
          <cell r="CD88">
            <v>2472947.1666791197</v>
          </cell>
          <cell r="CG88">
            <v>0</v>
          </cell>
          <cell r="CJ88">
            <v>0</v>
          </cell>
          <cell r="CM88">
            <v>0</v>
          </cell>
          <cell r="CP88">
            <v>0</v>
          </cell>
          <cell r="CS88">
            <v>0</v>
          </cell>
          <cell r="CV88">
            <v>0</v>
          </cell>
          <cell r="CY88">
            <v>0</v>
          </cell>
          <cell r="DB88">
            <v>0</v>
          </cell>
          <cell r="DC88">
            <v>33875</v>
          </cell>
          <cell r="DE88">
            <v>33875</v>
          </cell>
          <cell r="DF88">
            <v>83875</v>
          </cell>
          <cell r="DH88">
            <v>83875</v>
          </cell>
          <cell r="DI88">
            <v>475000</v>
          </cell>
          <cell r="DK88">
            <v>475000</v>
          </cell>
          <cell r="DL88">
            <v>592750</v>
          </cell>
          <cell r="DM88">
            <v>0</v>
          </cell>
          <cell r="DN88">
            <v>592750</v>
          </cell>
          <cell r="DO88">
            <v>0</v>
          </cell>
          <cell r="DP88">
            <v>0</v>
          </cell>
          <cell r="DQ88">
            <v>0</v>
          </cell>
          <cell r="DR88">
            <v>1091845.7332375553</v>
          </cell>
          <cell r="DS88">
            <v>673882.8318269999</v>
          </cell>
          <cell r="DT88">
            <v>417962.90141055535</v>
          </cell>
          <cell r="DU88">
            <v>2547640.044220963</v>
          </cell>
          <cell r="DV88">
            <v>1572393.2742630001</v>
          </cell>
          <cell r="DW88">
            <v>975246.76995796291</v>
          </cell>
          <cell r="DX88">
            <v>0</v>
          </cell>
          <cell r="DY88">
            <v>0</v>
          </cell>
          <cell r="DZ88">
            <v>0</v>
          </cell>
          <cell r="EA88">
            <v>454935.72218231478</v>
          </cell>
          <cell r="EB88">
            <v>280784.51326124999</v>
          </cell>
          <cell r="EC88">
            <v>174151.2089210648</v>
          </cell>
          <cell r="ED88">
            <v>0</v>
          </cell>
          <cell r="EE88">
            <v>0</v>
          </cell>
          <cell r="EF88">
            <v>0</v>
          </cell>
        </row>
        <row r="89">
          <cell r="E89" t="str">
            <v xml:space="preserve"> Improved protection systems for workers in the paid care economy [i.e., domestic workers, day care and elder care workers]</v>
          </cell>
          <cell r="F89" t="str">
            <v>Assessment of protection systems.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AA8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F89" t="str">
            <v>Social Protection</v>
          </cell>
          <cell r="AG89" t="str">
            <v>Employment</v>
          </cell>
          <cell r="AH89" t="str">
            <v>Gender Equality</v>
          </cell>
          <cell r="AJ89" t="str">
            <v>Tailored Policy Support &amp; Technical Assistance</v>
          </cell>
          <cell r="AK89" t="str">
            <v>United Nations Entity for Gender Equality and the Empowerment of Women (UN Women)</v>
          </cell>
          <cell r="AX89">
            <v>20472.107498204161</v>
          </cell>
          <cell r="AY89">
            <v>12635.303096756248</v>
          </cell>
          <cell r="AZ89">
            <v>7836.8044014479128</v>
          </cell>
          <cell r="BA89">
            <v>47768.250829143057</v>
          </cell>
          <cell r="BB89">
            <v>29482.373892431249</v>
          </cell>
          <cell r="BC89">
            <v>18285.876936711808</v>
          </cell>
          <cell r="BD89">
            <v>90987.144436462957</v>
          </cell>
          <cell r="BE89">
            <v>56156.902652249999</v>
          </cell>
          <cell r="BF89">
            <v>34830.241784212958</v>
          </cell>
          <cell r="BG89">
            <v>145579.43109834075</v>
          </cell>
          <cell r="BH89">
            <v>89851.044243600001</v>
          </cell>
          <cell r="BI89">
            <v>55728.386854740747</v>
          </cell>
          <cell r="BL89">
            <v>0</v>
          </cell>
          <cell r="BO89">
            <v>0</v>
          </cell>
          <cell r="BR89">
            <v>0</v>
          </cell>
          <cell r="BS89">
            <v>90987.144436462957</v>
          </cell>
          <cell r="BT89">
            <v>56156.902652249999</v>
          </cell>
          <cell r="BU89">
            <v>34830.241784212958</v>
          </cell>
          <cell r="BV89">
            <v>127382.00221104815</v>
          </cell>
          <cell r="BW89">
            <v>78619.663713150017</v>
          </cell>
          <cell r="BX89">
            <v>48762.338497898134</v>
          </cell>
          <cell r="BY89">
            <v>90987.144436462957</v>
          </cell>
          <cell r="BZ89">
            <v>56156.902652249999</v>
          </cell>
          <cell r="CA89">
            <v>34830.241784212958</v>
          </cell>
          <cell r="CB89">
            <v>614163.22494612494</v>
          </cell>
          <cell r="CC89">
            <v>379059.09290268749</v>
          </cell>
          <cell r="CD89">
            <v>235104.13204343748</v>
          </cell>
          <cell r="CG89">
            <v>0</v>
          </cell>
          <cell r="CJ89">
            <v>0</v>
          </cell>
          <cell r="CM89">
            <v>0</v>
          </cell>
          <cell r="CP89">
            <v>0</v>
          </cell>
          <cell r="CS89">
            <v>0</v>
          </cell>
          <cell r="CV89">
            <v>0</v>
          </cell>
          <cell r="CY89">
            <v>0</v>
          </cell>
          <cell r="DB89">
            <v>0</v>
          </cell>
          <cell r="DE89">
            <v>0</v>
          </cell>
          <cell r="DH89">
            <v>0</v>
          </cell>
          <cell r="DK89">
            <v>0</v>
          </cell>
          <cell r="DL89">
            <v>0</v>
          </cell>
          <cell r="DM89">
            <v>0</v>
          </cell>
          <cell r="DN89">
            <v>0</v>
          </cell>
          <cell r="DO89">
            <v>0</v>
          </cell>
          <cell r="DP89">
            <v>0</v>
          </cell>
          <cell r="DQ89">
            <v>0</v>
          </cell>
          <cell r="DR89">
            <v>20472.107498204161</v>
          </cell>
          <cell r="DS89">
            <v>12635.303096756248</v>
          </cell>
          <cell r="DT89">
            <v>7836.8044014479128</v>
          </cell>
          <cell r="DU89">
            <v>47768.250829143057</v>
          </cell>
          <cell r="DV89">
            <v>29482.373892431249</v>
          </cell>
          <cell r="DW89">
            <v>18285.876936711808</v>
          </cell>
          <cell r="DX89">
            <v>90987.144436462957</v>
          </cell>
          <cell r="DY89">
            <v>56156.902652249999</v>
          </cell>
          <cell r="DZ89">
            <v>34830.241784212958</v>
          </cell>
          <cell r="EA89">
            <v>145579.43109834075</v>
          </cell>
          <cell r="EB89">
            <v>89851.044243600001</v>
          </cell>
          <cell r="EC89">
            <v>55728.386854740747</v>
          </cell>
          <cell r="ED89">
            <v>0</v>
          </cell>
          <cell r="EE89">
            <v>0</v>
          </cell>
          <cell r="EF89">
            <v>0</v>
          </cell>
        </row>
        <row r="90">
          <cell r="E90" t="str">
            <v xml:space="preserve">Carbon neutrality and resilience are integrated into climate planning and policy and regulatory frameworks at all levels.
</v>
          </cell>
          <cell r="F90" t="str">
            <v>Interventions designed to enhance capacity and promote cooperation among sectoral ministries with a stake in the implementation of mitigation and adaptation actions to facilitate synergies and harmonize efforts.</v>
          </cell>
          <cell r="AF90" t="str">
            <v>Climate Change Adaptation and Resilience</v>
          </cell>
          <cell r="AG90" t="str">
            <v xml:space="preserve">Environmental Governance </v>
          </cell>
          <cell r="AH90" t="str">
            <v>Capacity Building</v>
          </cell>
          <cell r="AJ90" t="str">
            <v>Climate Change and Disaster Risk Reduction</v>
          </cell>
          <cell r="AK90" t="str">
            <v>United Nations Environment Program (UNEP)</v>
          </cell>
          <cell r="AL90" t="str">
            <v>GEF</v>
          </cell>
          <cell r="AM90" t="str">
            <v>Environment Division of the Ministry of Health and Environment</v>
          </cell>
          <cell r="AN90" t="str">
            <v>Government</v>
          </cell>
          <cell r="AZ90">
            <v>0</v>
          </cell>
          <cell r="BC90">
            <v>0</v>
          </cell>
          <cell r="BF90">
            <v>0</v>
          </cell>
          <cell r="BI90">
            <v>0</v>
          </cell>
          <cell r="BL90">
            <v>0</v>
          </cell>
          <cell r="BO90">
            <v>0</v>
          </cell>
          <cell r="BR90">
            <v>0</v>
          </cell>
          <cell r="BU90">
            <v>0</v>
          </cell>
          <cell r="BX90">
            <v>0</v>
          </cell>
          <cell r="CA90">
            <v>0</v>
          </cell>
          <cell r="CB90">
            <v>0</v>
          </cell>
          <cell r="CC90">
            <v>0</v>
          </cell>
          <cell r="CD90">
            <v>0</v>
          </cell>
          <cell r="CG90">
            <v>0</v>
          </cell>
          <cell r="CJ90">
            <v>0</v>
          </cell>
          <cell r="CM90">
            <v>0</v>
          </cell>
          <cell r="CP90">
            <v>0</v>
          </cell>
          <cell r="CS90">
            <v>0</v>
          </cell>
          <cell r="CV90">
            <v>0</v>
          </cell>
          <cell r="CY90">
            <v>0</v>
          </cell>
          <cell r="DB90">
            <v>0</v>
          </cell>
          <cell r="DE90">
            <v>0</v>
          </cell>
          <cell r="DH90">
            <v>0</v>
          </cell>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row>
        <row r="91">
          <cell r="E91" t="str">
            <v xml:space="preserve">Carbon neutrality and resilience are integrated into climate planning and policy and regulatory frameworks at all levels.
</v>
          </cell>
          <cell r="F91" t="str">
            <v>Interventions designed to build technical assistance, capacity building and advice on technology solutions and access to climate technologies for low-emission and climate resilient development</v>
          </cell>
          <cell r="G91">
            <v>44203</v>
          </cell>
          <cell r="H91" t="str">
            <v>24/6/2024</v>
          </cell>
          <cell r="R91" t="str">
            <v xml:space="preserve">Support the Shift to Electric Mobility in Saint Lucia
Outcome 1. The Saint Lucian government enhances coordination, planning and capacity for promoting electric mobility
1.1: An inter-sectorial coordination body is established within the government 1.2: Sustainable Passenger Mobility Policy delivered for governmental approval 1.3: National low-carbon e-mobility strategy delivered for governmental approval 1.4: Key public and private stakeholders trained on e-mobility technologies, including through the global programme on e-mobility
Outcome 2. The Saint Lucia government gains confidence in using electric vehicles
2.1: Monitoring, reporting and verification (MRV) system to track demonstration performance is implemented 
2.2: Demonstration of at least 15 electric vehicles in public and private fleets conducted and new charging infrastructures installed
2.3: Professional training delivered (electric vehicle safety, driving, and maintenance) and demonstration results communicated to national and local decision makers and other stakeholders in Saint Lucia
Outcome 3. The Saint Lucian government takes action towards implementing an enabling environment and business models for promoting low-carbon electric mobility
3.1: Regulatory and tax reforms for the uptake of electric vehicles in Saint Lucia delivered to the government for approval 3.2: Business models, financial schemes and procurement guidelines for electric vehicle fleets and charging stations delivered to government and car dealers
Outcome 4. The Saint Lucian government takes action towards implementing policy frameworks for ensuring the long-term sustainability of low-carbon electric mobility
4.1: Analysis of current management of vehicles at their end-of-life undertaken and recommendations based on international best practice delivered to government for approval 
4.2: Updated legislation on end-of-life vehicle management, including electric vehicles and second-life use of their batteries, delivered to the government for adoption 
4.3: New business models, including the responsibility of vehicle distributors, delivered to the government and ELV management companies 
4.4: Awareness and capacity of public, private and civil society
stakeholders on management of electric vehicles at their end of life enhanced
</v>
          </cell>
          <cell r="U91" t="str">
            <v>Contribute to gender equality/women’s empowerment in a limited way (1)</v>
          </cell>
          <cell r="V91" t="str">
            <v>Limited contribution to realization of human rights (1)</v>
          </cell>
          <cell r="W91" t="str">
            <v>Not expected to contribute to sustaining peace (0)</v>
          </cell>
          <cell r="X91" t="str">
            <v>Capacity Development/Technical Assistance </v>
          </cell>
          <cell r="Y91" t="str">
            <v>Women and Girls</v>
          </cell>
          <cell r="AA91" t="str">
            <v>7.1 By 2030, ensure universal access to affordable, reliable and modern energy services</v>
          </cell>
          <cell r="AB91" t="str">
            <v>13.2 Integrate climate change measures into national policies, strategies and planning</v>
          </cell>
          <cell r="AF91" t="str">
            <v>Climate Change Adaptation and Resilience</v>
          </cell>
          <cell r="AG91" t="str">
            <v>Sustainable and Clean Energy</v>
          </cell>
          <cell r="AH91" t="str">
            <v>Capacity Building</v>
          </cell>
          <cell r="AJ91" t="str">
            <v>Climate Change and Disaster Risk Reduction</v>
          </cell>
          <cell r="AK91" t="str">
            <v>United Nations Environment Program (UNEP)</v>
          </cell>
          <cell r="AL91" t="str">
            <v>GEF</v>
          </cell>
          <cell r="AM91" t="str">
            <v>Department of Sustainable Development, 
Ministry of Education, Innovation, 
Gender Relations and Sustainable 
Development</v>
          </cell>
          <cell r="AN91" t="str">
            <v>Government</v>
          </cell>
          <cell r="AR91" t="str">
            <v>7.1.2 Proportion of population with primary reliance on clean fuels and technology</v>
          </cell>
          <cell r="AZ91">
            <v>0</v>
          </cell>
          <cell r="BC91">
            <v>0</v>
          </cell>
          <cell r="BF91">
            <v>0</v>
          </cell>
          <cell r="BI91">
            <v>0</v>
          </cell>
          <cell r="BL91">
            <v>0</v>
          </cell>
          <cell r="BO91">
            <v>0</v>
          </cell>
          <cell r="BR91">
            <v>0</v>
          </cell>
          <cell r="BT91">
            <v>405204</v>
          </cell>
          <cell r="BU91">
            <v>-405204</v>
          </cell>
          <cell r="BX91">
            <v>0</v>
          </cell>
          <cell r="CA91">
            <v>0</v>
          </cell>
          <cell r="CB91">
            <v>0</v>
          </cell>
          <cell r="CC91">
            <v>405204</v>
          </cell>
          <cell r="CD91">
            <v>-405204</v>
          </cell>
          <cell r="CG91">
            <v>0</v>
          </cell>
          <cell r="CJ91">
            <v>0</v>
          </cell>
          <cell r="CM91">
            <v>0</v>
          </cell>
          <cell r="CP91">
            <v>0</v>
          </cell>
          <cell r="CS91">
            <v>0</v>
          </cell>
          <cell r="CV91">
            <v>0</v>
          </cell>
          <cell r="CY91">
            <v>0</v>
          </cell>
          <cell r="DB91">
            <v>0</v>
          </cell>
          <cell r="DD91">
            <v>189592</v>
          </cell>
          <cell r="DE91">
            <v>-189592</v>
          </cell>
          <cell r="DH91">
            <v>0</v>
          </cell>
          <cell r="DK91">
            <v>0</v>
          </cell>
          <cell r="DL91">
            <v>0</v>
          </cell>
          <cell r="DM91">
            <v>189592</v>
          </cell>
          <cell r="DN91">
            <v>-189592</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row>
        <row r="92">
          <cell r="E92" t="str">
            <v>Transparency and accountability of government and nongovernment climate action, including from the private sector and the financial community, are strengthened.</v>
          </cell>
          <cell r="F92" t="str">
            <v>Interventions designed to strengthen institutional capacity to improve transparency and accountability of climate action</v>
          </cell>
          <cell r="G92">
            <v>43476</v>
          </cell>
          <cell r="H92" t="str">
            <v>31/12/2022</v>
          </cell>
          <cell r="I92" t="str">
            <v>Asher Lessels/Camilla Piviali</v>
          </cell>
          <cell r="K92" t="str">
            <v>Capacity Building for Improved Transparency on Climate Actions through an Environment Registry in Antigua and Barbuda   (Capacity Building Initiative for Transparency CBIT)
Outcome 1: The Environment Registry MRV function is established through a participatory process that includes a resilience assessment.
Output 1.1: Regulations, procedures, and guidelines for monitoring, reporting and verifying climate change data are developed.
Output 1.2: Environment Registry is accessible to the public to promote accountability and transparency.
Output 1.3: Data security and climate resilient assessment for the Environment Registry is conducted
Output 1.4: Country-specific indicators in line with Nationally Determined Contribution targets are developed.
Outcome 2: The Environment Registry becomes the official national source for NDC monitoring, reporting and verification.
Output 2.1: Training to government agencies, private sector, and civil society is provided in order to appropriately and efficiently contribute data to the Environment Registry.
Output 2.2: Evaluation, learning and scaling up of the transparency initiative are conducted.</v>
          </cell>
          <cell r="U92" t="str">
            <v>Contribute to gender equality/women’s empowerment in a limited way (1)</v>
          </cell>
          <cell r="V92" t="str">
            <v>Not expected to contribute to realization of human rights (0)</v>
          </cell>
          <cell r="W92" t="str">
            <v>Not expected to contribute to sustaining peace (0)</v>
          </cell>
          <cell r="X92" t="str">
            <v>Capacity Development/Technical Assistance </v>
          </cell>
          <cell r="Y92" t="str">
            <v>Women and Girls</v>
          </cell>
          <cell r="AA92" t="str">
            <v>13.2 Integrate climate change measures into national policies, strategies and planning</v>
          </cell>
          <cell r="AB92" t="str">
            <v>13.3 Improve education, awareness-raising and human and institutional capacity on climate change mitigation, adaptation, impact reduction and early warning</v>
          </cell>
          <cell r="AF92" t="str">
            <v>Climate Change Adaptation and Resilience</v>
          </cell>
          <cell r="AG92" t="str">
            <v>Capacity Building</v>
          </cell>
          <cell r="AH92" t="str">
            <v>Planning and Monitoring</v>
          </cell>
          <cell r="AJ92" t="str">
            <v>Climate Change and Disaster Risk Reduction</v>
          </cell>
          <cell r="AK92" t="str">
            <v>United Nations Environment Program (UNEP)</v>
          </cell>
          <cell r="AL92" t="str">
            <v>GEF (CBIT)</v>
          </cell>
          <cell r="AM92" t="str">
            <v>Government executed</v>
          </cell>
          <cell r="AR92" t="str">
            <v>13.3.2 Number of countries that have communicated the strengthening of institutional, systemic and individual capacity-building to implement adaptation, mitigation and technology transfer, and development actions</v>
          </cell>
          <cell r="AY92">
            <v>801682</v>
          </cell>
          <cell r="AZ92">
            <v>-801682</v>
          </cell>
          <cell r="BC92">
            <v>0</v>
          </cell>
          <cell r="BF92">
            <v>0</v>
          </cell>
          <cell r="BI92">
            <v>0</v>
          </cell>
          <cell r="BL92">
            <v>0</v>
          </cell>
          <cell r="BO92">
            <v>0</v>
          </cell>
          <cell r="BR92">
            <v>0</v>
          </cell>
          <cell r="BU92">
            <v>0</v>
          </cell>
          <cell r="BX92">
            <v>0</v>
          </cell>
          <cell r="CA92">
            <v>0</v>
          </cell>
          <cell r="CB92">
            <v>0</v>
          </cell>
          <cell r="CC92">
            <v>801682</v>
          </cell>
          <cell r="CD92">
            <v>-801682</v>
          </cell>
          <cell r="CG92">
            <v>0</v>
          </cell>
          <cell r="CJ92">
            <v>0</v>
          </cell>
          <cell r="CM92">
            <v>0</v>
          </cell>
          <cell r="CP92">
            <v>0</v>
          </cell>
          <cell r="CS92">
            <v>0</v>
          </cell>
          <cell r="CV92">
            <v>0</v>
          </cell>
          <cell r="CY92">
            <v>0</v>
          </cell>
          <cell r="DB92">
            <v>0</v>
          </cell>
          <cell r="DE92">
            <v>0</v>
          </cell>
          <cell r="DH92">
            <v>0</v>
          </cell>
          <cell r="DK92">
            <v>0</v>
          </cell>
          <cell r="DL92">
            <v>0</v>
          </cell>
          <cell r="DM92">
            <v>0</v>
          </cell>
          <cell r="DN92">
            <v>0</v>
          </cell>
          <cell r="DO92">
            <v>0</v>
          </cell>
          <cell r="DP92">
            <v>0</v>
          </cell>
          <cell r="DQ92">
            <v>0</v>
          </cell>
          <cell r="DR92">
            <v>0</v>
          </cell>
          <cell r="DS92">
            <v>801682</v>
          </cell>
          <cell r="DT92">
            <v>-801682</v>
          </cell>
          <cell r="DU92">
            <v>0</v>
          </cell>
          <cell r="DV92">
            <v>0</v>
          </cell>
          <cell r="DW92">
            <v>0</v>
          </cell>
          <cell r="DX92">
            <v>0</v>
          </cell>
          <cell r="DY92">
            <v>0</v>
          </cell>
          <cell r="DZ92">
            <v>0</v>
          </cell>
          <cell r="EA92">
            <v>0</v>
          </cell>
          <cell r="EB92">
            <v>0</v>
          </cell>
          <cell r="EC92">
            <v>0</v>
          </cell>
          <cell r="ED92">
            <v>0</v>
          </cell>
          <cell r="EE92">
            <v>0</v>
          </cell>
          <cell r="EF92">
            <v>0</v>
          </cell>
        </row>
        <row r="93">
          <cell r="E93" t="str">
            <v>Institutional capacity to adopt and act on national and international commitments is enhanced.</v>
          </cell>
          <cell r="F93" t="str">
            <v>Accelerate policy shift towards the sound management of chemicals and waste while fulfilling with national and international commitments.</v>
          </cell>
          <cell r="AF93" t="str">
            <v xml:space="preserve">Waste Management </v>
          </cell>
          <cell r="AG93" t="str">
            <v>Chemicals</v>
          </cell>
          <cell r="AH93" t="str">
            <v>Capacity Building</v>
          </cell>
          <cell r="AJ93" t="str">
            <v>Tailored Policy Support &amp; Technical Assistance</v>
          </cell>
          <cell r="AK93" t="str">
            <v>United Nations Environment Program (UNEP)</v>
          </cell>
          <cell r="AZ93">
            <v>0</v>
          </cell>
          <cell r="BC93">
            <v>0</v>
          </cell>
          <cell r="BF93">
            <v>0</v>
          </cell>
          <cell r="BI93">
            <v>0</v>
          </cell>
          <cell r="BL93">
            <v>0</v>
          </cell>
          <cell r="BO93">
            <v>0</v>
          </cell>
          <cell r="BR93">
            <v>0</v>
          </cell>
          <cell r="BU93">
            <v>0</v>
          </cell>
          <cell r="BX93">
            <v>0</v>
          </cell>
          <cell r="CA93">
            <v>0</v>
          </cell>
          <cell r="CB93">
            <v>0</v>
          </cell>
          <cell r="CC93">
            <v>0</v>
          </cell>
          <cell r="CD93">
            <v>0</v>
          </cell>
          <cell r="CG93">
            <v>0</v>
          </cell>
          <cell r="CJ93">
            <v>0</v>
          </cell>
          <cell r="CM93">
            <v>0</v>
          </cell>
          <cell r="CP93">
            <v>0</v>
          </cell>
          <cell r="CS93">
            <v>0</v>
          </cell>
          <cell r="CV93">
            <v>0</v>
          </cell>
          <cell r="CY93">
            <v>0</v>
          </cell>
          <cell r="DB93">
            <v>0</v>
          </cell>
          <cell r="DE93">
            <v>0</v>
          </cell>
          <cell r="DH93">
            <v>0</v>
          </cell>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row>
        <row r="94">
          <cell r="E94" t="str">
            <v>Resource efficiency and circularity in key sectors are improved.</v>
          </cell>
          <cell r="F94" t="str">
            <v>Promotion of circular and resource-efficient approaches.</v>
          </cell>
          <cell r="AF94" t="str">
            <v>Sustainable Production</v>
          </cell>
          <cell r="AG94" t="str">
            <v xml:space="preserve">Waste Management </v>
          </cell>
          <cell r="AH94" t="str">
            <v xml:space="preserve">Blue /Green Economy </v>
          </cell>
          <cell r="AJ94" t="str">
            <v>Tailored Policy Support &amp; Technical Assistance</v>
          </cell>
          <cell r="AK94" t="str">
            <v>United Nations Environment Program (UNEP)</v>
          </cell>
          <cell r="AZ94">
            <v>0</v>
          </cell>
          <cell r="BC94">
            <v>0</v>
          </cell>
          <cell r="BF94">
            <v>0</v>
          </cell>
          <cell r="BI94">
            <v>0</v>
          </cell>
          <cell r="BL94">
            <v>0</v>
          </cell>
          <cell r="BO94">
            <v>0</v>
          </cell>
          <cell r="BR94">
            <v>0</v>
          </cell>
          <cell r="BU94">
            <v>0</v>
          </cell>
          <cell r="BX94">
            <v>0</v>
          </cell>
          <cell r="CA94">
            <v>0</v>
          </cell>
          <cell r="CB94">
            <v>0</v>
          </cell>
          <cell r="CC94">
            <v>0</v>
          </cell>
          <cell r="CD94">
            <v>0</v>
          </cell>
          <cell r="CG94">
            <v>0</v>
          </cell>
          <cell r="CJ94">
            <v>0</v>
          </cell>
          <cell r="CM94">
            <v>0</v>
          </cell>
          <cell r="CP94">
            <v>0</v>
          </cell>
          <cell r="CS94">
            <v>0</v>
          </cell>
          <cell r="CV94">
            <v>0</v>
          </cell>
          <cell r="CY94">
            <v>0</v>
          </cell>
          <cell r="DB94">
            <v>0</v>
          </cell>
          <cell r="DE94">
            <v>0</v>
          </cell>
          <cell r="DH94">
            <v>0</v>
          </cell>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row>
        <row r="95">
          <cell r="E95" t="str">
            <v>Emergency shelter facilities are rehabilitated and equipped to host displaced persons</v>
          </cell>
          <cell r="AF95" t="str">
            <v>Sustainable Production</v>
          </cell>
          <cell r="AG95" t="str">
            <v>Disaster Risk Management</v>
          </cell>
          <cell r="AJ95" t="str">
            <v>Climate Change and Disaster Risk Reduction</v>
          </cell>
          <cell r="AK95" t="str">
            <v>International Organization for Migration (IOM)</v>
          </cell>
          <cell r="AZ95">
            <v>0</v>
          </cell>
          <cell r="BC95">
            <v>0</v>
          </cell>
          <cell r="BF95">
            <v>0</v>
          </cell>
          <cell r="BI95">
            <v>0</v>
          </cell>
          <cell r="BL95">
            <v>0</v>
          </cell>
          <cell r="BO95">
            <v>0</v>
          </cell>
          <cell r="BR95">
            <v>0</v>
          </cell>
          <cell r="BU95">
            <v>0</v>
          </cell>
          <cell r="BX95">
            <v>0</v>
          </cell>
          <cell r="CA95">
            <v>0</v>
          </cell>
          <cell r="CB95">
            <v>0</v>
          </cell>
          <cell r="CC95">
            <v>0</v>
          </cell>
          <cell r="CD95">
            <v>0</v>
          </cell>
          <cell r="CG95">
            <v>0</v>
          </cell>
          <cell r="CJ95">
            <v>0</v>
          </cell>
          <cell r="CM95">
            <v>0</v>
          </cell>
          <cell r="CP95">
            <v>0</v>
          </cell>
          <cell r="CS95">
            <v>0</v>
          </cell>
          <cell r="CV95">
            <v>0</v>
          </cell>
          <cell r="CY95">
            <v>0</v>
          </cell>
          <cell r="DB95">
            <v>0</v>
          </cell>
          <cell r="DE95">
            <v>0</v>
          </cell>
          <cell r="DH95">
            <v>0</v>
          </cell>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row>
        <row r="96">
          <cell r="E96" t="str">
            <v>CDEMA's policies practices and procedures are reviewed and provided recommendations and guidance on how to incorporate human mobility and migration considerations.</v>
          </cell>
          <cell r="AF96" t="str">
            <v>Natural Resource Management</v>
          </cell>
          <cell r="AG96" t="str">
            <v>Disaster Response</v>
          </cell>
          <cell r="AH96" t="str">
            <v>Climate Change Adaptation and Resilience</v>
          </cell>
          <cell r="AI96" t="str">
            <v>Climate Resilience and Hazard Risk Reduction</v>
          </cell>
          <cell r="AJ96" t="str">
            <v>Climate Change and Disaster Risk Reduction</v>
          </cell>
          <cell r="AK96" t="str">
            <v>International Organization for Migration (IOM)</v>
          </cell>
          <cell r="AO96" t="str">
            <v>Caribbean Disaster Emergency Management Agency (CDEMA)</v>
          </cell>
          <cell r="AZ96">
            <v>0</v>
          </cell>
          <cell r="BC96">
            <v>0</v>
          </cell>
          <cell r="BF96">
            <v>0</v>
          </cell>
          <cell r="BI96">
            <v>0</v>
          </cell>
          <cell r="BL96">
            <v>0</v>
          </cell>
          <cell r="BO96">
            <v>0</v>
          </cell>
          <cell r="BR96">
            <v>0</v>
          </cell>
          <cell r="BU96">
            <v>0</v>
          </cell>
          <cell r="BX96">
            <v>0</v>
          </cell>
          <cell r="CA96">
            <v>0</v>
          </cell>
          <cell r="CB96">
            <v>0</v>
          </cell>
          <cell r="CC96">
            <v>0</v>
          </cell>
          <cell r="CD96">
            <v>0</v>
          </cell>
          <cell r="CG96">
            <v>0</v>
          </cell>
          <cell r="CJ96">
            <v>0</v>
          </cell>
          <cell r="CM96">
            <v>0</v>
          </cell>
          <cell r="CP96">
            <v>0</v>
          </cell>
          <cell r="CS96">
            <v>0</v>
          </cell>
          <cell r="CV96">
            <v>0</v>
          </cell>
          <cell r="CY96">
            <v>0</v>
          </cell>
          <cell r="DB96">
            <v>0</v>
          </cell>
          <cell r="DE96">
            <v>0</v>
          </cell>
          <cell r="DH96">
            <v>0</v>
          </cell>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row>
        <row r="97">
          <cell r="E97" t="str">
            <v>Caribbean stakeholders capacity enhanced to engage in environmental migration policy discussions</v>
          </cell>
          <cell r="F97" t="str">
            <v>IOM will engage with governments and CSOs for regional coordination on responses to climate change.</v>
          </cell>
          <cell r="AF97" t="str">
            <v xml:space="preserve">Biodiversity </v>
          </cell>
          <cell r="AG97" t="str">
            <v>Capacity Building</v>
          </cell>
          <cell r="AH97" t="str">
            <v xml:space="preserve">Environmental Governance </v>
          </cell>
          <cell r="AJ97" t="str">
            <v>Climate Change and Disaster Risk Reduction</v>
          </cell>
          <cell r="AK97" t="str">
            <v>International Organization for Migration (IOM)</v>
          </cell>
          <cell r="AO97" t="str">
            <v>Caribbean Disaster Emergency Management Agency (CDEMA)</v>
          </cell>
          <cell r="AZ97">
            <v>0</v>
          </cell>
          <cell r="BC97">
            <v>0</v>
          </cell>
          <cell r="BF97">
            <v>0</v>
          </cell>
          <cell r="BI97">
            <v>0</v>
          </cell>
          <cell r="BL97">
            <v>0</v>
          </cell>
          <cell r="BO97">
            <v>0</v>
          </cell>
          <cell r="BR97">
            <v>0</v>
          </cell>
          <cell r="BU97">
            <v>0</v>
          </cell>
          <cell r="BX97">
            <v>0</v>
          </cell>
          <cell r="CA97">
            <v>0</v>
          </cell>
          <cell r="CB97">
            <v>0</v>
          </cell>
          <cell r="CC97">
            <v>0</v>
          </cell>
          <cell r="CD97">
            <v>0</v>
          </cell>
          <cell r="CG97">
            <v>0</v>
          </cell>
          <cell r="CJ97">
            <v>0</v>
          </cell>
          <cell r="CM97">
            <v>0</v>
          </cell>
          <cell r="CP97">
            <v>0</v>
          </cell>
          <cell r="CS97">
            <v>0</v>
          </cell>
          <cell r="CV97">
            <v>0</v>
          </cell>
          <cell r="CY97">
            <v>0</v>
          </cell>
          <cell r="DB97">
            <v>0</v>
          </cell>
          <cell r="DE97">
            <v>0</v>
          </cell>
          <cell r="DH97">
            <v>0</v>
          </cell>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row>
        <row r="98">
          <cell r="E98" t="str">
            <v xml:space="preserve">Government and regional DRR institutions capacities are strengthened to support the development, financing, implementation and monitoring of child-sensitive climate policies and programmes.  </v>
          </cell>
          <cell r="F98" t="str">
            <v>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v>
          </cell>
          <cell r="G98">
            <v>44564</v>
          </cell>
          <cell r="H98" t="str">
            <v>31/12/2026</v>
          </cell>
          <cell r="I98" t="str">
            <v>Tanya Radoslavjevic</v>
          </cell>
          <cell r="K98" t="str">
            <v>Provide technical support and assistance to national and subregional partners to review and create child sensitive climate policies
Provide technical support and assistance to strengthen government and regional institutional frameworks for preparedness</v>
          </cell>
          <cell r="L98" t="str">
            <v>Provide technical support and assistance to strengthen government and regional institutional frameworks for preparedness</v>
          </cell>
          <cell r="N98" t="str">
            <v>Provide technical support and assistance to national and subregional partners to review and create child sensitive climate policies
Provide technical support and assistance to strengthen government and regional institutional frameworks for preparedness</v>
          </cell>
          <cell r="O98" t="str">
            <v>Provide technical support and assistance to national and subregional partners to review and create child sensitive climate policies</v>
          </cell>
          <cell r="Q98" t="str">
            <v>Provide technical support and assistance to strengthen government and regional institutional frameworks for preparedness</v>
          </cell>
          <cell r="R98" t="str">
            <v>Provide technical support and assistance to national and subregional partners to review and create child sensitive climate policies</v>
          </cell>
          <cell r="S98" t="str">
            <v>Provide technical support and assistance to national and subregional partners to review and create child sensitive climate policies
Provide technical support and assistance to strengthen government and regional institutional frameworks for preparedness</v>
          </cell>
          <cell r="U98" t="str">
            <v>Not expected to contribute to gender equality/women’s empowerment (0)</v>
          </cell>
          <cell r="V98" t="str">
            <v>Not expected to contribute to realization of human rights (0)</v>
          </cell>
          <cell r="W98" t="str">
            <v>Not expected to contribute to sustaining peace (0)</v>
          </cell>
          <cell r="AF98" t="str">
            <v>Capacity Building</v>
          </cell>
          <cell r="AG98" t="str">
            <v>Disaster Risk Reduction</v>
          </cell>
          <cell r="AH98" t="str">
            <v>Environmental Sustainability</v>
          </cell>
          <cell r="AJ98" t="str">
            <v>Climate Change and Disaster Risk Reduction</v>
          </cell>
          <cell r="AK98" t="str">
            <v>United Nations Children’s Fund (UNICEF)</v>
          </cell>
          <cell r="AQ98" t="str">
            <v>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v>
          </cell>
          <cell r="AZ98">
            <v>0</v>
          </cell>
          <cell r="BB98">
            <v>516550</v>
          </cell>
          <cell r="BC98">
            <v>-516550</v>
          </cell>
          <cell r="BF98">
            <v>0</v>
          </cell>
          <cell r="BI98">
            <v>0</v>
          </cell>
          <cell r="BL98">
            <v>0</v>
          </cell>
          <cell r="BO98">
            <v>0</v>
          </cell>
          <cell r="BR98">
            <v>0</v>
          </cell>
          <cell r="BU98">
            <v>0</v>
          </cell>
          <cell r="BX98">
            <v>0</v>
          </cell>
          <cell r="CA98">
            <v>0</v>
          </cell>
          <cell r="CB98">
            <v>0</v>
          </cell>
          <cell r="CC98">
            <v>516550</v>
          </cell>
          <cell r="CD98">
            <v>-516550</v>
          </cell>
          <cell r="CG98">
            <v>0</v>
          </cell>
          <cell r="CJ98">
            <v>0</v>
          </cell>
          <cell r="CM98">
            <v>0</v>
          </cell>
          <cell r="CP98">
            <v>0</v>
          </cell>
          <cell r="CS98">
            <v>0</v>
          </cell>
          <cell r="CV98">
            <v>0</v>
          </cell>
          <cell r="CY98">
            <v>0</v>
          </cell>
          <cell r="DB98">
            <v>0</v>
          </cell>
          <cell r="DE98">
            <v>0</v>
          </cell>
          <cell r="DH98">
            <v>0</v>
          </cell>
          <cell r="DK98">
            <v>0</v>
          </cell>
          <cell r="DL98">
            <v>0</v>
          </cell>
          <cell r="DM98">
            <v>0</v>
          </cell>
          <cell r="DN98">
            <v>0</v>
          </cell>
          <cell r="DO98">
            <v>0</v>
          </cell>
          <cell r="DP98">
            <v>0</v>
          </cell>
          <cell r="DQ98">
            <v>0</v>
          </cell>
          <cell r="DR98">
            <v>0</v>
          </cell>
          <cell r="DS98">
            <v>0</v>
          </cell>
          <cell r="DT98">
            <v>0</v>
          </cell>
          <cell r="DU98">
            <v>0</v>
          </cell>
          <cell r="DV98">
            <v>516550</v>
          </cell>
          <cell r="DW98">
            <v>-516550</v>
          </cell>
          <cell r="DX98">
            <v>0</v>
          </cell>
          <cell r="DY98">
            <v>0</v>
          </cell>
          <cell r="DZ98">
            <v>0</v>
          </cell>
          <cell r="EA98">
            <v>0</v>
          </cell>
          <cell r="EB98">
            <v>0</v>
          </cell>
          <cell r="EC98">
            <v>0</v>
          </cell>
          <cell r="ED98">
            <v>0</v>
          </cell>
          <cell r="EE98">
            <v>0</v>
          </cell>
          <cell r="EF98">
            <v>0</v>
          </cell>
        </row>
        <row r="99">
          <cell r="E99" t="str">
            <v>Governments and their partners are supported to implement and scale up risk-informed and child-sensitive programmes that promote shock-responsive services and enhance the resilience of children and communities.</v>
          </cell>
          <cell r="F99" t="str">
            <v xml:space="preserve">Partnership development with businesses to strengthen community resilience 
Global-to-local risk prevention, responses and solutions ahead of potential crises.
Risk Communication and engagement for Health emergencies   </v>
          </cell>
          <cell r="I99" t="str">
            <v>Tanya Radoslavjevic</v>
          </cell>
          <cell r="K99" t="str">
            <v>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L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N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O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P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R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S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AF99" t="str">
            <v>Natural Resource Management</v>
          </cell>
          <cell r="AG99" t="str">
            <v>Health Emergency/Disaster Preparedness</v>
          </cell>
          <cell r="AJ99" t="str">
            <v>COVID Response  &amp;  Socio-economic Recovery</v>
          </cell>
          <cell r="AK99" t="str">
            <v>United Nations Children’s Fund (UNICEF)</v>
          </cell>
          <cell r="AQ99" t="str">
            <v>Number of countries achieving a Vaccin hesitancy index of 3.0 (B:0 ; T:7)
Number of countries implementing strategies to address under-vaccination (WHO) ( B: 7 ; T:8)</v>
          </cell>
          <cell r="AZ99">
            <v>0</v>
          </cell>
          <cell r="BC99">
            <v>0</v>
          </cell>
          <cell r="BF99">
            <v>0</v>
          </cell>
          <cell r="BI99">
            <v>0</v>
          </cell>
          <cell r="BL99">
            <v>0</v>
          </cell>
          <cell r="BO99">
            <v>0</v>
          </cell>
          <cell r="BR99">
            <v>0</v>
          </cell>
          <cell r="BU99">
            <v>0</v>
          </cell>
          <cell r="BX99">
            <v>0</v>
          </cell>
          <cell r="CA99">
            <v>0</v>
          </cell>
          <cell r="CB99">
            <v>0</v>
          </cell>
          <cell r="CC99">
            <v>0</v>
          </cell>
          <cell r="CD99">
            <v>0</v>
          </cell>
          <cell r="CG99">
            <v>0</v>
          </cell>
          <cell r="CJ99">
            <v>0</v>
          </cell>
          <cell r="CM99">
            <v>0</v>
          </cell>
          <cell r="CP99">
            <v>0</v>
          </cell>
          <cell r="CS99">
            <v>0</v>
          </cell>
          <cell r="CV99">
            <v>0</v>
          </cell>
          <cell r="CY99">
            <v>0</v>
          </cell>
          <cell r="DB99">
            <v>0</v>
          </cell>
          <cell r="DE99">
            <v>0</v>
          </cell>
          <cell r="DH99">
            <v>0</v>
          </cell>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row>
        <row r="100">
          <cell r="E100" t="str">
            <v>Youth and adolescent are empowered to develop innovative approaches to realize their right</v>
          </cell>
          <cell r="F100" t="str">
            <v>Empower youth organizations to promote climate action.
Support young people’s leadership in promoting climate action.
Develop innovative approaches to promote climate action.</v>
          </cell>
          <cell r="G100">
            <v>44564</v>
          </cell>
          <cell r="H100" t="str">
            <v>31/12/2026</v>
          </cell>
          <cell r="I100" t="str">
            <v>Lisa McClean-Trotman Social and Behaviour Change Specialist</v>
          </cell>
          <cell r="J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K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L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M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N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O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P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Q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R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S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AF100" t="str">
            <v>Youth Capacity Building</v>
          </cell>
          <cell r="AG100" t="str">
            <v>Adolescent empowerment</v>
          </cell>
          <cell r="AJ100" t="str">
            <v>Tailored Policy Support &amp; Technical Assistance</v>
          </cell>
          <cell r="AK100" t="str">
            <v>United Nations Children’s Fund (UNICEF)</v>
          </cell>
          <cell r="AQ100" t="str">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ell>
          <cell r="AZ100">
            <v>0</v>
          </cell>
          <cell r="BC100">
            <v>0</v>
          </cell>
          <cell r="BF100">
            <v>0</v>
          </cell>
          <cell r="BI100">
            <v>0</v>
          </cell>
          <cell r="BL100">
            <v>0</v>
          </cell>
          <cell r="BO100">
            <v>0</v>
          </cell>
          <cell r="BR100">
            <v>0</v>
          </cell>
          <cell r="BU100">
            <v>0</v>
          </cell>
          <cell r="BX100">
            <v>0</v>
          </cell>
          <cell r="CA100">
            <v>0</v>
          </cell>
          <cell r="CB100">
            <v>0</v>
          </cell>
          <cell r="CC100">
            <v>0</v>
          </cell>
          <cell r="CD100">
            <v>0</v>
          </cell>
          <cell r="CG100">
            <v>0</v>
          </cell>
          <cell r="CJ100">
            <v>0</v>
          </cell>
          <cell r="CM100">
            <v>0</v>
          </cell>
          <cell r="CP100">
            <v>0</v>
          </cell>
          <cell r="CS100">
            <v>0</v>
          </cell>
          <cell r="CV100">
            <v>0</v>
          </cell>
          <cell r="CY100">
            <v>0</v>
          </cell>
          <cell r="DB100">
            <v>0</v>
          </cell>
          <cell r="DE100">
            <v>0</v>
          </cell>
          <cell r="DH100">
            <v>0</v>
          </cell>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row>
        <row r="101">
          <cell r="E101" t="str">
            <v>Strengthened capacities among women owned MSMEs in climate resilient and DRR better business practices. </v>
          </cell>
          <cell r="F101" t="str">
            <v>Strengthening resilience of MSMEs through targeted training and capacity building for MSMEs, and strengthening the policy environment through gender-responsive DRR and CC adaptation and mitigation plans and policies. UN Human  Security Trust Fund (BRB, ANU, SLU, GRE, DOM), RISS (BEL)</v>
          </cell>
          <cell r="K101" t="str">
            <v>Strengthened capacities among women owned MSMEs in climate resilient and DRR better business practices.</v>
          </cell>
          <cell r="L101" t="str">
            <v>Strengthened capacities among women owned MSMEs in climate resilience and DRR better business practices</v>
          </cell>
          <cell r="N101" t="str">
            <v>Strengthened capacities among women owned MSMEs in climate resilience and DRR better business practices</v>
          </cell>
          <cell r="R101" t="str">
            <v>Strengthened capacities among women owned MSMEs in climate resilient and DRR better business practices.</v>
          </cell>
          <cell r="U101" t="str">
            <v>Gender equality/women’s empowerment is the principle objective (3)</v>
          </cell>
          <cell r="V101" t="str">
            <v>Limited contribution to realization of human rights (1)</v>
          </cell>
          <cell r="W101" t="str">
            <v>Contributes to sustaining peace in a limited way  human rights (1)</v>
          </cell>
          <cell r="X101" t="str">
            <v>Capacity Development/Technical Assistance </v>
          </cell>
          <cell r="Y101" t="str">
            <v>Women and Girls</v>
          </cell>
          <cell r="Z101" t="str">
            <v xml:space="preserve">Joint Programming </v>
          </cell>
          <cell r="AA101" t="str">
            <v>8.2 Achieve higher levels of economic productivity through diversification, technological upgrading and innovation, including through a focus on high-value added and labour-intensive sectors</v>
          </cell>
          <cell r="AB101" t="str">
            <v>8.3 Promote development-oriented policies that support productive activities, decent job creation, entrepreneurship, creativity and innovation, and encourage the formalization and growth of micro-, small- and medium-sized enterprises, including through ac</v>
          </cell>
          <cell r="AC101" t="str">
            <v>13.1 Strengthen resilience and adaptive capacity to climate-related hazards and natural disasters in all countries</v>
          </cell>
          <cell r="AF101" t="str">
            <v>Climate Change Adaptation and Resilience</v>
          </cell>
          <cell r="AG101" t="str">
            <v>Capacity Building</v>
          </cell>
          <cell r="AH101" t="str">
            <v>Gender Equality</v>
          </cell>
          <cell r="AJ101" t="str">
            <v>Climate Change and Disaster Risk Reduction</v>
          </cell>
          <cell r="AK101" t="str">
            <v>United Nations Entity for Gender Equality and the Empowerment of Women (UN Women)</v>
          </cell>
          <cell r="AN101" t="str">
            <v>Academia</v>
          </cell>
          <cell r="AO101" t="str">
            <v>Caribbean Disaster Emergency Management Agency (CDEMA)</v>
          </cell>
          <cell r="AQ101" t="str">
            <v>Number of NDOs and NGMs participating in comprehensive gender responsive DRR training</v>
          </cell>
          <cell r="AR101" t="str">
            <v>8.3.1 Proportion of informal employment in non‑agriculture employment, by sex</v>
          </cell>
          <cell r="AX101">
            <v>10400</v>
          </cell>
          <cell r="AY101">
            <v>10000</v>
          </cell>
          <cell r="AZ101">
            <v>400</v>
          </cell>
          <cell r="BA101">
            <v>10400</v>
          </cell>
          <cell r="BB101">
            <v>10000</v>
          </cell>
          <cell r="BC101">
            <v>400</v>
          </cell>
          <cell r="BF101">
            <v>0</v>
          </cell>
          <cell r="BG101">
            <v>10400</v>
          </cell>
          <cell r="BH101">
            <v>10000</v>
          </cell>
          <cell r="BI101">
            <v>400</v>
          </cell>
          <cell r="BJ101">
            <v>10400</v>
          </cell>
          <cell r="BK101">
            <v>10000</v>
          </cell>
          <cell r="BL101">
            <v>400</v>
          </cell>
          <cell r="BO101">
            <v>0</v>
          </cell>
          <cell r="BR101">
            <v>0</v>
          </cell>
          <cell r="BS101">
            <v>10400</v>
          </cell>
          <cell r="BT101">
            <v>10000</v>
          </cell>
          <cell r="BU101">
            <v>400</v>
          </cell>
          <cell r="BX101">
            <v>0</v>
          </cell>
          <cell r="CA101">
            <v>0</v>
          </cell>
          <cell r="CB101">
            <v>52000</v>
          </cell>
          <cell r="CC101">
            <v>50000</v>
          </cell>
          <cell r="CD101">
            <v>2000</v>
          </cell>
          <cell r="CG101">
            <v>0</v>
          </cell>
          <cell r="CH101">
            <v>800</v>
          </cell>
          <cell r="CJ101">
            <v>800</v>
          </cell>
          <cell r="CK101">
            <v>800</v>
          </cell>
          <cell r="CM101">
            <v>800</v>
          </cell>
          <cell r="CP101">
            <v>0</v>
          </cell>
          <cell r="CQ101">
            <v>800</v>
          </cell>
          <cell r="CS101">
            <v>800</v>
          </cell>
          <cell r="CT101">
            <v>800</v>
          </cell>
          <cell r="CU101">
            <v>400</v>
          </cell>
          <cell r="CV101">
            <v>400</v>
          </cell>
          <cell r="CY101">
            <v>0</v>
          </cell>
          <cell r="DB101">
            <v>0</v>
          </cell>
          <cell r="DC101">
            <v>800</v>
          </cell>
          <cell r="DE101">
            <v>800</v>
          </cell>
          <cell r="DH101">
            <v>0</v>
          </cell>
          <cell r="DK101">
            <v>0</v>
          </cell>
          <cell r="DL101">
            <v>4000</v>
          </cell>
          <cell r="DM101">
            <v>400</v>
          </cell>
          <cell r="DN101">
            <v>3600</v>
          </cell>
          <cell r="DO101">
            <v>0</v>
          </cell>
          <cell r="DP101">
            <v>0</v>
          </cell>
          <cell r="DQ101">
            <v>0</v>
          </cell>
          <cell r="DR101">
            <v>11200</v>
          </cell>
          <cell r="DS101">
            <v>10000</v>
          </cell>
          <cell r="DT101">
            <v>1200</v>
          </cell>
          <cell r="DU101">
            <v>11200</v>
          </cell>
          <cell r="DV101">
            <v>10000</v>
          </cell>
          <cell r="DW101">
            <v>1200</v>
          </cell>
          <cell r="DX101">
            <v>0</v>
          </cell>
          <cell r="DY101">
            <v>0</v>
          </cell>
          <cell r="DZ101">
            <v>0</v>
          </cell>
          <cell r="EA101">
            <v>11200</v>
          </cell>
          <cell r="EB101">
            <v>10000</v>
          </cell>
          <cell r="EC101">
            <v>1200</v>
          </cell>
          <cell r="ED101">
            <v>11200</v>
          </cell>
          <cell r="EE101">
            <v>10400</v>
          </cell>
          <cell r="EF101">
            <v>800</v>
          </cell>
        </row>
        <row r="102">
          <cell r="E102" t="str">
            <v>Enhanced capacities among NGMs, key sector agencies and CSOs to prepare, respond to and recover from natural hazards.</v>
          </cell>
          <cell r="F102" t="str">
            <v>Institutional Strengthening, data collection and gender analyses. EnGenDER (SLU, ANU, BEL, SVG, GRE, JA, GUY, SUR, DOM), RISS (BEL)</v>
          </cell>
          <cell r="L102" t="str">
            <v xml:space="preserve">Enhanced capacity among NGMs, key sector agencies and CSOs to prepare, respond and recover from natural hazards. </v>
          </cell>
          <cell r="M102" t="str">
            <v xml:space="preserve">Enhanced capacity among NGMs, key sector agencies and CSOs to prepare, respond and recover from natural hazards. </v>
          </cell>
          <cell r="U102" t="str">
            <v>Gender equality/women’s empowerment is the principle objective (3)</v>
          </cell>
          <cell r="V102" t="str">
            <v>Principal Contribution is to the realization of human rights (3)</v>
          </cell>
          <cell r="W102" t="str">
            <v>Contributes to sustaining peace in a limited way  human rights (1)</v>
          </cell>
          <cell r="X102" t="str">
            <v>Data Collection and Analysis </v>
          </cell>
          <cell r="Y102" t="str">
            <v>Women and Girls</v>
          </cell>
          <cell r="Z102" t="str">
            <v xml:space="preserve">Joint Programming </v>
          </cell>
          <cell r="AA102" t="str">
            <v>13.1 Strengthen resilience and adaptive capacity to climate-related hazards and natural disasters in all countries</v>
          </cell>
          <cell r="AB102" t="str">
            <v>5.1 End all forms of discrimination against all women and girls everywhere</v>
          </cell>
          <cell r="AF102" t="str">
            <v>Climate Change Adaptation and Resilience</v>
          </cell>
          <cell r="AG102" t="str">
            <v>Disaster Risk Reduction</v>
          </cell>
          <cell r="AH102" t="str">
            <v>Gender Equality</v>
          </cell>
          <cell r="AJ102" t="str">
            <v>Climate Change and Disaster Risk Reduction</v>
          </cell>
          <cell r="AK102" t="str">
            <v>United Nations Entity for Gender Equality and the Empowerment of Women (UN Women)</v>
          </cell>
          <cell r="AQ102" t="str">
            <v>MCO included in Humanitarian response and post disaster recovery efforts</v>
          </cell>
          <cell r="AZ102">
            <v>0</v>
          </cell>
          <cell r="BC102">
            <v>0</v>
          </cell>
          <cell r="BE102">
            <v>25000</v>
          </cell>
          <cell r="BF102">
            <v>-25000</v>
          </cell>
          <cell r="BI102">
            <v>0</v>
          </cell>
          <cell r="BL102">
            <v>0</v>
          </cell>
          <cell r="BO102">
            <v>0</v>
          </cell>
          <cell r="BR102">
            <v>0</v>
          </cell>
          <cell r="BU102">
            <v>0</v>
          </cell>
          <cell r="BX102">
            <v>0</v>
          </cell>
          <cell r="CA102">
            <v>0</v>
          </cell>
          <cell r="CB102">
            <v>0</v>
          </cell>
          <cell r="CC102">
            <v>25000</v>
          </cell>
          <cell r="CD102">
            <v>-25000</v>
          </cell>
          <cell r="CG102">
            <v>0</v>
          </cell>
          <cell r="CJ102">
            <v>0</v>
          </cell>
          <cell r="CK102">
            <v>25000</v>
          </cell>
          <cell r="CM102">
            <v>25000</v>
          </cell>
          <cell r="CP102">
            <v>0</v>
          </cell>
          <cell r="CS102">
            <v>0</v>
          </cell>
          <cell r="CV102">
            <v>0</v>
          </cell>
          <cell r="CY102">
            <v>0</v>
          </cell>
          <cell r="DB102">
            <v>0</v>
          </cell>
          <cell r="DE102">
            <v>0</v>
          </cell>
          <cell r="DH102">
            <v>0</v>
          </cell>
          <cell r="DK102">
            <v>0</v>
          </cell>
          <cell r="DL102">
            <v>25000</v>
          </cell>
          <cell r="DM102">
            <v>0</v>
          </cell>
          <cell r="DN102">
            <v>25000</v>
          </cell>
          <cell r="DO102">
            <v>0</v>
          </cell>
          <cell r="DP102">
            <v>0</v>
          </cell>
          <cell r="DQ102">
            <v>0</v>
          </cell>
          <cell r="DR102">
            <v>0</v>
          </cell>
          <cell r="DS102">
            <v>0</v>
          </cell>
          <cell r="DT102">
            <v>0</v>
          </cell>
          <cell r="DU102">
            <v>25000</v>
          </cell>
          <cell r="DV102">
            <v>0</v>
          </cell>
          <cell r="DW102">
            <v>25000</v>
          </cell>
          <cell r="DX102">
            <v>0</v>
          </cell>
          <cell r="DY102">
            <v>25000</v>
          </cell>
          <cell r="DZ102">
            <v>-25000</v>
          </cell>
          <cell r="EA102">
            <v>0</v>
          </cell>
          <cell r="EB102">
            <v>0</v>
          </cell>
          <cell r="EC102">
            <v>0</v>
          </cell>
          <cell r="ED102">
            <v>0</v>
          </cell>
          <cell r="EE102">
            <v>0</v>
          </cell>
          <cell r="EF102">
            <v>0</v>
          </cell>
        </row>
        <row r="103">
          <cell r="E103" t="str">
            <v>Provision of  technical assistance or guidance through the organization of regional workshops, webinars and other events or direct contact with stakeholders in the regions</v>
          </cell>
          <cell r="F103" t="str">
            <v>Build country and regional capacity to foster private sector engagement to include a focus on adaptation, loss and damage, gender, local community and nature-based solutions</v>
          </cell>
          <cell r="U103" t="str">
            <v>Gender equality/women’s empowerment is the principle objective (3)</v>
          </cell>
          <cell r="V103" t="str">
            <v>Principal Contribution is to the realization of human rights (3)</v>
          </cell>
          <cell r="W103" t="str">
            <v>Contributes to sustaining peace in a limited way  human rights (1)</v>
          </cell>
          <cell r="X103" t="str">
            <v>Capacity Development/Technical Assistance </v>
          </cell>
          <cell r="Y103" t="str">
            <v>Women and Girls</v>
          </cell>
          <cell r="Z103" t="str">
            <v xml:space="preserve">Other </v>
          </cell>
          <cell r="AA103" t="str">
            <v>5.2 Eliminate all forms of violence against all women and girls in the public and private spheres, including trafficking and sexual and other types of exploitation</v>
          </cell>
          <cell r="AF103" t="str">
            <v>Climate Adaptation</v>
          </cell>
          <cell r="AG103" t="str">
            <v>Capacity Building</v>
          </cell>
          <cell r="AK103" t="str">
            <v>United Nations Framework Convention on Climate Change (UNFCCC)</v>
          </cell>
          <cell r="AN103" t="str">
            <v>Government</v>
          </cell>
          <cell r="AO103" t="str">
            <v>Caribbean Community Secretariat (CARICOM)</v>
          </cell>
          <cell r="AZ103">
            <v>0</v>
          </cell>
          <cell r="BC103">
            <v>0</v>
          </cell>
          <cell r="BF103">
            <v>0</v>
          </cell>
          <cell r="BI103">
            <v>0</v>
          </cell>
          <cell r="BL103">
            <v>0</v>
          </cell>
          <cell r="BO103">
            <v>0</v>
          </cell>
          <cell r="BR103">
            <v>0</v>
          </cell>
          <cell r="BU103">
            <v>0</v>
          </cell>
          <cell r="BX103">
            <v>0</v>
          </cell>
          <cell r="CA103">
            <v>0</v>
          </cell>
          <cell r="CB103">
            <v>0</v>
          </cell>
          <cell r="CC103">
            <v>0</v>
          </cell>
          <cell r="CD103">
            <v>0</v>
          </cell>
          <cell r="CG103">
            <v>0</v>
          </cell>
          <cell r="CI103">
            <v>10000</v>
          </cell>
          <cell r="CJ103">
            <v>-10000</v>
          </cell>
          <cell r="CK103">
            <v>10000</v>
          </cell>
          <cell r="CL103">
            <v>10000</v>
          </cell>
          <cell r="CM103">
            <v>0</v>
          </cell>
          <cell r="CN103">
            <v>10000</v>
          </cell>
          <cell r="CP103">
            <v>10000</v>
          </cell>
          <cell r="CS103">
            <v>0</v>
          </cell>
          <cell r="CV103">
            <v>0</v>
          </cell>
          <cell r="CY103">
            <v>0</v>
          </cell>
          <cell r="DB103">
            <v>0</v>
          </cell>
          <cell r="DD103">
            <v>0</v>
          </cell>
          <cell r="DE103">
            <v>0</v>
          </cell>
          <cell r="DF103">
            <v>0</v>
          </cell>
          <cell r="DG103">
            <v>0</v>
          </cell>
          <cell r="DH103">
            <v>0</v>
          </cell>
          <cell r="DI103">
            <v>0</v>
          </cell>
          <cell r="DK103">
            <v>0</v>
          </cell>
          <cell r="DL103">
            <v>20000</v>
          </cell>
          <cell r="DM103">
            <v>20000</v>
          </cell>
          <cell r="DN103">
            <v>0</v>
          </cell>
          <cell r="DO103">
            <v>0</v>
          </cell>
          <cell r="DP103">
            <v>0</v>
          </cell>
          <cell r="DQ103">
            <v>0</v>
          </cell>
          <cell r="DR103">
            <v>0</v>
          </cell>
          <cell r="DS103">
            <v>10000</v>
          </cell>
          <cell r="DT103">
            <v>-10000</v>
          </cell>
          <cell r="DU103">
            <v>10000</v>
          </cell>
          <cell r="DV103">
            <v>10000</v>
          </cell>
          <cell r="DW103">
            <v>0</v>
          </cell>
          <cell r="DX103">
            <v>10000</v>
          </cell>
          <cell r="DY103">
            <v>0</v>
          </cell>
          <cell r="DZ103">
            <v>10000</v>
          </cell>
          <cell r="EA103">
            <v>0</v>
          </cell>
          <cell r="EB103">
            <v>0</v>
          </cell>
          <cell r="EC103">
            <v>0</v>
          </cell>
          <cell r="ED103">
            <v>0</v>
          </cell>
          <cell r="EE103">
            <v>0</v>
          </cell>
          <cell r="EF103">
            <v>0</v>
          </cell>
        </row>
        <row r="104">
          <cell r="E104" t="str">
            <v>Provision of needs-based climate finance and shaping the post 2020 climate finance architecture, in particular support of national and regional climate finance strategies,</v>
          </cell>
          <cell r="F104" t="str">
            <v>Build country and regional capacity to foster private sector engagement to include a focus on adaptation, loss and damage, gender, local community and nature-based solutions</v>
          </cell>
          <cell r="U104" t="str">
            <v>Gender equality/women’s empowerment is the principle objective (3)</v>
          </cell>
          <cell r="V104" t="str">
            <v>Principal Contribution is to the realization of human rights (3)</v>
          </cell>
          <cell r="W104" t="str">
            <v>Contributes to sustaining peace in a limited way  human rights (1)</v>
          </cell>
          <cell r="X104" t="str">
            <v>Data Collection and Analysis </v>
          </cell>
          <cell r="Y104" t="str">
            <v>Women and Girls</v>
          </cell>
          <cell r="Z104" t="str">
            <v xml:space="preserve">Joint Programming </v>
          </cell>
          <cell r="AA104" t="str">
            <v>5.2 Eliminate all forms of violence against all women and girls in the public and private spheres, including trafficking and sexual and other types of exploitation</v>
          </cell>
          <cell r="AB104" t="str">
            <v>5.c Adopt and strengthen sound policies and enforceable legislation for the promotion of gender equality and the empowerment of all women and girls at all levels</v>
          </cell>
          <cell r="AF104" t="str">
            <v>Climate Adaptation</v>
          </cell>
          <cell r="AG104" t="str">
            <v>Capacity Building</v>
          </cell>
          <cell r="AI104" t="str">
            <v>Climate Resilience and Hazard Risk Reduction</v>
          </cell>
          <cell r="AK104" t="str">
            <v>United Nations Framework Convention on Climate Change (UNFCCC)</v>
          </cell>
          <cell r="AO104" t="str">
            <v>Caribbean Community Secretariat (CARICOM)</v>
          </cell>
          <cell r="AZ104">
            <v>0</v>
          </cell>
          <cell r="BC104">
            <v>0</v>
          </cell>
          <cell r="BF104">
            <v>0</v>
          </cell>
          <cell r="BI104">
            <v>0</v>
          </cell>
          <cell r="BL104">
            <v>0</v>
          </cell>
          <cell r="BO104">
            <v>0</v>
          </cell>
          <cell r="BR104">
            <v>0</v>
          </cell>
          <cell r="BU104">
            <v>0</v>
          </cell>
          <cell r="BX104">
            <v>0</v>
          </cell>
          <cell r="CA104">
            <v>0</v>
          </cell>
          <cell r="CB104">
            <v>0</v>
          </cell>
          <cell r="CC104">
            <v>0</v>
          </cell>
          <cell r="CD104">
            <v>0</v>
          </cell>
          <cell r="CG104">
            <v>0</v>
          </cell>
          <cell r="CI104">
            <v>0</v>
          </cell>
          <cell r="CJ104">
            <v>0</v>
          </cell>
          <cell r="CK104">
            <v>0</v>
          </cell>
          <cell r="CM104">
            <v>0</v>
          </cell>
          <cell r="CP104">
            <v>0</v>
          </cell>
          <cell r="CS104">
            <v>0</v>
          </cell>
          <cell r="CV104">
            <v>0</v>
          </cell>
          <cell r="CY104">
            <v>0</v>
          </cell>
          <cell r="DB104">
            <v>0</v>
          </cell>
          <cell r="DD104">
            <v>50000</v>
          </cell>
          <cell r="DE104">
            <v>-50000</v>
          </cell>
          <cell r="DF104">
            <v>50000</v>
          </cell>
          <cell r="DG104">
            <v>50000</v>
          </cell>
          <cell r="DH104">
            <v>0</v>
          </cell>
          <cell r="DI104">
            <v>50000</v>
          </cell>
          <cell r="DK104">
            <v>50000</v>
          </cell>
          <cell r="DL104">
            <v>100000</v>
          </cell>
          <cell r="DM104">
            <v>100000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row>
        <row r="105">
          <cell r="E105" t="str">
            <v xml:space="preserve">Vulnerable populations benefit from strengthened national and regional systems to predict, assess, plan and finance the impact of shocks in order to increase resilience to compound crises </v>
          </cell>
          <cell r="F105"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5" t="str">
            <v>01/01/2022</v>
          </cell>
          <cell r="H105">
            <v>45291</v>
          </cell>
          <cell r="I105" t="str">
            <v>Sarah Bailey</v>
          </cell>
          <cell r="AA105" t="str">
            <v>17.9 Enhance international support for implementing effective and targeted capacity-building in developing countries to support national plans to implement all the Sustainable Development Goals, including through North-South, South-South and triangular cooperation</v>
          </cell>
          <cell r="AK105" t="str">
            <v>World Food Programme (WFP)</v>
          </cell>
          <cell r="AQ105" t="str">
            <v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v>
          </cell>
          <cell r="AU105">
            <v>11231.38053045</v>
          </cell>
          <cell r="AV105">
            <v>11231.38053045</v>
          </cell>
          <cell r="AW105">
            <v>0</v>
          </cell>
          <cell r="AX105">
            <v>20472.107498204161</v>
          </cell>
          <cell r="AY105">
            <v>12635.303096756248</v>
          </cell>
          <cell r="AZ105">
            <v>7836.8044014479128</v>
          </cell>
          <cell r="BA105">
            <v>47768.250829143057</v>
          </cell>
          <cell r="BB105">
            <v>29482.373892431249</v>
          </cell>
          <cell r="BC105">
            <v>18285.876936711808</v>
          </cell>
          <cell r="BD105">
            <v>90987.144436462957</v>
          </cell>
          <cell r="BE105">
            <v>56156.902652249999</v>
          </cell>
          <cell r="BF105">
            <v>34830.241784212958</v>
          </cell>
          <cell r="BG105">
            <v>363948.57774585183</v>
          </cell>
          <cell r="BH105">
            <v>224627.610609</v>
          </cell>
          <cell r="BI105">
            <v>139320.96713685183</v>
          </cell>
          <cell r="BJ105">
            <v>0</v>
          </cell>
          <cell r="BK105">
            <v>0</v>
          </cell>
          <cell r="BL105">
            <v>0</v>
          </cell>
          <cell r="BM105">
            <v>0</v>
          </cell>
          <cell r="BN105">
            <v>0</v>
          </cell>
          <cell r="BO105">
            <v>0</v>
          </cell>
          <cell r="BP105">
            <v>0</v>
          </cell>
          <cell r="BQ105">
            <v>0</v>
          </cell>
          <cell r="BR105">
            <v>0</v>
          </cell>
          <cell r="BS105">
            <v>136480.71665469444</v>
          </cell>
          <cell r="BT105">
            <v>84235.353978374987</v>
          </cell>
          <cell r="BU105">
            <v>52245.362676319448</v>
          </cell>
          <cell r="BV105">
            <v>191073.00331657223</v>
          </cell>
          <cell r="BW105">
            <v>117929.495569725</v>
          </cell>
          <cell r="BX105">
            <v>73143.50774684723</v>
          </cell>
          <cell r="BY105">
            <v>90987.144436462957</v>
          </cell>
          <cell r="BZ105">
            <v>56156.902652249999</v>
          </cell>
          <cell r="CA105">
            <v>34830.241784212958</v>
          </cell>
          <cell r="CB105">
            <v>952948.32544784155</v>
          </cell>
          <cell r="CC105">
            <v>592455.32298123755</v>
          </cell>
          <cell r="CD105">
            <v>360493.00246660411</v>
          </cell>
          <cell r="CG105">
            <v>0</v>
          </cell>
          <cell r="CJ105">
            <v>0</v>
          </cell>
          <cell r="CM105">
            <v>0</v>
          </cell>
          <cell r="CP105">
            <v>0</v>
          </cell>
          <cell r="CS105">
            <v>0</v>
          </cell>
          <cell r="CV105">
            <v>0</v>
          </cell>
          <cell r="CY105">
            <v>0</v>
          </cell>
          <cell r="DB105">
            <v>0</v>
          </cell>
          <cell r="DE105">
            <v>0</v>
          </cell>
          <cell r="DH105">
            <v>0</v>
          </cell>
          <cell r="DK105">
            <v>0</v>
          </cell>
          <cell r="DL105">
            <v>0</v>
          </cell>
          <cell r="DM105">
            <v>0</v>
          </cell>
          <cell r="DN105">
            <v>0</v>
          </cell>
          <cell r="DO105">
            <v>11231.38053045</v>
          </cell>
          <cell r="DP105">
            <v>11231.38053045</v>
          </cell>
          <cell r="DQ105">
            <v>0</v>
          </cell>
          <cell r="DR105">
            <v>20472.107498204161</v>
          </cell>
          <cell r="DS105">
            <v>12635.303096756248</v>
          </cell>
          <cell r="DT105">
            <v>7836.8044014479128</v>
          </cell>
          <cell r="DU105">
            <v>47768.250829143057</v>
          </cell>
          <cell r="DV105">
            <v>29482.373892431249</v>
          </cell>
          <cell r="DW105">
            <v>18285.876936711808</v>
          </cell>
          <cell r="DX105">
            <v>90987.144436462957</v>
          </cell>
          <cell r="DY105">
            <v>56156.902652249999</v>
          </cell>
          <cell r="DZ105">
            <v>34830.241784212958</v>
          </cell>
          <cell r="EA105">
            <v>363948.57774585183</v>
          </cell>
          <cell r="EB105">
            <v>224627.610609</v>
          </cell>
          <cell r="EC105">
            <v>139320.96713685183</v>
          </cell>
          <cell r="ED105">
            <v>0</v>
          </cell>
          <cell r="EE105">
            <v>0</v>
          </cell>
          <cell r="EF105">
            <v>0</v>
          </cell>
        </row>
        <row r="106">
          <cell r="E106" t="str">
            <v xml:space="preserve">Vulnerable populations benefit from strengthened end to end supply 
chain and logistics capacities in order to protect their access to food and livelihoods </v>
          </cell>
          <cell r="F10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6" t="str">
            <v>01/01/2022</v>
          </cell>
          <cell r="H106">
            <v>45291</v>
          </cell>
          <cell r="I106" t="str">
            <v>Frank Cawkwell</v>
          </cell>
          <cell r="AA10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I106" t="str">
            <v xml:space="preserve"> A Resilient, Inclusive, Gender-Sensitive, and Peaceful Society</v>
          </cell>
          <cell r="AK106" t="str">
            <v>World Food Programme (WFP)</v>
          </cell>
          <cell r="AQ106" t="str">
            <v>1. Number of capacity strengthening initiatives facilitated by WFP to strengthen end to end  humanitarian supply chain and logistics capacitates
2. USD value of assets and infrastructure handed over to national stakeholders as a result of WFP capacity strengthening support</v>
          </cell>
          <cell r="AU106">
            <v>0</v>
          </cell>
          <cell r="AV106">
            <v>0</v>
          </cell>
          <cell r="AW106">
            <v>0</v>
          </cell>
          <cell r="AX106">
            <v>1091845.7332375553</v>
          </cell>
          <cell r="AY106">
            <v>673882.8318269999</v>
          </cell>
          <cell r="AZ106">
            <v>417962.90141055535</v>
          </cell>
          <cell r="BA106">
            <v>2547640.044220963</v>
          </cell>
          <cell r="BB106">
            <v>1572393.2742630001</v>
          </cell>
          <cell r="BC106">
            <v>975246.76995796291</v>
          </cell>
          <cell r="BD106">
            <v>0</v>
          </cell>
          <cell r="BE106">
            <v>0</v>
          </cell>
          <cell r="BF106">
            <v>0</v>
          </cell>
          <cell r="BG106">
            <v>454935.72218231478</v>
          </cell>
          <cell r="BH106">
            <v>280784.51326124999</v>
          </cell>
          <cell r="BI106">
            <v>174151.2089210648</v>
          </cell>
          <cell r="BJ106">
            <v>0</v>
          </cell>
          <cell r="BK106">
            <v>0</v>
          </cell>
          <cell r="BL106">
            <v>0</v>
          </cell>
          <cell r="BM106">
            <v>0</v>
          </cell>
          <cell r="BN106">
            <v>0</v>
          </cell>
          <cell r="BO106">
            <v>0</v>
          </cell>
          <cell r="BP106">
            <v>0</v>
          </cell>
          <cell r="BQ106">
            <v>0</v>
          </cell>
          <cell r="BR106">
            <v>0</v>
          </cell>
          <cell r="BS106">
            <v>90987.144436462957</v>
          </cell>
          <cell r="BT106">
            <v>56156.902652249999</v>
          </cell>
          <cell r="BU106">
            <v>34830.241784212958</v>
          </cell>
          <cell r="BV106">
            <v>545922.86661877763</v>
          </cell>
          <cell r="BW106">
            <v>336941.41591349995</v>
          </cell>
          <cell r="BX106">
            <v>208981.45070527768</v>
          </cell>
          <cell r="BY106">
            <v>1728755.7442927961</v>
          </cell>
          <cell r="BZ106">
            <v>1066981.15039275</v>
          </cell>
          <cell r="CA106">
            <v>661774.59390004608</v>
          </cell>
          <cell r="CB106">
            <v>6460087.2549888697</v>
          </cell>
          <cell r="CC106">
            <v>3987140.08830975</v>
          </cell>
          <cell r="CD106">
            <v>2472947.1666791197</v>
          </cell>
          <cell r="CG106">
            <v>0</v>
          </cell>
          <cell r="CJ106">
            <v>0</v>
          </cell>
          <cell r="CM106">
            <v>0</v>
          </cell>
          <cell r="CP106">
            <v>0</v>
          </cell>
          <cell r="CS106">
            <v>0</v>
          </cell>
          <cell r="CV106">
            <v>0</v>
          </cell>
          <cell r="CY106">
            <v>0</v>
          </cell>
          <cell r="DB106">
            <v>0</v>
          </cell>
          <cell r="DE106">
            <v>0</v>
          </cell>
          <cell r="DH106">
            <v>0</v>
          </cell>
          <cell r="DK106">
            <v>0</v>
          </cell>
          <cell r="DL106">
            <v>0</v>
          </cell>
          <cell r="DM106">
            <v>0</v>
          </cell>
          <cell r="DN106">
            <v>0</v>
          </cell>
          <cell r="DO106">
            <v>0</v>
          </cell>
          <cell r="DP106">
            <v>0</v>
          </cell>
          <cell r="DQ106">
            <v>0</v>
          </cell>
          <cell r="DR106">
            <v>1091845.7332375553</v>
          </cell>
          <cell r="DS106">
            <v>673882.8318269999</v>
          </cell>
          <cell r="DT106">
            <v>417962.90141055535</v>
          </cell>
          <cell r="DU106">
            <v>2547640.044220963</v>
          </cell>
          <cell r="DV106">
            <v>1572393.2742630001</v>
          </cell>
          <cell r="DW106">
            <v>975246.76995796291</v>
          </cell>
          <cell r="DX106">
            <v>0</v>
          </cell>
          <cell r="DY106">
            <v>0</v>
          </cell>
          <cell r="DZ106">
            <v>0</v>
          </cell>
          <cell r="EA106">
            <v>454935.72218231478</v>
          </cell>
          <cell r="EB106">
            <v>280784.51326124999</v>
          </cell>
          <cell r="EC106">
            <v>174151.2089210648</v>
          </cell>
          <cell r="ED106">
            <v>0</v>
          </cell>
          <cell r="EE106">
            <v>0</v>
          </cell>
          <cell r="EF106">
            <v>0</v>
          </cell>
        </row>
        <row r="107">
          <cell r="E107" t="str">
            <v>Governments in the Caribbean benefit from strengthened food systems in order to increase access to affordable and nutritious food for food insecure populations</v>
          </cell>
          <cell r="F107"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7" t="str">
            <v>01/01/2022</v>
          </cell>
          <cell r="H107">
            <v>45291</v>
          </cell>
          <cell r="I107" t="str">
            <v>Sarah Bailey</v>
          </cell>
          <cell r="AA10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I107" t="str">
            <v xml:space="preserve"> A Resilient, Inclusive, Gender-Sensitive, and Peaceful Society</v>
          </cell>
          <cell r="AK107" t="str">
            <v>World Food Programme (WFP)</v>
          </cell>
          <cell r="AQ107" t="str">
            <v xml:space="preserve">1. Number of capacity strengthening initiatives facilitated by WFP to enhance national food security and nutrition stakeholder capacities  </v>
          </cell>
          <cell r="AU107">
            <v>0</v>
          </cell>
          <cell r="AV107">
            <v>0</v>
          </cell>
          <cell r="AW107">
            <v>0</v>
          </cell>
          <cell r="AX107">
            <v>20472.107498204161</v>
          </cell>
          <cell r="AY107">
            <v>12635.303096756248</v>
          </cell>
          <cell r="AZ107">
            <v>7836.8044014479128</v>
          </cell>
          <cell r="BA107">
            <v>47768.250829143057</v>
          </cell>
          <cell r="BB107">
            <v>29482.373892431249</v>
          </cell>
          <cell r="BC107">
            <v>18285.876936711808</v>
          </cell>
          <cell r="BD107">
            <v>90987.144436462957</v>
          </cell>
          <cell r="BE107">
            <v>56156.902652249999</v>
          </cell>
          <cell r="BF107">
            <v>34830.241784212958</v>
          </cell>
          <cell r="BG107">
            <v>145579.43109834075</v>
          </cell>
          <cell r="BH107">
            <v>89851.044243600001</v>
          </cell>
          <cell r="BI107">
            <v>55728.386854740747</v>
          </cell>
          <cell r="BJ107">
            <v>0</v>
          </cell>
          <cell r="BK107">
            <v>0</v>
          </cell>
          <cell r="BL107">
            <v>0</v>
          </cell>
          <cell r="BM107">
            <v>0</v>
          </cell>
          <cell r="BN107">
            <v>0</v>
          </cell>
          <cell r="BO107">
            <v>0</v>
          </cell>
          <cell r="BP107">
            <v>0</v>
          </cell>
          <cell r="BQ107">
            <v>0</v>
          </cell>
          <cell r="BR107">
            <v>0</v>
          </cell>
          <cell r="BS107">
            <v>90987.144436462957</v>
          </cell>
          <cell r="BT107">
            <v>56156.902652249999</v>
          </cell>
          <cell r="BU107">
            <v>34830.241784212958</v>
          </cell>
          <cell r="BV107">
            <v>127382.00221104815</v>
          </cell>
          <cell r="BW107">
            <v>78619.663713150017</v>
          </cell>
          <cell r="BX107">
            <v>48762.338497898134</v>
          </cell>
          <cell r="BY107">
            <v>90987.144436462957</v>
          </cell>
          <cell r="BZ107">
            <v>56156.902652249999</v>
          </cell>
          <cell r="CA107">
            <v>34830.241784212958</v>
          </cell>
          <cell r="CB107">
            <v>614163.22494612494</v>
          </cell>
          <cell r="CC107">
            <v>379059.09290268749</v>
          </cell>
          <cell r="CD107">
            <v>235104.13204343748</v>
          </cell>
          <cell r="CG107">
            <v>0</v>
          </cell>
          <cell r="CJ107">
            <v>0</v>
          </cell>
          <cell r="CM107">
            <v>0</v>
          </cell>
          <cell r="CP107">
            <v>0</v>
          </cell>
          <cell r="CS107">
            <v>0</v>
          </cell>
          <cell r="CV107">
            <v>0</v>
          </cell>
          <cell r="CY107">
            <v>0</v>
          </cell>
          <cell r="DB107">
            <v>0</v>
          </cell>
          <cell r="DE107">
            <v>0</v>
          </cell>
          <cell r="DH107">
            <v>0</v>
          </cell>
          <cell r="DK107">
            <v>0</v>
          </cell>
          <cell r="DL107">
            <v>0</v>
          </cell>
          <cell r="DM107">
            <v>0</v>
          </cell>
          <cell r="DN107">
            <v>0</v>
          </cell>
          <cell r="DO107">
            <v>0</v>
          </cell>
          <cell r="DP107">
            <v>0</v>
          </cell>
          <cell r="DQ107">
            <v>0</v>
          </cell>
          <cell r="DR107">
            <v>20472.107498204161</v>
          </cell>
          <cell r="DS107">
            <v>12635.303096756248</v>
          </cell>
          <cell r="DT107">
            <v>7836.8044014479128</v>
          </cell>
          <cell r="DU107">
            <v>47768.250829143057</v>
          </cell>
          <cell r="DV107">
            <v>29482.373892431249</v>
          </cell>
          <cell r="DW107">
            <v>18285.876936711808</v>
          </cell>
          <cell r="DX107">
            <v>90987.144436462957</v>
          </cell>
          <cell r="DY107">
            <v>56156.902652249999</v>
          </cell>
          <cell r="DZ107">
            <v>34830.241784212958</v>
          </cell>
          <cell r="EA107">
            <v>145579.43109834075</v>
          </cell>
          <cell r="EB107">
            <v>89851.044243600001</v>
          </cell>
          <cell r="EC107">
            <v>55728.386854740747</v>
          </cell>
          <cell r="ED107">
            <v>0</v>
          </cell>
          <cell r="EE107">
            <v>0</v>
          </cell>
          <cell r="EF107">
            <v>0</v>
          </cell>
        </row>
        <row r="108">
          <cell r="E108" t="str">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ell>
          <cell r="AA108" t="str">
            <v>1.5 By 2030, build the resilience of the poor and those in vulnerable situations and reduce their exposure and vulnerability to climate-related extreme events and other economic, social and environmental shocks and disasters</v>
          </cell>
          <cell r="AB10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08" t="str">
            <v>13.1 Strengthen resilience and adaptive capacity to climate-related hazards and natural disasters in all countries</v>
          </cell>
          <cell r="AD108" t="str">
            <v>13.2 Integrate climate change measures into national policies, strategies and planning</v>
          </cell>
          <cell r="AF108" t="str">
            <v xml:space="preserve">Resilient agri-food Systems </v>
          </cell>
          <cell r="AJ108" t="str">
            <v>COVID Response  &amp;  Socio-economic Recovery</v>
          </cell>
          <cell r="AK108" t="str">
            <v>Food and Agriculture Organization of the United Nations (FAO)</v>
          </cell>
          <cell r="AZ108">
            <v>0</v>
          </cell>
          <cell r="BC108">
            <v>0</v>
          </cell>
          <cell r="BF108">
            <v>0</v>
          </cell>
          <cell r="BG108">
            <v>45100</v>
          </cell>
          <cell r="BH108">
            <v>45100</v>
          </cell>
          <cell r="BI108">
            <v>0</v>
          </cell>
          <cell r="BL108">
            <v>0</v>
          </cell>
          <cell r="BO108">
            <v>0</v>
          </cell>
          <cell r="BR108">
            <v>0</v>
          </cell>
          <cell r="BU108">
            <v>0</v>
          </cell>
          <cell r="BX108">
            <v>0</v>
          </cell>
          <cell r="CA108">
            <v>0</v>
          </cell>
          <cell r="CB108">
            <v>45100</v>
          </cell>
          <cell r="CC108">
            <v>45100</v>
          </cell>
          <cell r="CD108">
            <v>0</v>
          </cell>
          <cell r="CG108">
            <v>0</v>
          </cell>
          <cell r="CJ108">
            <v>0</v>
          </cell>
          <cell r="CM108">
            <v>0</v>
          </cell>
          <cell r="CP108">
            <v>0</v>
          </cell>
          <cell r="CS108">
            <v>0</v>
          </cell>
          <cell r="CV108">
            <v>0</v>
          </cell>
          <cell r="CY108">
            <v>0</v>
          </cell>
          <cell r="DB108">
            <v>0</v>
          </cell>
          <cell r="DE108">
            <v>0</v>
          </cell>
          <cell r="DH108">
            <v>0</v>
          </cell>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45100</v>
          </cell>
          <cell r="EB108">
            <v>45100</v>
          </cell>
          <cell r="EC108">
            <v>0</v>
          </cell>
          <cell r="ED108">
            <v>0</v>
          </cell>
          <cell r="EE108">
            <v>0</v>
          </cell>
          <cell r="EF108">
            <v>0</v>
          </cell>
        </row>
        <row r="109">
          <cell r="E109"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N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O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AA109"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09"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C109" t="str">
            <v>15.2 By 2020, promote the implementation of sustainable management of all types of forests, halt deforestation, restore degraded forests and substantially increase afforestation and reforestation globally</v>
          </cell>
          <cell r="AF109" t="str">
            <v xml:space="preserve">Resilient agri-food Systems </v>
          </cell>
          <cell r="AI109" t="str">
            <v>Broad-based, Inclusive, and Sustainable Economic Growth and Transformation</v>
          </cell>
          <cell r="AJ109" t="str">
            <v>COVID Response  &amp;  Socio-economic Recovery</v>
          </cell>
          <cell r="AK109" t="str">
            <v>Food and Agriculture Organization of the United Nations (FAO)</v>
          </cell>
          <cell r="AZ109">
            <v>0</v>
          </cell>
          <cell r="BC109">
            <v>0</v>
          </cell>
          <cell r="BF109">
            <v>0</v>
          </cell>
          <cell r="BI109">
            <v>0</v>
          </cell>
          <cell r="BL109">
            <v>0</v>
          </cell>
          <cell r="BO109">
            <v>0</v>
          </cell>
          <cell r="BR109">
            <v>0</v>
          </cell>
          <cell r="BS109">
            <v>617425</v>
          </cell>
          <cell r="BT109">
            <v>317425</v>
          </cell>
          <cell r="BU109">
            <v>300000</v>
          </cell>
          <cell r="BX109">
            <v>0</v>
          </cell>
          <cell r="CA109">
            <v>0</v>
          </cell>
          <cell r="CB109">
            <v>617425</v>
          </cell>
          <cell r="CC109">
            <v>317425</v>
          </cell>
          <cell r="CD109">
            <v>300000</v>
          </cell>
          <cell r="CG109">
            <v>0</v>
          </cell>
          <cell r="CJ109">
            <v>0</v>
          </cell>
          <cell r="CM109">
            <v>0</v>
          </cell>
          <cell r="CP109">
            <v>0</v>
          </cell>
          <cell r="CS109">
            <v>0</v>
          </cell>
          <cell r="CV109">
            <v>0</v>
          </cell>
          <cell r="CY109">
            <v>0</v>
          </cell>
          <cell r="DB109">
            <v>0</v>
          </cell>
          <cell r="DE109">
            <v>0</v>
          </cell>
          <cell r="DH109">
            <v>0</v>
          </cell>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row>
        <row r="110">
          <cell r="E110"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S110" t="str">
            <v>* 4042 - Analysis of benefits of risk management practices and technologies are undertaken for selected practices and technologies that can be implemented at farm and/or community levels for COVID-19 and volcano eruption recovery and increase resilience against priority multi-hazards/risks., due: 2023-Sep-30</v>
          </cell>
          <cell r="AF110" t="str">
            <v xml:space="preserve">Resilient agri-food Systems </v>
          </cell>
          <cell r="AI110" t="str">
            <v>Broad-based, Inclusive, and Sustainable Economic Growth and Transformation</v>
          </cell>
          <cell r="AJ110" t="str">
            <v>Tailored Policy Support &amp; Technical Assistance</v>
          </cell>
          <cell r="AK110" t="str">
            <v>Food and Agriculture Organization of the United Nations (FAO)</v>
          </cell>
          <cell r="AZ110">
            <v>0</v>
          </cell>
          <cell r="BC110">
            <v>0</v>
          </cell>
          <cell r="BF110">
            <v>0</v>
          </cell>
          <cell r="BI110">
            <v>0</v>
          </cell>
          <cell r="BL110">
            <v>0</v>
          </cell>
          <cell r="BO110">
            <v>0</v>
          </cell>
          <cell r="BR110">
            <v>0</v>
          </cell>
          <cell r="BU110">
            <v>0</v>
          </cell>
          <cell r="BV110">
            <v>356000</v>
          </cell>
          <cell r="BW110">
            <v>356000</v>
          </cell>
          <cell r="BX110">
            <v>0</v>
          </cell>
          <cell r="CA110">
            <v>0</v>
          </cell>
          <cell r="CB110">
            <v>356000</v>
          </cell>
          <cell r="CC110">
            <v>356000</v>
          </cell>
          <cell r="CD110">
            <v>0</v>
          </cell>
          <cell r="CG110">
            <v>0</v>
          </cell>
          <cell r="CJ110">
            <v>0</v>
          </cell>
          <cell r="CM110">
            <v>0</v>
          </cell>
          <cell r="CP110">
            <v>0</v>
          </cell>
          <cell r="CS110">
            <v>0</v>
          </cell>
          <cell r="CV110">
            <v>0</v>
          </cell>
          <cell r="CY110">
            <v>0</v>
          </cell>
          <cell r="DB110">
            <v>0</v>
          </cell>
          <cell r="DE110">
            <v>0</v>
          </cell>
          <cell r="DH110">
            <v>0</v>
          </cell>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row>
        <row r="111">
          <cell r="E111" t="str">
            <v>Affected populations receive cash-based transfers or in-kind food assistance in order to meet essential needs, protect livelihoods and preserve their nutrition status.</v>
          </cell>
          <cell r="F111" t="str">
            <v>WFP will assist shock-affected populations with cash-based transfers or food in-kind in response to events necessitating international assistance. This outcome focuses on meeting food, nutrition and other essential needs of shock-affected people</v>
          </cell>
          <cell r="G111" t="str">
            <v>01/01/2022</v>
          </cell>
          <cell r="H111">
            <v>45291</v>
          </cell>
          <cell r="I111" t="str">
            <v>Sarah Bailey</v>
          </cell>
          <cell r="AA111" t="str">
            <v>2.1 By 2030, end hunger and ensure access by all people, in particular the poor and people in vulnerable situations, including infants, to safe, nutritious and sufficient food all year round</v>
          </cell>
          <cell r="AK111" t="str">
            <v>World Food Programme (WFP)</v>
          </cell>
          <cell r="AQ111" t="str">
            <v>1. Total value of cash/in kind food transferred to targeted beneficiaries                                                                                                                     2. Number of people receiving food/cash-based transfers/commodity vouchers</v>
          </cell>
          <cell r="AU111">
            <v>0</v>
          </cell>
          <cell r="AV111">
            <v>0</v>
          </cell>
          <cell r="AW111">
            <v>0</v>
          </cell>
          <cell r="AX111">
            <v>0</v>
          </cell>
          <cell r="AY111">
            <v>0</v>
          </cell>
          <cell r="AZ111">
            <v>0</v>
          </cell>
          <cell r="BA111">
            <v>41610.305133303307</v>
          </cell>
          <cell r="BB111">
            <v>41610.305133303307</v>
          </cell>
          <cell r="BC111">
            <v>0</v>
          </cell>
          <cell r="BD111">
            <v>0</v>
          </cell>
          <cell r="BE111">
            <v>0</v>
          </cell>
          <cell r="BF111">
            <v>0</v>
          </cell>
          <cell r="BG111">
            <v>24837.030521271372</v>
          </cell>
          <cell r="BH111">
            <v>24837.030521271372</v>
          </cell>
          <cell r="BI111">
            <v>0</v>
          </cell>
          <cell r="BJ111">
            <v>0</v>
          </cell>
          <cell r="BK111">
            <v>0</v>
          </cell>
          <cell r="BL111">
            <v>0</v>
          </cell>
          <cell r="BM111">
            <v>0</v>
          </cell>
          <cell r="BN111">
            <v>0</v>
          </cell>
          <cell r="BO111">
            <v>0</v>
          </cell>
          <cell r="BP111">
            <v>0</v>
          </cell>
          <cell r="BQ111">
            <v>0</v>
          </cell>
          <cell r="BR111">
            <v>0</v>
          </cell>
          <cell r="BS111">
            <v>10195.601028981899</v>
          </cell>
          <cell r="BT111">
            <v>10195.601028981899</v>
          </cell>
          <cell r="BU111">
            <v>0</v>
          </cell>
          <cell r="BV111">
            <v>331159.57904926763</v>
          </cell>
          <cell r="BW111">
            <v>331159.57904926763</v>
          </cell>
          <cell r="BX111">
            <v>0</v>
          </cell>
          <cell r="BY111">
            <v>6779777.2952186558</v>
          </cell>
          <cell r="BZ111">
            <v>0</v>
          </cell>
          <cell r="CA111">
            <v>6779777.2952186558</v>
          </cell>
          <cell r="CB111">
            <v>7187579.8109514797</v>
          </cell>
          <cell r="CC111">
            <v>407802.51573282422</v>
          </cell>
          <cell r="CD111">
            <v>6779777.2952186558</v>
          </cell>
          <cell r="CG111">
            <v>0</v>
          </cell>
          <cell r="CJ111">
            <v>0</v>
          </cell>
          <cell r="CM111">
            <v>0</v>
          </cell>
          <cell r="CP111">
            <v>0</v>
          </cell>
          <cell r="CS111">
            <v>0</v>
          </cell>
          <cell r="CV111">
            <v>0</v>
          </cell>
          <cell r="CY111">
            <v>0</v>
          </cell>
          <cell r="DB111">
            <v>0</v>
          </cell>
          <cell r="DE111">
            <v>0</v>
          </cell>
          <cell r="DH111">
            <v>0</v>
          </cell>
          <cell r="DK111">
            <v>0</v>
          </cell>
          <cell r="DL111">
            <v>0</v>
          </cell>
          <cell r="DM111">
            <v>0</v>
          </cell>
          <cell r="DN111">
            <v>0</v>
          </cell>
          <cell r="DO111">
            <v>0</v>
          </cell>
          <cell r="DP111">
            <v>0</v>
          </cell>
          <cell r="DQ111">
            <v>0</v>
          </cell>
          <cell r="DR111">
            <v>0</v>
          </cell>
          <cell r="DS111">
            <v>0</v>
          </cell>
          <cell r="DT111">
            <v>0</v>
          </cell>
          <cell r="DU111">
            <v>41610.305133303307</v>
          </cell>
          <cell r="DV111">
            <v>41610.305133303307</v>
          </cell>
          <cell r="DW111">
            <v>0</v>
          </cell>
          <cell r="DX111">
            <v>0</v>
          </cell>
          <cell r="DY111">
            <v>0</v>
          </cell>
          <cell r="DZ111">
            <v>0</v>
          </cell>
          <cell r="EA111">
            <v>24837.030521271372</v>
          </cell>
          <cell r="EB111">
            <v>24837.030521271372</v>
          </cell>
          <cell r="EC111">
            <v>0</v>
          </cell>
          <cell r="ED111">
            <v>0</v>
          </cell>
          <cell r="EE111">
            <v>0</v>
          </cell>
          <cell r="EF111">
            <v>0</v>
          </cell>
        </row>
        <row r="112">
          <cell r="E112" t="str">
            <v>End to end supply chain management and emergency telecommunications related services and coordination support, provided to national disaster management cells, humanitarian agencies and partners in order to timely receive life-saving assistance</v>
          </cell>
          <cell r="F112" t="str">
            <v>Recognizing that gaps and bottlenecks in logistics, telecommunications and coordination hinder the effectiveness of emergency responses, WFP will support government-led responses by leveraging its operational capacities to provide common services to government and humanitarian partners in coordination with CDEMA and national governments.</v>
          </cell>
          <cell r="G112" t="str">
            <v>01/01/2022</v>
          </cell>
          <cell r="H112">
            <v>45291</v>
          </cell>
          <cell r="I112" t="str">
            <v>Frank Cawkwell</v>
          </cell>
          <cell r="AA112" t="str">
            <v>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v>
          </cell>
          <cell r="AK112" t="str">
            <v>World Food Programme (WFP)</v>
          </cell>
          <cell r="AQ112" t="str">
            <v>1. Number of national, regional and international partners that benefit from WFP's logistics, telecomunications, and/ or coordination related services.</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450000</v>
          </cell>
          <cell r="BX112">
            <v>-450000</v>
          </cell>
          <cell r="BY112">
            <v>5652344.6433135681</v>
          </cell>
          <cell r="BZ112">
            <v>1996241.9469000003</v>
          </cell>
          <cell r="CA112">
            <v>3656102.6964135678</v>
          </cell>
          <cell r="CB112">
            <v>5652344.6433135681</v>
          </cell>
          <cell r="CC112">
            <v>2446241.9469000003</v>
          </cell>
          <cell r="CD112">
            <v>3206102.6964135678</v>
          </cell>
          <cell r="CG112">
            <v>0</v>
          </cell>
          <cell r="CJ112">
            <v>0</v>
          </cell>
          <cell r="CM112">
            <v>0</v>
          </cell>
          <cell r="CP112">
            <v>0</v>
          </cell>
          <cell r="CS112">
            <v>0</v>
          </cell>
          <cell r="CV112">
            <v>0</v>
          </cell>
          <cell r="CY112">
            <v>0</v>
          </cell>
          <cell r="DB112">
            <v>0</v>
          </cell>
          <cell r="DE112">
            <v>0</v>
          </cell>
          <cell r="DH112">
            <v>0</v>
          </cell>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row>
        <row r="113">
          <cell r="E113" t="str">
            <v>National and regional disaster risk management agents have improved capacities for gender-responsive and risk informed disaster recovery planning and intervention  </v>
          </cell>
          <cell r="F113" t="str">
            <v xml:space="preserve">UNDP will apply its extensive disaster risk management expertise positions in disaster recovery efforts; both short-term through livelihood support and small business continuity, and medium term, through sustainable and resilient reconstruction and rebuilding. </v>
          </cell>
          <cell r="G113">
            <v>44562</v>
          </cell>
          <cell r="H113">
            <v>45261</v>
          </cell>
          <cell r="I113" t="str">
            <v>Sacha Lindo</v>
          </cell>
          <cell r="K113" t="str">
            <v>Sustainable and resilient rehabilation of houess in Barbabua post Hurricane Irma</v>
          </cell>
          <cell r="S113" t="str">
            <v>Support national authorities in ash and debris waste management</v>
          </cell>
          <cell r="U113" t="str">
            <v>Contribute to gender equality/women’s empowerment in a limited way (1)</v>
          </cell>
          <cell r="V113" t="str">
            <v>Significant contribution to realization of human rights (2)</v>
          </cell>
          <cell r="W113" t="str">
            <v>Contributes to sustaining peace in a limited way  human rights (1)</v>
          </cell>
          <cell r="X113" t="str">
            <v>Capacity Development/Technical Assistance </v>
          </cell>
          <cell r="Y113" t="str">
            <v>People living in remote, poor, rural areas</v>
          </cell>
          <cell r="Z113" t="str">
            <v xml:space="preserve">Humanitarian/ Emergency </v>
          </cell>
          <cell r="AA113" t="str">
            <v>13.1 Strengthen resilience and adaptive capacity to climate-related hazards and natural disasters in all countries</v>
          </cell>
          <cell r="AB113" t="str">
            <v>1.5 By 2030, build the resilience of the poor and those in vulnerable situations and reduce their exposure and vulnerability to climate-related extreme events and other economic, social and environmental shocks and disasters</v>
          </cell>
          <cell r="AF113" t="str">
            <v>Disaster Risk Management</v>
          </cell>
          <cell r="AG113" t="str">
            <v>Disaster Response</v>
          </cell>
          <cell r="AH113" t="str">
            <v>Rehabilitation and Reconstruction</v>
          </cell>
          <cell r="AJ113" t="str">
            <v>Climate Change and Disaster Risk Reduction</v>
          </cell>
          <cell r="AK113" t="str">
            <v>United Nations Development Programme (UNDP)</v>
          </cell>
          <cell r="AL113" t="str">
            <v>European Union; UNDP; Government of Spain</v>
          </cell>
          <cell r="AM113" t="str">
            <v>National Authorisng Officer; Department of Environment; Ministry of Finance; BRAGSA</v>
          </cell>
          <cell r="AN113" t="str">
            <v>Government</v>
          </cell>
          <cell r="AO113" t="str">
            <v>Caribbean Disaster Emergency Management Agency (CDEMA)</v>
          </cell>
          <cell r="AQ113" t="str">
            <v>1) Number of persons in key sectors with updated skills to implement recovery strategies, disaggregated by sex; 2) Number of countries with gender responsive recovery stategies developed and submitted for Cabinet approval</v>
          </cell>
          <cell r="AR113" t="str">
            <v>1.5.3 Number of countries that adopt and implement national disaster risk reduction strategies in line with the Sendai Framework for Disaster Risk Reduction 2015–2030</v>
          </cell>
          <cell r="AU113">
            <v>90987.144436462957</v>
          </cell>
          <cell r="AV113">
            <v>56156.902652249999</v>
          </cell>
          <cell r="AW113">
            <v>34830.241784212958</v>
          </cell>
          <cell r="AX113">
            <v>1228326.4498922497</v>
          </cell>
          <cell r="AY113">
            <v>758118.18580537487</v>
          </cell>
          <cell r="AZ113">
            <v>470208.26408687478</v>
          </cell>
          <cell r="BA113">
            <v>2918107.9311652123</v>
          </cell>
          <cell r="BB113">
            <v>1820955.3149625042</v>
          </cell>
          <cell r="BC113">
            <v>1097152.6162027081</v>
          </cell>
          <cell r="BD113">
            <v>909871.44436462969</v>
          </cell>
          <cell r="BE113">
            <v>561569.02652249997</v>
          </cell>
          <cell r="BF113">
            <v>348302.41784212971</v>
          </cell>
          <cell r="BG113">
            <v>1941776.3213173114</v>
          </cell>
          <cell r="BH113">
            <v>1210341.2438488391</v>
          </cell>
          <cell r="BI113">
            <v>731435.0774684723</v>
          </cell>
          <cell r="BJ113">
            <v>90987.144436462957</v>
          </cell>
          <cell r="BK113">
            <v>56156.902652249999</v>
          </cell>
          <cell r="BL113">
            <v>34830.241784212958</v>
          </cell>
          <cell r="BM113">
            <v>0</v>
          </cell>
          <cell r="BN113">
            <v>0</v>
          </cell>
          <cell r="BO113">
            <v>0</v>
          </cell>
          <cell r="BP113">
            <v>90987.144436462957</v>
          </cell>
          <cell r="BQ113">
            <v>56156.902652249999</v>
          </cell>
          <cell r="BR113">
            <v>34830.241784212958</v>
          </cell>
          <cell r="BS113">
            <v>1013603.09008732</v>
          </cell>
          <cell r="BT113">
            <v>630470.43046097725</v>
          </cell>
          <cell r="BU113">
            <v>383132.65962634271</v>
          </cell>
          <cell r="BV113">
            <v>2233692.3625408439</v>
          </cell>
          <cell r="BW113">
            <v>1987087.5268565845</v>
          </cell>
          <cell r="BX113">
            <v>246604.83568425942</v>
          </cell>
          <cell r="BY113">
            <v>16310757.728811998</v>
          </cell>
          <cell r="BZ113">
            <v>3344007.6105540004</v>
          </cell>
          <cell r="CA113">
            <v>12966750.118257998</v>
          </cell>
          <cell r="CB113">
            <v>26829096.761488952</v>
          </cell>
          <cell r="CC113">
            <v>10481020.046967529</v>
          </cell>
          <cell r="CD113">
            <v>16348076.714521423</v>
          </cell>
          <cell r="CG113">
            <v>0</v>
          </cell>
          <cell r="CJ113">
            <v>0</v>
          </cell>
          <cell r="CM113">
            <v>0</v>
          </cell>
          <cell r="CP113">
            <v>0</v>
          </cell>
          <cell r="CS113">
            <v>0</v>
          </cell>
          <cell r="CV113">
            <v>0</v>
          </cell>
          <cell r="CY113">
            <v>0</v>
          </cell>
          <cell r="DB113">
            <v>0</v>
          </cell>
          <cell r="DE113">
            <v>0</v>
          </cell>
          <cell r="DH113">
            <v>0</v>
          </cell>
          <cell r="DK113">
            <v>0</v>
          </cell>
          <cell r="DL113">
            <v>0</v>
          </cell>
          <cell r="DM113">
            <v>0</v>
          </cell>
          <cell r="DN113">
            <v>0</v>
          </cell>
          <cell r="DO113">
            <v>90987.144436462957</v>
          </cell>
          <cell r="DP113">
            <v>56156.902652249999</v>
          </cell>
          <cell r="DQ113">
            <v>34830.241784212958</v>
          </cell>
          <cell r="DR113">
            <v>1228326.4498922497</v>
          </cell>
          <cell r="DS113">
            <v>758118.18580537487</v>
          </cell>
          <cell r="DT113">
            <v>470208.26408687478</v>
          </cell>
          <cell r="DU113">
            <v>2918107.9311652123</v>
          </cell>
          <cell r="DV113">
            <v>1820955.3149625042</v>
          </cell>
          <cell r="DW113">
            <v>1097152.6162027081</v>
          </cell>
          <cell r="DX113">
            <v>909871.44436462969</v>
          </cell>
          <cell r="DY113">
            <v>561569.02652249997</v>
          </cell>
          <cell r="DZ113">
            <v>348302.41784212971</v>
          </cell>
          <cell r="EA113">
            <v>1941776.3213173114</v>
          </cell>
          <cell r="EB113">
            <v>1210341.2438488391</v>
          </cell>
          <cell r="EC113">
            <v>731435.0774684723</v>
          </cell>
          <cell r="ED113">
            <v>90987.144436462957</v>
          </cell>
          <cell r="EE113">
            <v>56156.902652249999</v>
          </cell>
          <cell r="EF113">
            <v>34830.241784212958</v>
          </cell>
        </row>
        <row r="114">
          <cell r="E114" t="str">
            <v>National agencies and community groups have access to enhanced integrated, gender responsive disaster preparedness systems</v>
          </cell>
          <cell r="F114" t="str">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ell>
          <cell r="G114">
            <v>44562</v>
          </cell>
          <cell r="H114">
            <v>45261</v>
          </cell>
          <cell r="I114" t="str">
            <v>Sacha Lindo</v>
          </cell>
          <cell r="N114" t="str">
            <v>Strengthening Sustainable Agriculture Management; Update of the Restoration Strategy for the Kalinago Community; Design of an indigenous gender sensitive tourism strategy; Institutional Strengthening of the Kalinago Council;  Strengthening capacities of target communities and government agencies for effective, gender responsive and timely decision making for disaster preparedness;  Strengthening of community resilience using gender responsive DRR and sustainable livelihood approaches; Facilitate learning and application through South South exchanges; Expansion of social protection programmes</v>
          </cell>
          <cell r="U114" t="str">
            <v>Gender equality/women’s empowerment is a significant objective (2)</v>
          </cell>
          <cell r="V114" t="str">
            <v>Significant contribution to realization of human rights (2)</v>
          </cell>
          <cell r="W114" t="str">
            <v>Contributes to sustaining peace in a limited way  human rights (1)</v>
          </cell>
          <cell r="X114" t="str">
            <v>Capacity Development/Technical Assistance </v>
          </cell>
          <cell r="Z114" t="str">
            <v xml:space="preserve">Other </v>
          </cell>
          <cell r="AA114" t="str">
            <v>13.1 Strengthen resilience and adaptive capacity to climate-related hazards and natural disasters in all countries</v>
          </cell>
          <cell r="AB114" t="str">
            <v>1.5 By 2030, build the resilience of the poor and those in vulnerable situations and reduce their exposure and vulnerability to climate-related extreme events and other economic, social and environmental shocks and disasters</v>
          </cell>
          <cell r="AF114" t="str">
            <v>Disaster Risk Management</v>
          </cell>
          <cell r="AG114" t="str">
            <v>Disaster Risk Reduction</v>
          </cell>
          <cell r="AH114" t="str">
            <v>Resilience Building</v>
          </cell>
          <cell r="AI114" t="str">
            <v>Climate Resilience and Hazard Risk Reduction</v>
          </cell>
          <cell r="AJ114" t="str">
            <v>Climate Change and Disaster Risk Reduction</v>
          </cell>
          <cell r="AK114" t="str">
            <v>United Nations Development Programme (UNDP)</v>
          </cell>
          <cell r="AL114" t="str">
            <v>Government of Japan; UN - India Development Fund</v>
          </cell>
          <cell r="AM114" t="str">
            <v xml:space="preserve">Ministry of Environment, Rural Modernisation and Kalinago Upliftment; Ministry of Blue and Green Econony, Agriculture and National Food Security; Kalinago Council; Ministry of Tourism, International Transport and Maritime Initiatives  </v>
          </cell>
          <cell r="AN114" t="str">
            <v>Government</v>
          </cell>
          <cell r="AO114" t="str">
            <v>Caribbean Institute for Meteorology and Hydrology (CIMH)</v>
          </cell>
          <cell r="AQ114" t="str">
            <v>1) Number of new and updated national mechanisms to prepare for and recover from disaster events; 2) % of target groups or communities adopting new DRR measures</v>
          </cell>
          <cell r="AR114" t="str">
            <v>8.3.1 Proportion of informal employment in non‑agriculture employment, by sex</v>
          </cell>
          <cell r="AZ114">
            <v>0</v>
          </cell>
          <cell r="BC114">
            <v>0</v>
          </cell>
          <cell r="BF114">
            <v>0</v>
          </cell>
          <cell r="BG114">
            <v>1775281</v>
          </cell>
          <cell r="BH114">
            <v>1775281</v>
          </cell>
          <cell r="BI114">
            <v>0</v>
          </cell>
          <cell r="BL114">
            <v>0</v>
          </cell>
          <cell r="BO114">
            <v>0</v>
          </cell>
          <cell r="BR114">
            <v>0</v>
          </cell>
          <cell r="BU114">
            <v>0</v>
          </cell>
          <cell r="BX114">
            <v>0</v>
          </cell>
          <cell r="CA114">
            <v>0</v>
          </cell>
          <cell r="CB114">
            <v>1775281</v>
          </cell>
          <cell r="CC114">
            <v>1775281</v>
          </cell>
          <cell r="CD114">
            <v>0</v>
          </cell>
          <cell r="CG114">
            <v>0</v>
          </cell>
          <cell r="CJ114">
            <v>0</v>
          </cell>
          <cell r="CM114">
            <v>0</v>
          </cell>
          <cell r="CP114">
            <v>0</v>
          </cell>
          <cell r="CS114">
            <v>0</v>
          </cell>
          <cell r="CV114">
            <v>0</v>
          </cell>
          <cell r="CY114">
            <v>0</v>
          </cell>
          <cell r="DB114">
            <v>0</v>
          </cell>
          <cell r="DE114">
            <v>0</v>
          </cell>
          <cell r="DH114">
            <v>0</v>
          </cell>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1775281</v>
          </cell>
          <cell r="EB114">
            <v>1775281</v>
          </cell>
          <cell r="EC114">
            <v>0</v>
          </cell>
          <cell r="ED114">
            <v>0</v>
          </cell>
          <cell r="EE114">
            <v>0</v>
          </cell>
          <cell r="EF114">
            <v>0</v>
          </cell>
        </row>
        <row r="115">
          <cell r="E115"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AI115" t="str">
            <v>Modern Climate-and-Disaster Resilient Infrastructure</v>
          </cell>
          <cell r="AK115" t="str">
            <v>United Nations Development Programme (UNDP)</v>
          </cell>
          <cell r="AR115" t="str">
            <v>1.5.3 Number of countries that adopt and implement national disaster risk reduction strategies in line with the Sendai Framework for Disaster Risk Reduction 2015–2030</v>
          </cell>
          <cell r="AZ115">
            <v>0</v>
          </cell>
          <cell r="BC115">
            <v>0</v>
          </cell>
          <cell r="BF115">
            <v>0</v>
          </cell>
          <cell r="BI115">
            <v>0</v>
          </cell>
          <cell r="BL115">
            <v>0</v>
          </cell>
          <cell r="BO115">
            <v>0</v>
          </cell>
          <cell r="BR115">
            <v>0</v>
          </cell>
          <cell r="BU115">
            <v>0</v>
          </cell>
          <cell r="BX115">
            <v>0</v>
          </cell>
          <cell r="CA115">
            <v>0</v>
          </cell>
          <cell r="CB115">
            <v>0</v>
          </cell>
          <cell r="CC115">
            <v>0</v>
          </cell>
          <cell r="CD115">
            <v>0</v>
          </cell>
          <cell r="CG115">
            <v>0</v>
          </cell>
          <cell r="CJ115">
            <v>0</v>
          </cell>
          <cell r="CM115">
            <v>0</v>
          </cell>
          <cell r="CP115">
            <v>0</v>
          </cell>
          <cell r="CS115">
            <v>0</v>
          </cell>
          <cell r="CV115">
            <v>0</v>
          </cell>
          <cell r="CY115">
            <v>0</v>
          </cell>
          <cell r="DB115">
            <v>0</v>
          </cell>
          <cell r="DE115">
            <v>0</v>
          </cell>
          <cell r="DH115">
            <v>0</v>
          </cell>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row>
        <row r="116">
          <cell r="E116"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6" t="str">
            <v>Project to be implemented "Climate change impacts and adaption assessment for coastal transport infrastructure in OECS" - requested by the OECS Commission in June 2021 - will aim to assess climate-related risks in SIDS, and develop relevant technical and policy solutions.  TA funding for the project, including as part of COVID-19 recovery efforts, still needs to be mobilized.</v>
          </cell>
          <cell r="G116">
            <v>44927</v>
          </cell>
          <cell r="I116" t="str">
            <v>regina.asariotis@unctad.org</v>
          </cell>
          <cell r="T116" t="str">
            <v>Collaborative activities in coordination with OECS</v>
          </cell>
          <cell r="U116" t="str">
            <v>Contribute to gender equality/women’s empowerment in a limited way (1)</v>
          </cell>
          <cell r="V116" t="str">
            <v>Not expected to contribute to realization of human rights (0)</v>
          </cell>
          <cell r="W116" t="str">
            <v>Not expected to contribute to sustaining peace (0)</v>
          </cell>
          <cell r="X116" t="str">
            <v>Policy Advice and Thought Leadership </v>
          </cell>
          <cell r="Z116" t="str">
            <v xml:space="preserve">Joint Programmes </v>
          </cell>
          <cell r="AA116" t="str">
            <v>13.1 Strengthen resilience and adaptive capacity to climate-related hazards and natural disasters in all countries</v>
          </cell>
          <cell r="AB116" t="str">
            <v>1.5 By 2030, build the resilience of the poor and those in vulnerable situations and reduce their exposure and vulnerability to climate-related extreme events and other economic, social and environmental shocks and disasters</v>
          </cell>
          <cell r="AC116" t="str">
            <v>9.1 Develop quality, reliable, sustainable and resilient infrastructure, including regional and transborder infrastructure, to support economic development and human well-being, with a focus on affordable and equitable access for all</v>
          </cell>
          <cell r="AD116" t="str">
            <v>11.2 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v>
          </cell>
          <cell r="AE116" t="str">
            <v>13.2 Integrate climate change measures into national policies, strategies and planning</v>
          </cell>
          <cell r="AF116" t="str">
            <v>Climate Change Adaptation and Resilience</v>
          </cell>
          <cell r="AG116" t="str">
            <v>Climate Adaptation</v>
          </cell>
          <cell r="AH116" t="str">
            <v>Capacity Building</v>
          </cell>
          <cell r="AJ116" t="str">
            <v>Climate Change and Disaster Risk Reduction</v>
          </cell>
          <cell r="AK116" t="str">
            <v>United Nations Conference on Trade and Development (UNCTAD)</v>
          </cell>
          <cell r="AM116" t="str">
            <v>OECS Comm., UWI, ECLAC</v>
          </cell>
          <cell r="AN116" t="str">
            <v>COM (Combination)</v>
          </cell>
          <cell r="AO116" t="str">
            <v>Organisation of Eastern Caribbean States (OECS)</v>
          </cell>
          <cell r="AP116" t="str">
            <v>ECLAC</v>
          </cell>
          <cell r="AR116" t="str">
            <v>1.5.3 Number of countries that adopt and implement national disaster risk reduction strategies in line with the Sendai Framework for Disaster Risk Reduction 2015–2030</v>
          </cell>
          <cell r="AZ116">
            <v>0</v>
          </cell>
          <cell r="BC116">
            <v>0</v>
          </cell>
          <cell r="BF116">
            <v>0</v>
          </cell>
          <cell r="BI116">
            <v>0</v>
          </cell>
          <cell r="BL116">
            <v>0</v>
          </cell>
          <cell r="BO116">
            <v>0</v>
          </cell>
          <cell r="BR116">
            <v>0</v>
          </cell>
          <cell r="BU116">
            <v>0</v>
          </cell>
          <cell r="BX116">
            <v>0</v>
          </cell>
          <cell r="BY116">
            <v>965600</v>
          </cell>
          <cell r="CA116">
            <v>965600</v>
          </cell>
          <cell r="CB116">
            <v>965600</v>
          </cell>
          <cell r="CC116">
            <v>0</v>
          </cell>
          <cell r="CD116">
            <v>965600</v>
          </cell>
          <cell r="CG116">
            <v>0</v>
          </cell>
          <cell r="CJ116">
            <v>0</v>
          </cell>
          <cell r="CM116">
            <v>0</v>
          </cell>
          <cell r="CP116">
            <v>0</v>
          </cell>
          <cell r="CS116">
            <v>0</v>
          </cell>
          <cell r="CV116">
            <v>0</v>
          </cell>
          <cell r="CY116">
            <v>0</v>
          </cell>
          <cell r="DB116">
            <v>0</v>
          </cell>
          <cell r="DE116">
            <v>0</v>
          </cell>
          <cell r="DH116">
            <v>0</v>
          </cell>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row>
        <row r="117">
          <cell r="E117" t="str">
            <v>Productive land- and seascapes and fresh water are sustainably managed.</v>
          </cell>
          <cell r="F117" t="str">
            <v>Interventions designed to improve the management of land and water resources to enhance biodiversity.</v>
          </cell>
          <cell r="G117">
            <v>42009</v>
          </cell>
          <cell r="H117" t="str">
            <v>30/03/2022</v>
          </cell>
          <cell r="I117" t="str">
            <v>Christopher Cox</v>
          </cell>
          <cell r="R117" t="str">
            <v>Output C1.1.1: Ecological considerations integrated into planning policies and regulations for development categories
Output C1.1.2: Land Use Plan for NE Coast/Iyanola, incorporating valuation of ecosystem goods and services
Output C1.1.3: Enhanced capacity of national and local leaders to uptake ecosystem services values considerations in planning  in decision making
Output C2.1.1: Zoning plan for restoration of degraded forest areas NE Coast
Output C2.2.1:  Restoration of degraded priority forest areas nationwide
Output C2.3.1:  Rehabilitation of riparian, ravine, beach and migratory corridors of NE  Coast/ Iyanola forest areas (200 ha)
Output C2.3.2:  At least 1 agreement negotiated  for non government (private) forest areas NE Coast/Iyanola
Output C2.3.3:  Two private concessions established to raise revenue for SFM
Output C2.3.4:  Research and Monitoring programme established for indicator species
Output C3.1.1:  Enhanced management effectiveness of 4 key NE Dry Forest Reserves (200 ha)
Output C3.1.2:  Boundaries set for Grande Anse and Louvet Marine Reserves
Output C3.2.1.:  Management and sustainable financing plan established for Grand Anse Marine Reserves in NE Coast
Output C3.2.2:  Community based management plan for Louvet Mangroves
Output C3.3.1: Develop business plan to promote new tourism and other income generating activities and enhance existing ones
Output C4.1.1:  Market, knowledge and capacity barriers for the community level production of biodiversity friendly goods and services removed
Output C4.2.1:  Assessment of marketing potential for BD friendly goods and services
Output C4.2.2:  Guidelines for 3 BD friendly goods and services produced</v>
          </cell>
          <cell r="U117" t="str">
            <v>Gender equality/women’s empowerment is a significant objective (2)</v>
          </cell>
          <cell r="V117" t="str">
            <v>Not expected to contribute to realization of human rights (0)</v>
          </cell>
          <cell r="W117" t="str">
            <v>Not expected to contribute to sustaining peace (0)</v>
          </cell>
          <cell r="X117" t="str">
            <v>Capacity Development/Technical Assistance </v>
          </cell>
          <cell r="Y117" t="str">
            <v>Women and Girls</v>
          </cell>
          <cell r="AF117" t="str">
            <v>Sustainable Production</v>
          </cell>
          <cell r="AG117" t="str">
            <v>Water Resource Management</v>
          </cell>
          <cell r="AH117" t="str">
            <v xml:space="preserve">Ecosystem management </v>
          </cell>
          <cell r="AJ117" t="str">
            <v>Tailored Policy Support &amp; Technical Assistance</v>
          </cell>
          <cell r="AK117" t="str">
            <v>United Nations Environment Program (UNEP)</v>
          </cell>
          <cell r="AM117" t="str">
            <v>Ministry of Sustainable Development, Energy, Science and Technology - Sustainable Development and Environment Division</v>
          </cell>
          <cell r="AR117" t="str">
            <v>14.5.1 Coverage of protected areas in relation to marine areas</v>
          </cell>
          <cell r="AZ117">
            <v>0</v>
          </cell>
          <cell r="BC117">
            <v>0</v>
          </cell>
          <cell r="BF117">
            <v>0</v>
          </cell>
          <cell r="BI117">
            <v>0</v>
          </cell>
          <cell r="BL117">
            <v>0</v>
          </cell>
          <cell r="BO117">
            <v>0</v>
          </cell>
          <cell r="BR117">
            <v>0</v>
          </cell>
          <cell r="BT117">
            <v>445370</v>
          </cell>
          <cell r="BU117">
            <v>-445370</v>
          </cell>
          <cell r="BX117">
            <v>0</v>
          </cell>
          <cell r="CA117">
            <v>0</v>
          </cell>
          <cell r="CB117">
            <v>0</v>
          </cell>
          <cell r="CC117">
            <v>445370</v>
          </cell>
          <cell r="CD117">
            <v>-445370</v>
          </cell>
          <cell r="CG117">
            <v>0</v>
          </cell>
          <cell r="CJ117">
            <v>0</v>
          </cell>
          <cell r="CM117">
            <v>0</v>
          </cell>
          <cell r="CP117">
            <v>0</v>
          </cell>
          <cell r="CS117">
            <v>0</v>
          </cell>
          <cell r="CV117">
            <v>0</v>
          </cell>
          <cell r="CY117">
            <v>0</v>
          </cell>
          <cell r="DB117">
            <v>0</v>
          </cell>
          <cell r="DD117">
            <v>445370</v>
          </cell>
          <cell r="DE117">
            <v>-445370</v>
          </cell>
          <cell r="DH117">
            <v>0</v>
          </cell>
          <cell r="DK117">
            <v>0</v>
          </cell>
          <cell r="DL117">
            <v>0</v>
          </cell>
          <cell r="DM117">
            <v>445370</v>
          </cell>
          <cell r="DN117">
            <v>-445370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row>
        <row r="118">
          <cell r="E118" t="str">
            <v>A sustainable ocean and coastal economy contributes to prosperity and pollution-free development.</v>
          </cell>
          <cell r="F118" t="str">
            <v>Interventions designed to promote sustainable ecosystem management harmonizing nature protection and social development.</v>
          </cell>
          <cell r="AF118" t="str">
            <v>Natural Resource Management</v>
          </cell>
          <cell r="AG118" t="str">
            <v xml:space="preserve">Blue /Green Economy </v>
          </cell>
          <cell r="AH118" t="str">
            <v xml:space="preserve">Ecosystem management </v>
          </cell>
          <cell r="AJ118" t="str">
            <v>Tailored Policy Support &amp; Technical Assistance</v>
          </cell>
          <cell r="AK118" t="str">
            <v>United Nations Environment Program (UNEP)</v>
          </cell>
          <cell r="AZ118">
            <v>0</v>
          </cell>
          <cell r="BC118">
            <v>0</v>
          </cell>
          <cell r="BF118">
            <v>0</v>
          </cell>
          <cell r="BI118">
            <v>0</v>
          </cell>
          <cell r="BL118">
            <v>0</v>
          </cell>
          <cell r="BO118">
            <v>0</v>
          </cell>
          <cell r="BR118">
            <v>0</v>
          </cell>
          <cell r="BU118">
            <v>0</v>
          </cell>
          <cell r="BX118">
            <v>0</v>
          </cell>
          <cell r="CA118">
            <v>0</v>
          </cell>
          <cell r="CB118">
            <v>0</v>
          </cell>
          <cell r="CC118">
            <v>0</v>
          </cell>
          <cell r="CD118">
            <v>0</v>
          </cell>
          <cell r="CG118">
            <v>0</v>
          </cell>
          <cell r="CJ118">
            <v>0</v>
          </cell>
          <cell r="CM118">
            <v>0</v>
          </cell>
          <cell r="CP118">
            <v>0</v>
          </cell>
          <cell r="CS118">
            <v>0</v>
          </cell>
          <cell r="CV118">
            <v>0</v>
          </cell>
          <cell r="CY118">
            <v>0</v>
          </cell>
          <cell r="DB118">
            <v>0</v>
          </cell>
          <cell r="DE118">
            <v>0</v>
          </cell>
          <cell r="DH118">
            <v>0</v>
          </cell>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row>
        <row r="119">
          <cell r="E119" t="str">
            <v>Food systems support biodiversity and environmental sustainability</v>
          </cell>
          <cell r="F119" t="str">
            <v>Interventions designed to rehabilitate and restore productive landscapes and seascapes, while enhancing biodiversity.</v>
          </cell>
          <cell r="AF119" t="str">
            <v xml:space="preserve">Biodiversity </v>
          </cell>
          <cell r="AG119" t="str">
            <v>Biodiversity and Ecosystems  for food and agriculture</v>
          </cell>
          <cell r="AH119" t="str">
            <v>Sustainable food and agriculture</v>
          </cell>
          <cell r="AJ119" t="str">
            <v>Tailored Policy Support &amp; Technical Assistance</v>
          </cell>
          <cell r="AK119" t="str">
            <v>United Nations Environment Program (UNEP)</v>
          </cell>
          <cell r="AZ119">
            <v>0</v>
          </cell>
          <cell r="BC119">
            <v>0</v>
          </cell>
          <cell r="BF119">
            <v>0</v>
          </cell>
          <cell r="BI119">
            <v>0</v>
          </cell>
          <cell r="BL119">
            <v>0</v>
          </cell>
          <cell r="BO119">
            <v>0</v>
          </cell>
          <cell r="BR119">
            <v>0</v>
          </cell>
          <cell r="BU119">
            <v>0</v>
          </cell>
          <cell r="BX119">
            <v>0</v>
          </cell>
          <cell r="CA119">
            <v>0</v>
          </cell>
          <cell r="CB119">
            <v>0</v>
          </cell>
          <cell r="CC119">
            <v>0</v>
          </cell>
          <cell r="CD119">
            <v>0</v>
          </cell>
          <cell r="CG119">
            <v>0</v>
          </cell>
          <cell r="CJ119">
            <v>0</v>
          </cell>
          <cell r="CM119">
            <v>0</v>
          </cell>
          <cell r="CP119">
            <v>0</v>
          </cell>
          <cell r="CS119">
            <v>0</v>
          </cell>
          <cell r="CV119">
            <v>0</v>
          </cell>
          <cell r="CY119">
            <v>0</v>
          </cell>
          <cell r="DB119">
            <v>0</v>
          </cell>
          <cell r="DE119">
            <v>0</v>
          </cell>
          <cell r="DH119">
            <v>0</v>
          </cell>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row>
        <row r="120">
          <cell r="E120" t="str">
            <v>Institutional capacity to adopt and act on national and international commitments is enhanced and accountability frameworks are strengthened</v>
          </cell>
          <cell r="F120" t="str">
            <v>Interventions to strengthen government capacities to fulfil their biodiversity commitments while improving their accountability mechanisms.</v>
          </cell>
          <cell r="G120">
            <v>42559</v>
          </cell>
          <cell r="H120" t="str">
            <v>31/12/2022</v>
          </cell>
          <cell r="I120" t="str">
            <v>Beatriz Martins Carniero</v>
          </cell>
          <cell r="K120"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L120" t="str">
            <v xml:space="preserve">Barbados then joined PAGE in 2016, to support the implementation of the NSP and other green economy objectives. After initial delays and a change in administration, PAGE officially re-engaged in late 2018 and key themes for PAGE work were confirmed in September 2019. These include green and blue jobs, youth engagement, environmental goods and services, greening/resource efficiency in industry, and strengthening individual and institutional capacity for Inclusive Green Economy (IGE) at the tertiary levels. </v>
          </cell>
          <cell r="U120" t="str">
            <v>Not expected to contribute to gender equality/women’s empowerment (0)</v>
          </cell>
          <cell r="V120" t="str">
            <v>Not expected to contribute to realization of human rights (0)</v>
          </cell>
          <cell r="W120" t="str">
            <v>Not expected to contribute to sustaining peace (0)</v>
          </cell>
          <cell r="X120" t="str">
            <v>Policy Advice and Thought Leadership </v>
          </cell>
          <cell r="Y120" t="str">
            <v>Youth</v>
          </cell>
          <cell r="Z120" t="str">
            <v xml:space="preserve">Other </v>
          </cell>
          <cell r="AA120" t="str">
            <v>8.2 Achieve higher levels of economic productivity through diversification, technological upgrading and innovation, including through a focus on high-value added and labour-intensive sectors</v>
          </cell>
          <cell r="AB120" t="str">
            <v>12.2 By 2030, achieve the sustainable management and efficient use of natural resources</v>
          </cell>
          <cell r="AC120" t="str">
            <v>13.3 Improve education, awareness-raising and human and institutional capacity on climate change mitigation, adaptation, impact reduction and early warning</v>
          </cell>
          <cell r="AD120" t="str">
            <v>17.14 Enhance policy coherence for sustainable development</v>
          </cell>
          <cell r="AF120" t="str">
            <v>Capacity Building</v>
          </cell>
          <cell r="AG120" t="str">
            <v xml:space="preserve">Biodiversity </v>
          </cell>
          <cell r="AH120" t="str">
            <v xml:space="preserve">Environmental Governance </v>
          </cell>
          <cell r="AI120" t="str">
            <v xml:space="preserve"> A Resilient, Inclusive, Gender-Sensitive, and Peaceful Society</v>
          </cell>
          <cell r="AJ120" t="str">
            <v>Tailored Policy Support &amp; Technical Assistance</v>
          </cell>
          <cell r="AK120" t="str">
            <v>United Nations Environment Program (UNEP)</v>
          </cell>
          <cell r="AL120" t="str">
            <v>PAGE Trust Fund</v>
          </cell>
          <cell r="AM120" t="str">
            <v>Ministry of the Presidency</v>
          </cell>
          <cell r="AN120" t="str">
            <v>Government</v>
          </cell>
          <cell r="AR120" t="str">
            <v>12.8.1 Extent to which (i) global citizenship education and (ii) education for sustainable development (including climate change education) are mainstreamed in (a) national education policies; (b) curricula; (c) teacher education; and (d) student assessment</v>
          </cell>
          <cell r="AZ120">
            <v>0</v>
          </cell>
          <cell r="BB120">
            <v>516550</v>
          </cell>
          <cell r="BC120">
            <v>-516550</v>
          </cell>
          <cell r="BF120">
            <v>0</v>
          </cell>
          <cell r="BI120">
            <v>0</v>
          </cell>
          <cell r="BL120">
            <v>0</v>
          </cell>
          <cell r="BO120">
            <v>0</v>
          </cell>
          <cell r="BR120">
            <v>0</v>
          </cell>
          <cell r="BU120">
            <v>0</v>
          </cell>
          <cell r="BX120">
            <v>0</v>
          </cell>
          <cell r="CA120">
            <v>0</v>
          </cell>
          <cell r="CB120">
            <v>0</v>
          </cell>
          <cell r="CC120">
            <v>516550</v>
          </cell>
          <cell r="CD120">
            <v>-516550</v>
          </cell>
          <cell r="CG120">
            <v>0</v>
          </cell>
          <cell r="CJ120">
            <v>0</v>
          </cell>
          <cell r="CL120">
            <v>50000</v>
          </cell>
          <cell r="CM120">
            <v>-50000</v>
          </cell>
          <cell r="CP120">
            <v>0</v>
          </cell>
          <cell r="CS120">
            <v>0</v>
          </cell>
          <cell r="CV120">
            <v>0</v>
          </cell>
          <cell r="CY120">
            <v>0</v>
          </cell>
          <cell r="DB120">
            <v>0</v>
          </cell>
          <cell r="DE120">
            <v>0</v>
          </cell>
          <cell r="DH120">
            <v>0</v>
          </cell>
          <cell r="DK120">
            <v>0</v>
          </cell>
          <cell r="DL120">
            <v>0</v>
          </cell>
          <cell r="DM120">
            <v>50000</v>
          </cell>
          <cell r="DN120">
            <v>-50000</v>
          </cell>
          <cell r="DO120">
            <v>0</v>
          </cell>
          <cell r="DP120">
            <v>0</v>
          </cell>
          <cell r="DQ120">
            <v>0</v>
          </cell>
          <cell r="DR120">
            <v>0</v>
          </cell>
          <cell r="DS120">
            <v>0</v>
          </cell>
          <cell r="DT120">
            <v>0</v>
          </cell>
          <cell r="DU120">
            <v>0</v>
          </cell>
          <cell r="DV120">
            <v>566550</v>
          </cell>
          <cell r="DW120">
            <v>-566550</v>
          </cell>
          <cell r="DX120">
            <v>0</v>
          </cell>
          <cell r="DY120">
            <v>0</v>
          </cell>
          <cell r="DZ120">
            <v>0</v>
          </cell>
          <cell r="EA120">
            <v>0</v>
          </cell>
          <cell r="EB120">
            <v>0</v>
          </cell>
          <cell r="EC120">
            <v>0</v>
          </cell>
          <cell r="ED120">
            <v>0</v>
          </cell>
          <cell r="EE120">
            <v>0</v>
          </cell>
          <cell r="EF120">
            <v>0</v>
          </cell>
        </row>
        <row r="121">
          <cell r="E121" t="str">
            <v xml:space="preserve">Oceans are governed sustainably and holistically at the regional and global levels.
</v>
          </cell>
          <cell r="F121" t="str">
            <v>Interventions designed to improve the management of marine protected areas through the reinforcement of ecosystem-based ocean governance.</v>
          </cell>
          <cell r="G121" t="str">
            <v>19/11/2022</v>
          </cell>
          <cell r="I121" t="str">
            <v>Christopher Cox</v>
          </cell>
          <cell r="N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O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R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U121" t="str">
            <v>Contribute to gender equality/women’s empowerment in a limited way (1)</v>
          </cell>
          <cell r="V121" t="str">
            <v>Limited contribution to realization of human rights (1)</v>
          </cell>
          <cell r="W121" t="str">
            <v>Not expected to contribute to sustaining peace (0)</v>
          </cell>
          <cell r="X121" t="str">
            <v>Capacity Development/Technical Assistance </v>
          </cell>
          <cell r="Y121" t="str">
            <v>Women and Girls</v>
          </cell>
          <cell r="Z121" t="str">
            <v xml:space="preserve">Other </v>
          </cell>
          <cell r="AA121" t="str">
            <v>14.a Increase scientific knowledge, develop research capacity and transfer marine technology, taking into account the Intergovernmental Oceanographic Commission Criteria and Guidelines on the Transfer of Marine Technology, in order to improve ocean health</v>
          </cell>
          <cell r="AB121" t="str">
            <v>14.5 By 2020, conserve at least 10 per cent of coastal and marine areas, consistent with national and international law and based on the best available scientific information</v>
          </cell>
          <cell r="AC121" t="str">
            <v>15.1 By 2020, ensure the conservation, restoration and sustainable use of terrestrial and inland freshwater ecosystems and their services, in particular forests, wetlands, mountains and drylands, in line with obligations under international agreements</v>
          </cell>
          <cell r="AF121" t="str">
            <v>Natural Resource Management</v>
          </cell>
          <cell r="AG121" t="str">
            <v>Regional Cooperation</v>
          </cell>
          <cell r="AH121" t="str">
            <v xml:space="preserve">Environmental Governance </v>
          </cell>
          <cell r="AI121" t="str">
            <v>Climate Resilience and Hazard Risk Reduction</v>
          </cell>
          <cell r="AJ121" t="str">
            <v>Tailored Policy Support &amp; Technical Assistance</v>
          </cell>
          <cell r="AK121" t="str">
            <v>United Nations Environment Program (UNEP)</v>
          </cell>
          <cell r="AM121" t="str">
            <v>CAM</v>
          </cell>
          <cell r="AZ121">
            <v>0</v>
          </cell>
          <cell r="BC121">
            <v>0</v>
          </cell>
          <cell r="BF121">
            <v>0</v>
          </cell>
          <cell r="BI121">
            <v>0</v>
          </cell>
          <cell r="BL121">
            <v>0</v>
          </cell>
          <cell r="BO121">
            <v>0</v>
          </cell>
          <cell r="BR121">
            <v>0</v>
          </cell>
          <cell r="BU121">
            <v>0</v>
          </cell>
          <cell r="BX121">
            <v>0</v>
          </cell>
          <cell r="BZ121">
            <v>709338.5</v>
          </cell>
          <cell r="CA121">
            <v>-709338.5</v>
          </cell>
          <cell r="CB121">
            <v>0</v>
          </cell>
          <cell r="CC121">
            <v>709338.5</v>
          </cell>
          <cell r="CD121">
            <v>-709338.5</v>
          </cell>
          <cell r="CG121">
            <v>0</v>
          </cell>
          <cell r="CJ121">
            <v>0</v>
          </cell>
          <cell r="CM121">
            <v>0</v>
          </cell>
          <cell r="CP121">
            <v>0</v>
          </cell>
          <cell r="CS121">
            <v>0</v>
          </cell>
          <cell r="CV121">
            <v>0</v>
          </cell>
          <cell r="CY121">
            <v>0</v>
          </cell>
          <cell r="DB121">
            <v>0</v>
          </cell>
          <cell r="DE121">
            <v>0</v>
          </cell>
          <cell r="DH121">
            <v>0</v>
          </cell>
          <cell r="DI121">
            <v>709338.5</v>
          </cell>
          <cell r="DJ121">
            <v>709338.5</v>
          </cell>
          <cell r="DK121">
            <v>0</v>
          </cell>
          <cell r="DL121">
            <v>709338.5</v>
          </cell>
          <cell r="DM121">
            <v>709338.5</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row>
        <row r="122">
          <cell r="E122" t="str">
            <v>Strengthened national capacity for protection of tangible and intangible heritage for equitable and sustainable development and for climate change mitigation and adaptation</v>
          </cell>
          <cell r="AF122" t="str">
            <v>Capacity Building</v>
          </cell>
          <cell r="AG122" t="str">
            <v>Climate Adaptation</v>
          </cell>
          <cell r="AK122" t="str">
            <v>United Nations Educational, Scientific and Cultural Organization (UNESCO)</v>
          </cell>
          <cell r="AZ122">
            <v>0</v>
          </cell>
          <cell r="BC122">
            <v>0</v>
          </cell>
          <cell r="BF122">
            <v>0</v>
          </cell>
          <cell r="BI122">
            <v>0</v>
          </cell>
          <cell r="BL122">
            <v>0</v>
          </cell>
          <cell r="BO122">
            <v>0</v>
          </cell>
          <cell r="BR122">
            <v>0</v>
          </cell>
          <cell r="BU122">
            <v>0</v>
          </cell>
          <cell r="BX122">
            <v>0</v>
          </cell>
          <cell r="CA122">
            <v>0</v>
          </cell>
          <cell r="CB122">
            <v>0</v>
          </cell>
          <cell r="CC122">
            <v>0</v>
          </cell>
          <cell r="CD122">
            <v>0</v>
          </cell>
          <cell r="CG122">
            <v>0</v>
          </cell>
          <cell r="CJ122">
            <v>0</v>
          </cell>
          <cell r="CM122">
            <v>0</v>
          </cell>
          <cell r="CP122">
            <v>0</v>
          </cell>
          <cell r="CS122">
            <v>0</v>
          </cell>
          <cell r="CV122">
            <v>0</v>
          </cell>
          <cell r="CY122">
            <v>0</v>
          </cell>
          <cell r="DB122">
            <v>0</v>
          </cell>
          <cell r="DE122">
            <v>0</v>
          </cell>
          <cell r="DH122">
            <v>0</v>
          </cell>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row>
        <row r="123">
          <cell r="E123" t="str">
            <v>Government institutions and farmers are equipped with and adopt innovative technologies and geospatial tools to improve soil and land management and adopt harmonized protocols to meet LDN targets</v>
          </cell>
          <cell r="L123" t="str">
            <v>* 3954 - National soil data including soil organic carbon reviewed and capacities built to support the utilization of remote sensing approaches to improve soil and land management, due: 2022-Dec-31
* 3955 - Land use, food and livelihood systems assessed as a basis for identifying alternative options and innovations and setting a baseline for monitoring as a Basis for Developing Resilient Food Production Systems and Alternative Livelihood Options, due: 2023-Dec-31</v>
          </cell>
          <cell r="N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O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AA123"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3" t="str">
            <v>15.3 By 2030, combat desertification, restore degraded land and soil, including land affected by desertification, drought and floods, and strive to achieve a land degradation-neutral world</v>
          </cell>
          <cell r="AC123"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F123" t="str">
            <v>Green innovation</v>
          </cell>
          <cell r="AI123" t="str">
            <v>Broad-based, Inclusive, and Sustainable Economic Growth and Transformation</v>
          </cell>
          <cell r="AJ123" t="str">
            <v>COVID Response  &amp;  Socio-economic Recovery</v>
          </cell>
          <cell r="AK123" t="str">
            <v>Food and Agriculture Organization of the United Nations (FAO)</v>
          </cell>
          <cell r="AZ123">
            <v>0</v>
          </cell>
          <cell r="BC123">
            <v>0</v>
          </cell>
          <cell r="BF123">
            <v>0</v>
          </cell>
          <cell r="BI123">
            <v>0</v>
          </cell>
          <cell r="BL123">
            <v>0</v>
          </cell>
          <cell r="BO123">
            <v>0</v>
          </cell>
          <cell r="BR123">
            <v>0</v>
          </cell>
          <cell r="BU123">
            <v>0</v>
          </cell>
          <cell r="BX123">
            <v>0</v>
          </cell>
          <cell r="CA123">
            <v>0</v>
          </cell>
          <cell r="CB123">
            <v>0</v>
          </cell>
          <cell r="CC123">
            <v>0</v>
          </cell>
          <cell r="CD123">
            <v>0</v>
          </cell>
          <cell r="CG123">
            <v>0</v>
          </cell>
          <cell r="CJ123">
            <v>0</v>
          </cell>
          <cell r="CM123">
            <v>0</v>
          </cell>
          <cell r="CP123">
            <v>0</v>
          </cell>
          <cell r="CS123">
            <v>0</v>
          </cell>
          <cell r="CV123">
            <v>0</v>
          </cell>
          <cell r="CY123">
            <v>0</v>
          </cell>
          <cell r="DB123">
            <v>0</v>
          </cell>
          <cell r="DE123">
            <v>0</v>
          </cell>
          <cell r="DH123">
            <v>0</v>
          </cell>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row>
        <row r="124">
          <cell r="E124" t="str">
            <v>Government institutions and farmers are equipped with and adopt innovative technologies to mainstream biodiversity, improve soil, land and agro-chemical management with harmonized protocols LDN (Land Degradation Neutrality) targets for improved natural resource management over time.</v>
          </cell>
          <cell r="R124" t="str">
            <v>* 3997 - Analysis of pesticide imports, including illegal imports and HHPs; Training of customs officers in revised protocols, due: 2023-Dec-31
* 3998 - Development of national plant genetic resources for food and agriculture strategic action plan to improve the resilience of production systems to CC and extreme weather events; Capacities built for the assessment of degraded watersheds using a participatory forestry management approach piloted through community-based reforestation of riversbanks  , due: 2023-Dec-31
* 3999 - Land use, food and livelihood systems assessed as a basis for identifying alternative options and innovations and setting a baseline for monitoring as a Basis for Developing Resilient Food Production Systems and Alternative Livelihood Options, due: 2023-Dec-31
* 4000 - National soil data including soil organic carbon reviewed and capacities built to support the utilization of remote sensing approaches to improve soil and land management, due: 2023-Dec-31</v>
          </cell>
          <cell r="AA124"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4" t="str">
            <v>15.3 By 2030, combat desertification, restore degraded land and soil, including land affected by desertification, drought and floods, and strive to achieve a land degradation-neutral world</v>
          </cell>
          <cell r="AC124"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F124" t="str">
            <v>Biodiversity and ecosystem services for food and agriculture</v>
          </cell>
          <cell r="AJ124" t="str">
            <v>Tailored Policy Support &amp; Technical Assistance</v>
          </cell>
          <cell r="AK124" t="str">
            <v>Food and Agriculture Organization of the United Nations (FAO)</v>
          </cell>
          <cell r="AZ124">
            <v>0</v>
          </cell>
          <cell r="BC124">
            <v>0</v>
          </cell>
          <cell r="BF124">
            <v>0</v>
          </cell>
          <cell r="BI124">
            <v>0</v>
          </cell>
          <cell r="BL124">
            <v>0</v>
          </cell>
          <cell r="BO124">
            <v>0</v>
          </cell>
          <cell r="BR124">
            <v>0</v>
          </cell>
          <cell r="BU124">
            <v>0</v>
          </cell>
          <cell r="BX124">
            <v>0</v>
          </cell>
          <cell r="CA124">
            <v>0</v>
          </cell>
          <cell r="CB124">
            <v>0</v>
          </cell>
          <cell r="CC124">
            <v>0</v>
          </cell>
          <cell r="CD124">
            <v>0</v>
          </cell>
          <cell r="CG124">
            <v>0</v>
          </cell>
          <cell r="CJ124">
            <v>0</v>
          </cell>
          <cell r="CM124">
            <v>0</v>
          </cell>
          <cell r="CP124">
            <v>0</v>
          </cell>
          <cell r="CS124">
            <v>0</v>
          </cell>
          <cell r="CV124">
            <v>0</v>
          </cell>
          <cell r="CY124">
            <v>0</v>
          </cell>
          <cell r="DB124">
            <v>0</v>
          </cell>
          <cell r="DE124">
            <v>0</v>
          </cell>
          <cell r="DH124">
            <v>0</v>
          </cell>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row>
        <row r="125">
          <cell r="E125" t="str">
            <v>Government institutions and farmers are equipped with and adopt innovative technologies to improve water management and increase efficiency in the agricultural sector over time.</v>
          </cell>
          <cell r="K125" t="str">
            <v>* 3924 - E-courses are developed, tested and endorsed (by the government) for capacity building of decision makers on selecting appropriate irrigation systems., due: 2023-Dec-31</v>
          </cell>
          <cell r="L125" t="str">
            <v xml:space="preserve">* 3947 - National project proposal for funding under Adaptation Fund submitted with FAO as the implementing agency, due: 2022-Oct-31
* 3948 -  E-courses are developed, tested and endorsed (by the government) for capacity building of decision makers on selecting appropriate irrigation systems, due: 2023-Dec-31
* 3949 - Three best practices on efficient irrigation systems particularly on water and energy efficiency identified and piloted, due: 2023-Aug-31
</v>
          </cell>
          <cell r="N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O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Q125" t="str">
            <v xml:space="preserve">* 4007 - Subregional project proposal for funding under Adaptation Fund submitted with FAO as the implementing agency  , due: 2023-Oct-31
* 4008 - E-courses are developed, tested and endorsed (by the government) for capacity building of decision makers on selecting appropriate irrigation systems , due: 2023-Dec-31
* 4009 -  Three best practices on efficient irrigation systems particularly on water and energy efficiency identified and piloted, due: 2023-Aug-31
</v>
          </cell>
          <cell r="AA125" t="str">
            <v>6.4 By 2030, substantially increase water-use efficiency across all sectors and ensure sustainable withdrawals and supply of freshwater to address water scarcity and substantially reduce the number of people suffering from water scarcity</v>
          </cell>
          <cell r="AF125" t="str">
            <v>Climate change mitigating and adapted agri-food systems</v>
          </cell>
          <cell r="AI125" t="str">
            <v>Climate Resilience and Hazard Risk Reduction</v>
          </cell>
          <cell r="AJ125" t="str">
            <v>Tailored Policy Support &amp; Technical Assistance</v>
          </cell>
          <cell r="AK125" t="str">
            <v>Food and Agriculture Organization of the United Nations (FAO)</v>
          </cell>
          <cell r="AX125">
            <v>125000</v>
          </cell>
          <cell r="AY125">
            <v>125000</v>
          </cell>
          <cell r="AZ125">
            <v>0</v>
          </cell>
          <cell r="BA125">
            <v>125000</v>
          </cell>
          <cell r="BB125">
            <v>125000</v>
          </cell>
          <cell r="BC125">
            <v>0</v>
          </cell>
          <cell r="BF125">
            <v>0</v>
          </cell>
          <cell r="BI125">
            <v>0</v>
          </cell>
          <cell r="BL125">
            <v>0</v>
          </cell>
          <cell r="BO125">
            <v>0</v>
          </cell>
          <cell r="BP125">
            <v>62500</v>
          </cell>
          <cell r="BQ125">
            <v>62500</v>
          </cell>
          <cell r="BR125">
            <v>0</v>
          </cell>
          <cell r="BU125">
            <v>0</v>
          </cell>
          <cell r="BX125">
            <v>0</v>
          </cell>
          <cell r="CA125">
            <v>0</v>
          </cell>
          <cell r="CB125">
            <v>312500</v>
          </cell>
          <cell r="CC125">
            <v>312500</v>
          </cell>
          <cell r="CD125">
            <v>0</v>
          </cell>
          <cell r="CG125">
            <v>0</v>
          </cell>
          <cell r="CJ125">
            <v>0</v>
          </cell>
          <cell r="CM125">
            <v>0</v>
          </cell>
          <cell r="CP125">
            <v>0</v>
          </cell>
          <cell r="CS125">
            <v>0</v>
          </cell>
          <cell r="CV125">
            <v>0</v>
          </cell>
          <cell r="CY125">
            <v>0</v>
          </cell>
          <cell r="DB125">
            <v>0</v>
          </cell>
          <cell r="DE125">
            <v>0</v>
          </cell>
          <cell r="DH125">
            <v>0</v>
          </cell>
          <cell r="DK125">
            <v>0</v>
          </cell>
          <cell r="DL125">
            <v>0</v>
          </cell>
          <cell r="DM125">
            <v>0</v>
          </cell>
          <cell r="DN125">
            <v>0</v>
          </cell>
          <cell r="DO125">
            <v>0</v>
          </cell>
          <cell r="DP125">
            <v>0</v>
          </cell>
          <cell r="DQ125">
            <v>0</v>
          </cell>
          <cell r="DR125">
            <v>125000</v>
          </cell>
          <cell r="DS125">
            <v>125000</v>
          </cell>
          <cell r="DT125">
            <v>0</v>
          </cell>
          <cell r="DU125">
            <v>125000</v>
          </cell>
          <cell r="DV125">
            <v>125000</v>
          </cell>
          <cell r="DW125">
            <v>0</v>
          </cell>
          <cell r="DX125">
            <v>0</v>
          </cell>
          <cell r="DY125">
            <v>0</v>
          </cell>
          <cell r="DZ125">
            <v>0</v>
          </cell>
          <cell r="EA125">
            <v>0</v>
          </cell>
          <cell r="EB125">
            <v>0</v>
          </cell>
          <cell r="EC125">
            <v>0</v>
          </cell>
          <cell r="ED125">
            <v>0</v>
          </cell>
          <cell r="EE125">
            <v>0</v>
          </cell>
          <cell r="EF125">
            <v>0</v>
          </cell>
        </row>
        <row r="126">
          <cell r="E126" t="str">
            <v>Government institutions are supplied with baseline data that will be used to design and implement climate change adaptation solutions (SASAP) and promote ecosystem-based approaches to sustainable fisheries management and blue economy development</v>
          </cell>
          <cell r="K126" t="str">
            <v>* 3925 - Three best practices on efficient irrigation systems particularly on water and energy efficiency identified and piloted., due: 2023-Aug-31</v>
          </cell>
          <cell r="R126" t="str">
            <v>* 3992 - Emergency Plan with Early Warning System for the fisheries sector established, due: 2023-May-31
* 3993 - Capacity building programmes for value chain actors in the fisheries sector regarding climate change, expected impacts and adaptation strategies and to facilitate holistic climate change adaptation planning and implementation, developed and implemented, due: 2023-Dec-31</v>
          </cell>
          <cell r="AA12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26" t="str">
            <v>14.b Provide access for small-scale artisanal fishers to marine resources and markets</v>
          </cell>
          <cell r="AF126" t="str">
            <v>Blue transformation</v>
          </cell>
          <cell r="AJ126" t="str">
            <v>Tailored Policy Support &amp; Technical Assistance</v>
          </cell>
          <cell r="AK126" t="str">
            <v>Food and Agriculture Organization of the United Nations (FAO)</v>
          </cell>
          <cell r="AZ126">
            <v>0</v>
          </cell>
          <cell r="BC126">
            <v>0</v>
          </cell>
          <cell r="BF126">
            <v>0</v>
          </cell>
          <cell r="BI126">
            <v>0</v>
          </cell>
          <cell r="BL126">
            <v>0</v>
          </cell>
          <cell r="BO126">
            <v>0</v>
          </cell>
          <cell r="BR126">
            <v>0</v>
          </cell>
          <cell r="BS126">
            <v>100000</v>
          </cell>
          <cell r="BT126">
            <v>100000</v>
          </cell>
          <cell r="BU126">
            <v>0</v>
          </cell>
          <cell r="BX126">
            <v>0</v>
          </cell>
          <cell r="CA126">
            <v>0</v>
          </cell>
          <cell r="CB126">
            <v>100000</v>
          </cell>
          <cell r="CC126">
            <v>100000</v>
          </cell>
          <cell r="CD126">
            <v>0</v>
          </cell>
          <cell r="CG126">
            <v>0</v>
          </cell>
          <cell r="CJ126">
            <v>0</v>
          </cell>
          <cell r="CM126">
            <v>0</v>
          </cell>
          <cell r="CP126">
            <v>0</v>
          </cell>
          <cell r="CS126">
            <v>0</v>
          </cell>
          <cell r="CV126">
            <v>0</v>
          </cell>
          <cell r="CY126">
            <v>0</v>
          </cell>
          <cell r="DB126">
            <v>0</v>
          </cell>
          <cell r="DE126">
            <v>0</v>
          </cell>
          <cell r="DH126">
            <v>0</v>
          </cell>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row>
        <row r="127">
          <cell r="E127" t="str">
            <v>Government institutions have improved mechanisms for decision making and are equipped with technologies and platforms to improve early warning, disaster/multi-hazard risk management strategies and climate-resilient practices to strengthen resilient agriculture and agri-foods systems.</v>
          </cell>
          <cell r="S127" t="str">
            <v>* 4044 -  Improved linkages between agricultural and social protection sectors with enhanced farm/fisher data using GIS for more responsive, adaptive and inclusive risk management practices that are expanded to extension and advisory services, due: 2023-Dec-21</v>
          </cell>
          <cell r="AA127" t="str">
            <v>1.5 By 2030, build the resilience of the poor and those in vulnerable situations and reduce their exposure and vulnerability to climate-related extreme events and other economic, social and environmental shocks and disasters</v>
          </cell>
          <cell r="AB127"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27" t="str">
            <v>13.1 Strengthen resilience and adaptive capacity to climate-related hazards and natural disasters in all countries</v>
          </cell>
          <cell r="AK127" t="str">
            <v>United Nations Development Programme (UNDP)</v>
          </cell>
          <cell r="AN127" t="str">
            <v>Government</v>
          </cell>
          <cell r="AZ127">
            <v>0</v>
          </cell>
          <cell r="BC127">
            <v>0</v>
          </cell>
          <cell r="BF127">
            <v>0</v>
          </cell>
          <cell r="BI127">
            <v>0</v>
          </cell>
          <cell r="BL127">
            <v>0</v>
          </cell>
          <cell r="BO127">
            <v>0</v>
          </cell>
          <cell r="BR127">
            <v>0</v>
          </cell>
          <cell r="BU127">
            <v>0</v>
          </cell>
          <cell r="BV127">
            <v>71221</v>
          </cell>
          <cell r="BW127">
            <v>71221</v>
          </cell>
          <cell r="BX127">
            <v>0</v>
          </cell>
          <cell r="CA127">
            <v>0</v>
          </cell>
          <cell r="CB127">
            <v>71221</v>
          </cell>
          <cell r="CC127">
            <v>71221</v>
          </cell>
          <cell r="CD127">
            <v>0</v>
          </cell>
          <cell r="CG127">
            <v>0</v>
          </cell>
          <cell r="CJ127">
            <v>0</v>
          </cell>
          <cell r="CM127">
            <v>0</v>
          </cell>
          <cell r="CP127">
            <v>0</v>
          </cell>
          <cell r="CS127">
            <v>0</v>
          </cell>
          <cell r="CV127">
            <v>0</v>
          </cell>
          <cell r="CY127">
            <v>0</v>
          </cell>
          <cell r="DB127">
            <v>0</v>
          </cell>
          <cell r="DE127">
            <v>0</v>
          </cell>
          <cell r="DH127">
            <v>0</v>
          </cell>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row>
        <row r="128">
          <cell r="E128" t="str">
            <v xml:space="preserve">Government institutions and stakeholders have enhanced knowledge on food consumption to promote and advocate for healthy diets.  </v>
          </cell>
          <cell r="Q128" t="str">
            <v>* 4019 - Evidence-based promotion and advocacy for healthy diets including a baseline analysis to support the update of the national FBDG, due: 2023-Dec-31
* 4020 - Analysis of individual food consumption data completed, due: 2022-Dec-31</v>
          </cell>
          <cell r="AA128" t="str">
            <v>2.1 By 2030, end hunger and ensure access by all people, in particular the poor and people in vulnerable situations, including infants, to safe, nutritious and sufficient food all year round</v>
          </cell>
          <cell r="AI128" t="str">
            <v xml:space="preserve"> A Healthy Population</v>
          </cell>
          <cell r="AK128" t="str">
            <v>United Nations Development Programme (UNDP)</v>
          </cell>
          <cell r="AN128" t="str">
            <v>Government</v>
          </cell>
          <cell r="AZ128">
            <v>0</v>
          </cell>
          <cell r="BC128">
            <v>0</v>
          </cell>
          <cell r="BF128">
            <v>0</v>
          </cell>
          <cell r="BI128">
            <v>0</v>
          </cell>
          <cell r="BL128">
            <v>0</v>
          </cell>
          <cell r="BO128">
            <v>0</v>
          </cell>
          <cell r="BR128">
            <v>0</v>
          </cell>
          <cell r="BU128">
            <v>0</v>
          </cell>
          <cell r="BX128">
            <v>0</v>
          </cell>
          <cell r="CA128">
            <v>0</v>
          </cell>
          <cell r="CB128">
            <v>0</v>
          </cell>
          <cell r="CC128">
            <v>0</v>
          </cell>
          <cell r="CD128">
            <v>0</v>
          </cell>
          <cell r="CG128">
            <v>0</v>
          </cell>
          <cell r="CJ128">
            <v>0</v>
          </cell>
          <cell r="CM128">
            <v>0</v>
          </cell>
          <cell r="CP128">
            <v>0</v>
          </cell>
          <cell r="CS128">
            <v>0</v>
          </cell>
          <cell r="CV128">
            <v>0</v>
          </cell>
          <cell r="CY128">
            <v>0</v>
          </cell>
          <cell r="DB128">
            <v>0</v>
          </cell>
          <cell r="DE128">
            <v>0</v>
          </cell>
          <cell r="DH128">
            <v>0</v>
          </cell>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row>
        <row r="129">
          <cell r="E129" t="str">
            <v>Populations, including the most vulnerable, have enhanced access to affordable, reliable, and sustainable energy </v>
          </cell>
          <cell r="F129" t="str">
            <v xml:space="preserve">The Programme will assist in closing the energy gap by working with agencies such as the International Renewable Energy Agency (IRENA) and other partners to support increased renewable energy ambition in the region as part of the low carbon energy transition and COVID-19 green recovery actions. </v>
          </cell>
          <cell r="G129">
            <v>44562</v>
          </cell>
          <cell r="H129">
            <v>45261</v>
          </cell>
          <cell r="I129" t="str">
            <v>Sacha Lindo</v>
          </cell>
          <cell r="L129" t="str">
            <v>Development of a 1MW biomass to energy plan as a pilot, with a new view to facilitate replication toward providing 20-40MW of decentralized baseload power to the grid over the next 5-10 years</v>
          </cell>
          <cell r="U129" t="str">
            <v>Contribute to gender equality/women’s empowerment in a limited way (1)</v>
          </cell>
          <cell r="V129" t="str">
            <v>Limited contribution to realization of human rights (1)</v>
          </cell>
          <cell r="W129" t="str">
            <v>Contributes to sustaining peace in a limited way  human rights (1)</v>
          </cell>
          <cell r="X129" t="str">
            <v>Direct Support/ Service Delivery </v>
          </cell>
          <cell r="Y129" t="str">
            <v>People living in remote, poor, rural areas</v>
          </cell>
          <cell r="Z129" t="str">
            <v xml:space="preserve">Joint Programming </v>
          </cell>
          <cell r="AA129" t="str">
            <v>7.1 By 2030, ensure universal access to affordable, reliable and modern energy services</v>
          </cell>
          <cell r="AB129" t="str">
            <v>7.2 By 2030, increase substantially the share of renewable energy in the global energy mix</v>
          </cell>
          <cell r="AC129" t="str">
            <v>7.3 By 2030, double the global rate of improvement in energy efficiency</v>
          </cell>
          <cell r="AF129" t="str">
            <v>Sustainable and Clean Energy</v>
          </cell>
          <cell r="AG129" t="str">
            <v>Climate Smart</v>
          </cell>
          <cell r="AJ129" t="str">
            <v>Climate Change and Disaster Risk Reduction</v>
          </cell>
          <cell r="AK129" t="str">
            <v>United Nations Development Programme (UNDP)</v>
          </cell>
          <cell r="AL129" t="str">
            <v>GEF</v>
          </cell>
          <cell r="AM129" t="str">
            <v>Ministry of Finance, Economic Planning and Information Technology; Department of Environment ; Ministry of. Climate Resilience, The Environment, Forestry, Fisheries &amp; Disaster Management; Ministry of Environment, Rural Modernisation and Kalinago Upliftment</v>
          </cell>
          <cell r="AN129" t="str">
            <v>Government</v>
          </cell>
          <cell r="AQ129" t="str">
            <v>Number of Megawatts generated from new solar photovoltaic, bionergy or other renewable energy system installations.</v>
          </cell>
          <cell r="AR129" t="str">
            <v>7.2.1 Renewable energy share in the total final energy consumption</v>
          </cell>
          <cell r="AZ129">
            <v>0</v>
          </cell>
          <cell r="BA129">
            <v>398459</v>
          </cell>
          <cell r="BB129">
            <v>398459</v>
          </cell>
          <cell r="BC129">
            <v>0</v>
          </cell>
          <cell r="BF129">
            <v>0</v>
          </cell>
          <cell r="BI129">
            <v>0</v>
          </cell>
          <cell r="BL129">
            <v>0</v>
          </cell>
          <cell r="BO129">
            <v>0</v>
          </cell>
          <cell r="BR129">
            <v>0</v>
          </cell>
          <cell r="BU129">
            <v>0</v>
          </cell>
          <cell r="BX129">
            <v>0</v>
          </cell>
          <cell r="CA129">
            <v>0</v>
          </cell>
          <cell r="CB129">
            <v>398459</v>
          </cell>
          <cell r="CC129">
            <v>398459</v>
          </cell>
          <cell r="CD129">
            <v>0</v>
          </cell>
          <cell r="CG129">
            <v>0</v>
          </cell>
          <cell r="CJ129">
            <v>0</v>
          </cell>
          <cell r="CM129">
            <v>0</v>
          </cell>
          <cell r="CP129">
            <v>0</v>
          </cell>
          <cell r="CS129">
            <v>0</v>
          </cell>
          <cell r="CV129">
            <v>0</v>
          </cell>
          <cell r="CY129">
            <v>0</v>
          </cell>
          <cell r="DB129">
            <v>0</v>
          </cell>
          <cell r="DE129">
            <v>0</v>
          </cell>
          <cell r="DH129">
            <v>0</v>
          </cell>
          <cell r="DK129">
            <v>0</v>
          </cell>
          <cell r="DL129">
            <v>0</v>
          </cell>
          <cell r="DM129">
            <v>0</v>
          </cell>
          <cell r="DN129">
            <v>0</v>
          </cell>
          <cell r="DO129">
            <v>0</v>
          </cell>
          <cell r="DP129">
            <v>0</v>
          </cell>
          <cell r="DQ129">
            <v>0</v>
          </cell>
          <cell r="DR129">
            <v>0</v>
          </cell>
          <cell r="DS129">
            <v>0</v>
          </cell>
          <cell r="DT129">
            <v>0</v>
          </cell>
          <cell r="DU129">
            <v>398459</v>
          </cell>
          <cell r="DV129">
            <v>398459</v>
          </cell>
          <cell r="DW129">
            <v>0</v>
          </cell>
          <cell r="DX129">
            <v>0</v>
          </cell>
          <cell r="DY129">
            <v>0</v>
          </cell>
          <cell r="DZ129">
            <v>0</v>
          </cell>
          <cell r="EA129">
            <v>0</v>
          </cell>
          <cell r="EB129">
            <v>0</v>
          </cell>
          <cell r="EC129">
            <v>0</v>
          </cell>
          <cell r="ED129">
            <v>0</v>
          </cell>
          <cell r="EE129">
            <v>0</v>
          </cell>
          <cell r="EF129">
            <v>0</v>
          </cell>
        </row>
        <row r="130">
          <cell r="E130" t="str">
            <v>National agencies and community organisations have strengthened capacities for natural resource planning, data collection, analysis and management </v>
          </cell>
          <cell r="F130" t="str">
            <v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v>
          </cell>
          <cell r="G130">
            <v>44562</v>
          </cell>
          <cell r="H130">
            <v>45261</v>
          </cell>
          <cell r="I130" t="str">
            <v>Sacha Lindo</v>
          </cell>
          <cell r="K130" t="str">
            <v>Agriculture risk assessment, socio-economic impact assessment on the Nationally Determined Contributions</v>
          </cell>
          <cell r="L130" t="str">
            <v> </v>
          </cell>
          <cell r="M130" t="str">
            <v> </v>
          </cell>
          <cell r="N130" t="str">
            <v>Review progress toward NDC targets, including existing or emerging relevant policies.</v>
          </cell>
          <cell r="O130" t="str">
            <v>Ensure NDC targets are fully risk-informed in support of gender-responsive and inclusive resilient development pathways</v>
          </cell>
          <cell r="P130" t="str">
            <v> </v>
          </cell>
          <cell r="Q130" t="str">
            <v> </v>
          </cell>
          <cell r="R130" t="str">
            <v> </v>
          </cell>
          <cell r="S130" t="str">
            <v>Review and/or update elements of the NDC</v>
          </cell>
          <cell r="T130"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0" t="str">
            <v>Gender equality/women’s empowerment is a significant objective (2)</v>
          </cell>
          <cell r="V130" t="str">
            <v>Limited contribution to realization of human rights (1)</v>
          </cell>
          <cell r="W130" t="str">
            <v>Contributes to sustaining peace in a limited way  human rights (1)</v>
          </cell>
          <cell r="X130" t="str">
            <v>Policy Advice and Thought Leadership </v>
          </cell>
          <cell r="Y130" t="str">
            <v>People living in remote, poor, rural areas</v>
          </cell>
          <cell r="Z130" t="str">
            <v xml:space="preserve">Joint Programming </v>
          </cell>
          <cell r="AA130" t="str">
            <v>13.2 Integrate climate change measures into national policies, strategies and planning</v>
          </cell>
          <cell r="AB130" t="str">
            <v>13.3 Improve education, awareness-raising and human and institutional capacity on climate change mitigation, adaptation, impact reduction and early warning</v>
          </cell>
          <cell r="AF130" t="str">
            <v xml:space="preserve">Ecosystem management </v>
          </cell>
          <cell r="AG130" t="str">
            <v xml:space="preserve">Biodiversity </v>
          </cell>
          <cell r="AH130" t="str">
            <v>Data collection and analysis</v>
          </cell>
          <cell r="AJ130" t="str">
            <v>Climate Change and Disaster Risk Reduction</v>
          </cell>
          <cell r="AK130" t="str">
            <v>United Nations Development Programme (UNDP)</v>
          </cell>
          <cell r="AL130" t="str">
            <v>Govermments of Germany, Sweden, Spain and the European Union</v>
          </cell>
          <cell r="AM130" t="str">
            <v>Ministry of Finance, Economic Planning and Information Technology; Department of Environment ; Ministry of. Climate Resilience, The Environment, Forestry, Fisheries &amp; Disaster Management; Ministry of Environment, Rural Modernisation and Kalinago Upliftment</v>
          </cell>
          <cell r="AQ130" t="str">
            <v>1: Number of NDCs, integrated natural resource management policies, legal and regulatory frameworks developed or revised to meet international standards and accompanied by national implementation plans.</v>
          </cell>
          <cell r="AR130" t="str">
            <v>13.3.1 Number of countries that have integrated mitigation, adaptation, impact reduction and early warning into primary, secondary and tertiary curricula</v>
          </cell>
          <cell r="AX130">
            <v>27000</v>
          </cell>
          <cell r="AY130">
            <v>27000</v>
          </cell>
          <cell r="AZ130">
            <v>0</v>
          </cell>
          <cell r="BC130">
            <v>0</v>
          </cell>
          <cell r="BF130">
            <v>0</v>
          </cell>
          <cell r="BG130">
            <v>60600</v>
          </cell>
          <cell r="BH130">
            <v>60600</v>
          </cell>
          <cell r="BI130">
            <v>0</v>
          </cell>
          <cell r="BJ130">
            <v>122300</v>
          </cell>
          <cell r="BK130">
            <v>122300</v>
          </cell>
          <cell r="BL130">
            <v>0</v>
          </cell>
          <cell r="BO130">
            <v>0</v>
          </cell>
          <cell r="BR130">
            <v>0</v>
          </cell>
          <cell r="BU130">
            <v>0</v>
          </cell>
          <cell r="BV130">
            <v>54200</v>
          </cell>
          <cell r="BW130">
            <v>54200</v>
          </cell>
          <cell r="BX130">
            <v>0</v>
          </cell>
          <cell r="CA130">
            <v>0</v>
          </cell>
          <cell r="CB130">
            <v>264100</v>
          </cell>
          <cell r="CC130">
            <v>264100</v>
          </cell>
          <cell r="CD130">
            <v>0</v>
          </cell>
          <cell r="CG130">
            <v>0</v>
          </cell>
          <cell r="CJ130">
            <v>0</v>
          </cell>
          <cell r="CK130">
            <v>54200</v>
          </cell>
          <cell r="CL130">
            <v>0</v>
          </cell>
          <cell r="CM130">
            <v>54200</v>
          </cell>
          <cell r="CP130">
            <v>0</v>
          </cell>
          <cell r="CS130">
            <v>0</v>
          </cell>
          <cell r="CV130">
            <v>0</v>
          </cell>
          <cell r="CY130">
            <v>0</v>
          </cell>
          <cell r="DB130">
            <v>0</v>
          </cell>
          <cell r="DE130">
            <v>0</v>
          </cell>
          <cell r="DH130">
            <v>0</v>
          </cell>
          <cell r="DK130">
            <v>0</v>
          </cell>
          <cell r="DL130">
            <v>54200</v>
          </cell>
          <cell r="DM130">
            <v>0</v>
          </cell>
          <cell r="DN130">
            <v>54200</v>
          </cell>
          <cell r="DO130">
            <v>0</v>
          </cell>
          <cell r="DP130">
            <v>0</v>
          </cell>
          <cell r="DQ130">
            <v>0</v>
          </cell>
          <cell r="DR130">
            <v>27000</v>
          </cell>
          <cell r="DS130">
            <v>27000</v>
          </cell>
          <cell r="DT130">
            <v>0</v>
          </cell>
          <cell r="DU130">
            <v>54200</v>
          </cell>
          <cell r="DV130">
            <v>0</v>
          </cell>
          <cell r="DW130">
            <v>54200</v>
          </cell>
          <cell r="DX130">
            <v>0</v>
          </cell>
          <cell r="DY130">
            <v>0</v>
          </cell>
          <cell r="DZ130">
            <v>0</v>
          </cell>
          <cell r="EA130">
            <v>60600</v>
          </cell>
          <cell r="EB130">
            <v>60600</v>
          </cell>
          <cell r="EC130">
            <v>0</v>
          </cell>
          <cell r="ED130">
            <v>122300</v>
          </cell>
          <cell r="EE130">
            <v>122300</v>
          </cell>
          <cell r="EF130">
            <v>0</v>
          </cell>
        </row>
        <row r="131">
          <cell r="E131" t="str">
            <v>Governments and communities have increased capacities to adapt to and mitigate the impacts of climate change  </v>
          </cell>
          <cell r="F131" t="str">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ell>
          <cell r="G131">
            <v>44562</v>
          </cell>
          <cell r="H131">
            <v>45261</v>
          </cell>
          <cell r="I131" t="str">
            <v>Sacha Lindo</v>
          </cell>
          <cell r="K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N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O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R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S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T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1" t="str">
            <v>Gender equality/women’s empowerment is a significant objective (2)</v>
          </cell>
          <cell r="V131" t="str">
            <v>Limited contribution to realization of human rights (1)</v>
          </cell>
          <cell r="W131" t="str">
            <v>Contributes to sustaining peace in a limited way  human rights (1)</v>
          </cell>
          <cell r="X131" t="str">
            <v>Policy Advice and Thought Leadership </v>
          </cell>
          <cell r="Y131" t="str">
            <v>Women and Girls</v>
          </cell>
          <cell r="Z131" t="str">
            <v xml:space="preserve">Joint Programming </v>
          </cell>
          <cell r="AA131" t="str">
            <v>13.2 Integrate climate change measures into national policies, strategies and planning</v>
          </cell>
          <cell r="AB131" t="str">
            <v>13.3 Improve education, awareness-raising and human and institutional capacity on climate change mitigation, adaptation, impact reduction and early warning</v>
          </cell>
          <cell r="AC131" t="str">
            <v>1.b Create sound policy frameworks at the national, regional and international levels, based on pro-poor and gender-sensitive development strategies, to support accelerated investment in poverty eradication actions</v>
          </cell>
          <cell r="AD131" t="str">
            <v>5.c Adopt and strengthen sound policies and enforceable legislation for the promotion of gender equality and the empowerment of all women and girls at all levels</v>
          </cell>
          <cell r="AE131"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31" t="str">
            <v>Climate Change Adaptation and Resilience</v>
          </cell>
          <cell r="AG131" t="str">
            <v>Support to Institutions</v>
          </cell>
          <cell r="AH131" t="str">
            <v>Capacity Building</v>
          </cell>
          <cell r="AI131" t="str">
            <v>Climate Resilience and Hazard Risk Reduction</v>
          </cell>
          <cell r="AJ131" t="str">
            <v>Climate Change and Disaster Risk Reduction</v>
          </cell>
          <cell r="AK131" t="str">
            <v>United Nations Development Programme (UNDP)</v>
          </cell>
          <cell r="AL131" t="str">
            <v>Govermments of Canada</v>
          </cell>
          <cell r="AM131" t="str">
            <v>CDEMA, Ministry of Finance, Economic Planning and Information Technology; Department of Environment ; Ministry of. Climate Resilience, The Environment, Forestry, Fisheries &amp; Disaster Management; Ministry of Environment, Rural Modernisation and Kalinago Upliftment</v>
          </cell>
          <cell r="AN131" t="str">
            <v>COM (Government, RGO, IGO)</v>
          </cell>
          <cell r="AQ131" t="str">
            <v xml:space="preserve">Number of risk-informed gender responsive climate change adaptation actions implemented in sectors identified in the National </v>
          </cell>
          <cell r="AR131" t="str">
            <v>13.3.2 Number of countries that have communicated the strengthening of institutional, systemic and individual capacity-building to implement adaptation, mitigation and technology transfer, and development actions</v>
          </cell>
          <cell r="AX131">
            <v>303995.11</v>
          </cell>
          <cell r="AY131">
            <v>303995.11</v>
          </cell>
          <cell r="AZ131">
            <v>0</v>
          </cell>
          <cell r="BC131">
            <v>0</v>
          </cell>
          <cell r="BF131">
            <v>0</v>
          </cell>
          <cell r="BG131">
            <v>308995.11</v>
          </cell>
          <cell r="BH131">
            <v>308995.11</v>
          </cell>
          <cell r="BI131">
            <v>0</v>
          </cell>
          <cell r="BJ131">
            <v>339025.11</v>
          </cell>
          <cell r="BK131">
            <v>339025.11</v>
          </cell>
          <cell r="BL131">
            <v>0</v>
          </cell>
          <cell r="BO131">
            <v>0</v>
          </cell>
          <cell r="BR131">
            <v>0</v>
          </cell>
          <cell r="BS131">
            <v>319025.11</v>
          </cell>
          <cell r="BT131">
            <v>319025.11</v>
          </cell>
          <cell r="BU131">
            <v>0</v>
          </cell>
          <cell r="BV131">
            <v>297995.11</v>
          </cell>
          <cell r="BW131">
            <v>297995.11</v>
          </cell>
          <cell r="BX131">
            <v>0</v>
          </cell>
          <cell r="CA131">
            <v>0</v>
          </cell>
          <cell r="CB131">
            <v>1569035.5499999998</v>
          </cell>
          <cell r="CC131">
            <v>1569035.5499999998</v>
          </cell>
          <cell r="CD131">
            <v>0</v>
          </cell>
          <cell r="CG131">
            <v>0</v>
          </cell>
          <cell r="CJ131">
            <v>0</v>
          </cell>
          <cell r="CM131">
            <v>0</v>
          </cell>
          <cell r="CP131">
            <v>0</v>
          </cell>
          <cell r="CS131">
            <v>0</v>
          </cell>
          <cell r="CV131">
            <v>0</v>
          </cell>
          <cell r="CY131">
            <v>0</v>
          </cell>
          <cell r="DB131">
            <v>0</v>
          </cell>
          <cell r="DE131">
            <v>0</v>
          </cell>
          <cell r="DH131">
            <v>0</v>
          </cell>
          <cell r="DK131">
            <v>0</v>
          </cell>
          <cell r="DL131">
            <v>0</v>
          </cell>
          <cell r="DM131">
            <v>0</v>
          </cell>
          <cell r="DN131">
            <v>0</v>
          </cell>
          <cell r="DO131">
            <v>0</v>
          </cell>
          <cell r="DP131">
            <v>0</v>
          </cell>
          <cell r="DQ131">
            <v>0</v>
          </cell>
          <cell r="DR131">
            <v>303995.11</v>
          </cell>
          <cell r="DS131">
            <v>303995.11</v>
          </cell>
          <cell r="DT131">
            <v>0</v>
          </cell>
          <cell r="DU131">
            <v>0</v>
          </cell>
          <cell r="DV131">
            <v>0</v>
          </cell>
          <cell r="DW131">
            <v>0</v>
          </cell>
          <cell r="DX131">
            <v>0</v>
          </cell>
          <cell r="DY131">
            <v>0</v>
          </cell>
          <cell r="DZ131">
            <v>0</v>
          </cell>
          <cell r="EA131">
            <v>308995.11</v>
          </cell>
          <cell r="EB131">
            <v>308995.11</v>
          </cell>
          <cell r="EC131">
            <v>0</v>
          </cell>
          <cell r="ED131">
            <v>339025.11</v>
          </cell>
          <cell r="EE131">
            <v>339025.11</v>
          </cell>
          <cell r="EF131">
            <v>0</v>
          </cell>
        </row>
        <row r="132">
          <cell r="E132" t="str">
            <v xml:space="preserve">Increasing the Resilience of the Education System to Climate Change Impacts in the Eastern Caribbean </v>
          </cell>
          <cell r="F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K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R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AJ132" t="str">
            <v>Climate Change and Disaster Risk Reduction</v>
          </cell>
          <cell r="AK132" t="str">
            <v>United Nations Human Settlements Programme (UN-Habitat)</v>
          </cell>
          <cell r="AM132" t="str">
            <v xml:space="preserve">SLU: Ministry of Education, Innovation, Gender
Relations and Sustainable Development
AB : Department of Environment </v>
          </cell>
          <cell r="AN132" t="str">
            <v>Government</v>
          </cell>
          <cell r="AO132" t="str">
            <v>Organisation of Eastern Caribbean States (OECS)</v>
          </cell>
          <cell r="AP132" t="str">
            <v>Caribbean Disaster Emergency Management Agency (CDEMA)</v>
          </cell>
          <cell r="AQ132" t="str">
            <v xml:space="preserve">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v>
          </cell>
          <cell r="AX132">
            <v>2559500</v>
          </cell>
          <cell r="AZ132">
            <v>2559500</v>
          </cell>
          <cell r="BS132">
            <v>3277775</v>
          </cell>
          <cell r="BU132">
            <v>3277775</v>
          </cell>
          <cell r="BY132">
            <v>190000</v>
          </cell>
          <cell r="BZ132">
            <v>0</v>
          </cell>
          <cell r="CA132">
            <v>190000</v>
          </cell>
          <cell r="CB132">
            <v>6027275</v>
          </cell>
          <cell r="CC132">
            <v>0</v>
          </cell>
          <cell r="CD132">
            <v>6027275</v>
          </cell>
          <cell r="CH132">
            <v>2559500</v>
          </cell>
          <cell r="CJ132">
            <v>2559500</v>
          </cell>
          <cell r="DC132">
            <v>3277775</v>
          </cell>
          <cell r="DD132">
            <v>0</v>
          </cell>
          <cell r="DE132">
            <v>3277775</v>
          </cell>
          <cell r="DI132">
            <v>190000</v>
          </cell>
          <cell r="DJ132">
            <v>0</v>
          </cell>
          <cell r="DK132">
            <v>190000</v>
          </cell>
          <cell r="DL132">
            <v>6027275</v>
          </cell>
          <cell r="DM132">
            <v>0</v>
          </cell>
          <cell r="DN132">
            <v>6027275</v>
          </cell>
          <cell r="DO132">
            <v>0</v>
          </cell>
          <cell r="DP132">
            <v>0</v>
          </cell>
          <cell r="DQ132">
            <v>0</v>
          </cell>
          <cell r="DR132">
            <v>5119000</v>
          </cell>
          <cell r="DS132">
            <v>0</v>
          </cell>
          <cell r="DT132">
            <v>5119000</v>
          </cell>
          <cell r="DU132">
            <v>0</v>
          </cell>
          <cell r="DV132">
            <v>0</v>
          </cell>
          <cell r="DW132">
            <v>0</v>
          </cell>
          <cell r="DX132">
            <v>0</v>
          </cell>
          <cell r="DY132">
            <v>0</v>
          </cell>
          <cell r="DZ132">
            <v>0</v>
          </cell>
          <cell r="EA132">
            <v>0</v>
          </cell>
          <cell r="EB132">
            <v>0</v>
          </cell>
          <cell r="EC132">
            <v>0</v>
          </cell>
          <cell r="ED132">
            <v>0</v>
          </cell>
          <cell r="EE132">
            <v>0</v>
          </cell>
          <cell r="EF132">
            <v>0</v>
          </cell>
        </row>
        <row r="133">
          <cell r="E133" t="str">
            <v xml:space="preserve">Governmental institutions are better equipped to identify impacts and opportunities for resilient recovery </v>
          </cell>
          <cell r="F133" t="str">
            <v xml:space="preserve">The urban sector is a key contributor to economic growth, as cities and towns are hubs for jobs, educational and health facilities and transportation. Recognising the need for a coordinated approach to faciliate urban development and provision of afordable housing,  the Caribbean Development Bank (CDB), has developed its Urban and Housing Sector Policies for its BMS to guide future investment in these sectors. Through technical asstiance from UN- Habitat  technical and financing from  CDB, UN-Habittat will work with CDB for developing Caribbean  urban planning guidelines and capital investments plans, and supporting implementation pilots in (SKN &amp; SLU) </v>
          </cell>
          <cell r="AJ133" t="str">
            <v>Climate Change and Disaster Risk Reduction</v>
          </cell>
          <cell r="AK133" t="str">
            <v>United Nations Human Settlements Programme (UN-Habitat)</v>
          </cell>
          <cell r="BY133">
            <v>375000</v>
          </cell>
          <cell r="BZ133">
            <v>375000</v>
          </cell>
          <cell r="CB133">
            <v>375000</v>
          </cell>
          <cell r="CC133">
            <v>375000</v>
          </cell>
          <cell r="CD133">
            <v>0</v>
          </cell>
          <cell r="DI133">
            <v>375000</v>
          </cell>
          <cell r="DJ133">
            <v>375000</v>
          </cell>
          <cell r="DK133">
            <v>0</v>
          </cell>
          <cell r="DL133">
            <v>375000</v>
          </cell>
          <cell r="DM133">
            <v>375000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row>
        <row r="134">
          <cell r="E134" t="str">
            <v xml:space="preserve">Governmental institutions are better equipped to identify impacts and opportunities for resilient recovery </v>
          </cell>
          <cell r="F134" t="str">
            <v xml:space="preserve">The main objective of the project is to accelerate green, resilient and pro-poor pandemic recovery towards sustainable urban development in African, Caribbean and Pacific SIDS. The project expects to accomplish the following outcomes: 
• Selected city/national governments in SIDS in Africa, the Caribbean and the Pacific have the capacity to articulate and action citywide fundable green, resilient, and pro-poor climate change and pandemic recovery plans. (ANB, SLU) 
• Global and intraregional exchange between SIDS regions in Africa, Caribbean and the Pacific is improved and has triggered south-south, north-south and triangular learning and partnership building  (ANB, SLU) </v>
          </cell>
          <cell r="AJ134" t="str">
            <v>Climate Change and Disaster Risk Reduction</v>
          </cell>
          <cell r="AK134" t="str">
            <v>United Nations Human Settlements Programme (UN-Habitat)</v>
          </cell>
          <cell r="AX134">
            <v>75000</v>
          </cell>
          <cell r="AY134">
            <v>75000</v>
          </cell>
          <cell r="BS134">
            <v>75000</v>
          </cell>
          <cell r="BT134">
            <v>75000</v>
          </cell>
          <cell r="CB134">
            <v>150000</v>
          </cell>
          <cell r="CC134">
            <v>150000</v>
          </cell>
          <cell r="CD134">
            <v>0</v>
          </cell>
          <cell r="DL134">
            <v>0</v>
          </cell>
          <cell r="DM134">
            <v>0</v>
          </cell>
          <cell r="DN134">
            <v>0</v>
          </cell>
          <cell r="DO134">
            <v>0</v>
          </cell>
          <cell r="DP134">
            <v>0</v>
          </cell>
          <cell r="DQ134">
            <v>0</v>
          </cell>
          <cell r="DR134">
            <v>75000</v>
          </cell>
          <cell r="DS134">
            <v>75000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row>
        <row r="135">
          <cell r="E135" t="str">
            <v xml:space="preserve">Resilient informal settlements upgrading and prevention strategy for St Lucia </v>
          </cell>
          <cell r="F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R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AJ135" t="str">
            <v>Climate Change and Disaster Risk Reduction</v>
          </cell>
          <cell r="AK135" t="str">
            <v>United Nations Human Settlements Programme (UN-Habitat)</v>
          </cell>
          <cell r="AM135" t="str">
            <v>Department of Housing and Local Government</v>
          </cell>
          <cell r="AQ135" t="str">
            <v xml:space="preserve">Number of or percentage of population living in informal settlements where the access to basic services is limited and lack of adequate and affordable housing and tenure security posing additional risk and vulnerabilities </v>
          </cell>
          <cell r="BS135">
            <v>62400</v>
          </cell>
          <cell r="BT135">
            <v>62400</v>
          </cell>
          <cell r="CB135">
            <v>62400</v>
          </cell>
          <cell r="CC135">
            <v>62400</v>
          </cell>
          <cell r="CD135">
            <v>0</v>
          </cell>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row>
        <row r="136">
          <cell r="E136" t="str">
            <v xml:space="preserve"> OECS IOM Working Group established and functioning effectively to share information </v>
          </cell>
          <cell r="F136" t="str">
            <v>Working group supports OECS in monitoring migration related activities with the United Nations</v>
          </cell>
          <cell r="AF136" t="str">
            <v>Regional Cooperation</v>
          </cell>
          <cell r="AG136" t="str">
            <v>Support to Institutions</v>
          </cell>
          <cell r="AI136" t="str">
            <v xml:space="preserve"> A Resilient, Inclusive, Gender-Sensitive, and Peaceful Society</v>
          </cell>
          <cell r="AJ136" t="str">
            <v>Tailored Policy Support &amp; Technical Assistance</v>
          </cell>
          <cell r="AK136" t="str">
            <v>International Organization for Migration (IOM)</v>
          </cell>
          <cell r="AO136" t="str">
            <v>Organisation of Eastern Caribbean States (OECS)</v>
          </cell>
          <cell r="AZ136">
            <v>0</v>
          </cell>
          <cell r="BA136">
            <v>103000</v>
          </cell>
          <cell r="BB136">
            <v>103000</v>
          </cell>
          <cell r="BC136">
            <v>0</v>
          </cell>
          <cell r="BF136">
            <v>0</v>
          </cell>
          <cell r="BI136">
            <v>0</v>
          </cell>
          <cell r="BJ136">
            <v>50000</v>
          </cell>
          <cell r="BK136">
            <v>50000</v>
          </cell>
          <cell r="BL136">
            <v>0</v>
          </cell>
          <cell r="BO136">
            <v>0</v>
          </cell>
          <cell r="BR136">
            <v>0</v>
          </cell>
          <cell r="BS136">
            <v>35000</v>
          </cell>
          <cell r="BT136">
            <v>35000</v>
          </cell>
          <cell r="BU136">
            <v>0</v>
          </cell>
          <cell r="BV136">
            <v>78000</v>
          </cell>
          <cell r="BW136">
            <v>78000</v>
          </cell>
          <cell r="BX136">
            <v>0</v>
          </cell>
          <cell r="CA136">
            <v>0</v>
          </cell>
          <cell r="CB136">
            <v>266000</v>
          </cell>
          <cell r="CC136">
            <v>266000</v>
          </cell>
          <cell r="CD136">
            <v>0</v>
          </cell>
          <cell r="CG136">
            <v>0</v>
          </cell>
          <cell r="CJ136">
            <v>0</v>
          </cell>
          <cell r="CM136">
            <v>0</v>
          </cell>
          <cell r="CP136">
            <v>0</v>
          </cell>
          <cell r="CS136">
            <v>0</v>
          </cell>
          <cell r="CV136">
            <v>0</v>
          </cell>
          <cell r="CY136">
            <v>0</v>
          </cell>
          <cell r="DB136">
            <v>0</v>
          </cell>
          <cell r="DE136">
            <v>0</v>
          </cell>
          <cell r="DH136">
            <v>0</v>
          </cell>
          <cell r="DK136">
            <v>0</v>
          </cell>
          <cell r="DL136">
            <v>0</v>
          </cell>
          <cell r="DM136">
            <v>0</v>
          </cell>
          <cell r="DN136">
            <v>0</v>
          </cell>
          <cell r="DO136">
            <v>0</v>
          </cell>
          <cell r="DP136">
            <v>0</v>
          </cell>
          <cell r="DQ136">
            <v>0</v>
          </cell>
          <cell r="DR136">
            <v>0</v>
          </cell>
          <cell r="DS136">
            <v>0</v>
          </cell>
          <cell r="DT136">
            <v>0</v>
          </cell>
          <cell r="DU136">
            <v>103000</v>
          </cell>
          <cell r="DV136">
            <v>103000</v>
          </cell>
          <cell r="DW136">
            <v>0</v>
          </cell>
          <cell r="DX136">
            <v>0</v>
          </cell>
          <cell r="DY136">
            <v>0</v>
          </cell>
          <cell r="DZ136">
            <v>0</v>
          </cell>
          <cell r="EA136">
            <v>0</v>
          </cell>
          <cell r="EB136">
            <v>0</v>
          </cell>
          <cell r="EC136">
            <v>0</v>
          </cell>
          <cell r="ED136">
            <v>50000</v>
          </cell>
          <cell r="EE136">
            <v>50000</v>
          </cell>
          <cell r="EF136">
            <v>0</v>
          </cell>
        </row>
        <row r="137">
          <cell r="E137" t="str">
            <v>Capacity building workshop and advocacy for the advancement of legislation on countering the illicit smuggling of migrants.</v>
          </cell>
          <cell r="AF137" t="str">
            <v>Capacity Building</v>
          </cell>
          <cell r="AG137" t="str">
            <v xml:space="preserve">Citizens Security Policy Strengthening </v>
          </cell>
          <cell r="AH137" t="str">
            <v>Crime and Security</v>
          </cell>
          <cell r="AI137" t="str">
            <v xml:space="preserve"> A Resilient, Inclusive, Gender-Sensitive, and Peaceful Society</v>
          </cell>
          <cell r="AJ137" t="str">
            <v>Tailored Policy Support &amp; Technical Assistance</v>
          </cell>
          <cell r="AK137" t="str">
            <v>International Organization for Migration (IOM)</v>
          </cell>
          <cell r="AO137" t="str">
            <v>Caricom Implementing Agency for Crime and Security (Caricom- IMPACS)</v>
          </cell>
          <cell r="AZ137">
            <v>0</v>
          </cell>
          <cell r="BC137">
            <v>0</v>
          </cell>
          <cell r="BF137">
            <v>0</v>
          </cell>
          <cell r="BI137">
            <v>0</v>
          </cell>
          <cell r="BL137">
            <v>0</v>
          </cell>
          <cell r="BO137">
            <v>0</v>
          </cell>
          <cell r="BR137">
            <v>0</v>
          </cell>
          <cell r="BU137">
            <v>0</v>
          </cell>
          <cell r="BX137">
            <v>0</v>
          </cell>
          <cell r="CA137">
            <v>0</v>
          </cell>
          <cell r="CB137">
            <v>0</v>
          </cell>
          <cell r="CC137">
            <v>0</v>
          </cell>
          <cell r="CD137">
            <v>0</v>
          </cell>
          <cell r="CG137">
            <v>0</v>
          </cell>
          <cell r="CJ137">
            <v>0</v>
          </cell>
          <cell r="CM137">
            <v>0</v>
          </cell>
          <cell r="CP137">
            <v>0</v>
          </cell>
          <cell r="CS137">
            <v>0</v>
          </cell>
          <cell r="CV137">
            <v>0</v>
          </cell>
          <cell r="CY137">
            <v>0</v>
          </cell>
          <cell r="DB137">
            <v>0</v>
          </cell>
          <cell r="DE137">
            <v>0</v>
          </cell>
          <cell r="DH137">
            <v>0</v>
          </cell>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row>
        <row r="138">
          <cell r="E138" t="str">
            <v>Regional engagements provide CARICOM Institutions and Member States the information and good practices needed to negotiate a regional migration strategy.</v>
          </cell>
          <cell r="F138" t="str">
            <v>IOM will engage with CARICOM to determine its supporting role in the formation and negotiation of a regional migration strategy</v>
          </cell>
          <cell r="AF138" t="str">
            <v>Capacity Building</v>
          </cell>
          <cell r="AG138" t="str">
            <v>Regional Cooperation</v>
          </cell>
          <cell r="AJ138" t="str">
            <v>Tailored Policy Support &amp; Technical Assistance</v>
          </cell>
          <cell r="AK138" t="str">
            <v>International Organization for Migration (IOM)</v>
          </cell>
          <cell r="AO138" t="str">
            <v>Caribbean Community Secretariat (CARICOM)</v>
          </cell>
          <cell r="AZ138">
            <v>0</v>
          </cell>
          <cell r="BC138">
            <v>0</v>
          </cell>
          <cell r="BF138">
            <v>0</v>
          </cell>
          <cell r="BI138">
            <v>0</v>
          </cell>
          <cell r="BL138">
            <v>0</v>
          </cell>
          <cell r="BO138">
            <v>0</v>
          </cell>
          <cell r="BR138">
            <v>0</v>
          </cell>
          <cell r="BU138">
            <v>0</v>
          </cell>
          <cell r="BX138">
            <v>0</v>
          </cell>
          <cell r="CA138">
            <v>0</v>
          </cell>
          <cell r="CB138">
            <v>0</v>
          </cell>
          <cell r="CC138">
            <v>0</v>
          </cell>
          <cell r="CD138">
            <v>0</v>
          </cell>
          <cell r="CG138">
            <v>0</v>
          </cell>
          <cell r="CJ138">
            <v>0</v>
          </cell>
          <cell r="CM138">
            <v>0</v>
          </cell>
          <cell r="CP138">
            <v>0</v>
          </cell>
          <cell r="CS138">
            <v>0</v>
          </cell>
          <cell r="CV138">
            <v>0</v>
          </cell>
          <cell r="CY138">
            <v>0</v>
          </cell>
          <cell r="DB138">
            <v>0</v>
          </cell>
          <cell r="DE138">
            <v>0</v>
          </cell>
          <cell r="DH138">
            <v>0</v>
          </cell>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row>
        <row r="139">
          <cell r="E139" t="str">
            <v>Increased capacity of Member States to engage in a forward-looking international labour standards policy (Output 2.3)</v>
          </cell>
          <cell r="F139" t="str">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ell>
          <cell r="AF139" t="str">
            <v>Support to Institutions</v>
          </cell>
          <cell r="AI139" t="str">
            <v xml:space="preserve"> A Resilient, Inclusive, Gender-Sensitive, and Peaceful Society</v>
          </cell>
          <cell r="AJ139" t="str">
            <v>Tailored Policy Support &amp; Technical Assistance</v>
          </cell>
          <cell r="AK139" t="str">
            <v>International Labour Organization (ILO)</v>
          </cell>
          <cell r="AZ139">
            <v>0</v>
          </cell>
          <cell r="BC139">
            <v>0</v>
          </cell>
          <cell r="BF139">
            <v>0</v>
          </cell>
          <cell r="BI139">
            <v>0</v>
          </cell>
          <cell r="BL139">
            <v>0</v>
          </cell>
          <cell r="BO139">
            <v>0</v>
          </cell>
          <cell r="BR139">
            <v>0</v>
          </cell>
          <cell r="BU139">
            <v>0</v>
          </cell>
          <cell r="BX139">
            <v>0</v>
          </cell>
          <cell r="CA139">
            <v>0</v>
          </cell>
          <cell r="CB139">
            <v>0</v>
          </cell>
          <cell r="CC139">
            <v>0</v>
          </cell>
          <cell r="CD139">
            <v>0</v>
          </cell>
          <cell r="CG139">
            <v>0</v>
          </cell>
          <cell r="CJ139">
            <v>0</v>
          </cell>
          <cell r="CM139">
            <v>0</v>
          </cell>
          <cell r="CP139">
            <v>0</v>
          </cell>
          <cell r="CS139">
            <v>0</v>
          </cell>
          <cell r="CV139">
            <v>0</v>
          </cell>
          <cell r="CY139">
            <v>0</v>
          </cell>
          <cell r="DB139">
            <v>0</v>
          </cell>
          <cell r="DE139">
            <v>0</v>
          </cell>
          <cell r="DH139">
            <v>0</v>
          </cell>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row>
        <row r="140">
          <cell r="E140" t="str">
            <v>Teacher capacities are strengthened to promote peace education and conflict prevention</v>
          </cell>
          <cell r="AF140" t="str">
            <v>Education Capacity Building</v>
          </cell>
          <cell r="AJ140" t="str">
            <v>Tailored Policy Support &amp; Technical Assistance</v>
          </cell>
          <cell r="AK140" t="str">
            <v>United Nations Educational, Scientific and Cultural Organization (UNESCO)</v>
          </cell>
          <cell r="AZ140">
            <v>0</v>
          </cell>
          <cell r="BC140">
            <v>0</v>
          </cell>
          <cell r="BF140">
            <v>0</v>
          </cell>
          <cell r="BI140">
            <v>0</v>
          </cell>
          <cell r="BL140">
            <v>0</v>
          </cell>
          <cell r="BO140">
            <v>0</v>
          </cell>
          <cell r="BR140">
            <v>0</v>
          </cell>
          <cell r="BU140">
            <v>0</v>
          </cell>
          <cell r="BX140">
            <v>0</v>
          </cell>
          <cell r="CA140">
            <v>0</v>
          </cell>
          <cell r="CB140">
            <v>0</v>
          </cell>
          <cell r="CC140">
            <v>0</v>
          </cell>
          <cell r="CD140">
            <v>0</v>
          </cell>
          <cell r="CG140">
            <v>0</v>
          </cell>
          <cell r="CJ140">
            <v>0</v>
          </cell>
          <cell r="CM140">
            <v>0</v>
          </cell>
          <cell r="CP140">
            <v>0</v>
          </cell>
          <cell r="CS140">
            <v>0</v>
          </cell>
          <cell r="CV140">
            <v>0</v>
          </cell>
          <cell r="CY140">
            <v>0</v>
          </cell>
          <cell r="DB140">
            <v>0</v>
          </cell>
          <cell r="DE140">
            <v>0</v>
          </cell>
          <cell r="DH140">
            <v>0</v>
          </cell>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row>
        <row r="141">
          <cell r="E141" t="str">
            <v xml:space="preserve">
Ministries of education with improved capacity to execute peace education and conflict prevention programmes in schools</v>
          </cell>
          <cell r="AF141" t="str">
            <v>Youth Capacity Building</v>
          </cell>
          <cell r="AG141" t="str">
            <v>Education Capacity Building</v>
          </cell>
          <cell r="AJ141" t="str">
            <v>Tailored Policy Support &amp; Technical Assistance</v>
          </cell>
          <cell r="AK141" t="str">
            <v>United Nations Educational, Scientific and Cultural Organization (UNESCO)</v>
          </cell>
          <cell r="AZ141">
            <v>0</v>
          </cell>
          <cell r="BC141">
            <v>0</v>
          </cell>
          <cell r="BF141">
            <v>0</v>
          </cell>
          <cell r="BI141">
            <v>0</v>
          </cell>
          <cell r="BL141">
            <v>0</v>
          </cell>
          <cell r="BO141">
            <v>0</v>
          </cell>
          <cell r="BR141">
            <v>0</v>
          </cell>
          <cell r="BU141">
            <v>0</v>
          </cell>
          <cell r="BX141">
            <v>0</v>
          </cell>
          <cell r="CA141">
            <v>0</v>
          </cell>
          <cell r="CB141">
            <v>0</v>
          </cell>
          <cell r="CC141">
            <v>0</v>
          </cell>
          <cell r="CD141">
            <v>0</v>
          </cell>
          <cell r="CG141">
            <v>0</v>
          </cell>
          <cell r="CJ141">
            <v>0</v>
          </cell>
          <cell r="CM141">
            <v>0</v>
          </cell>
          <cell r="CP141">
            <v>0</v>
          </cell>
          <cell r="CS141">
            <v>0</v>
          </cell>
          <cell r="CV141">
            <v>0</v>
          </cell>
          <cell r="CY141">
            <v>0</v>
          </cell>
          <cell r="DB141">
            <v>0</v>
          </cell>
          <cell r="DE141">
            <v>0</v>
          </cell>
          <cell r="DH141">
            <v>0</v>
          </cell>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row>
        <row r="142">
          <cell r="E142" t="str">
            <v>Improved capacity of decision makers to leverage ethical artificial intelligence systems in their national decision-making policies and plans to advance safety, social cohesion and benefits across the society</v>
          </cell>
          <cell r="AF142" t="str">
            <v>Support to Institutions</v>
          </cell>
          <cell r="AG142" t="str">
            <v>ICTs</v>
          </cell>
          <cell r="AJ142" t="str">
            <v xml:space="preserve">Digitization </v>
          </cell>
          <cell r="AK142" t="str">
            <v>United Nations Educational, Scientific and Cultural Organization (UNESCO)</v>
          </cell>
          <cell r="AZ142">
            <v>0</v>
          </cell>
          <cell r="BC142">
            <v>0</v>
          </cell>
          <cell r="BF142">
            <v>0</v>
          </cell>
          <cell r="BI142">
            <v>0</v>
          </cell>
          <cell r="BL142">
            <v>0</v>
          </cell>
          <cell r="BO142">
            <v>0</v>
          </cell>
          <cell r="BR142">
            <v>0</v>
          </cell>
          <cell r="BU142">
            <v>0</v>
          </cell>
          <cell r="BX142">
            <v>0</v>
          </cell>
          <cell r="CA142">
            <v>0</v>
          </cell>
          <cell r="CB142">
            <v>0</v>
          </cell>
          <cell r="CC142">
            <v>0</v>
          </cell>
          <cell r="CD142">
            <v>0</v>
          </cell>
          <cell r="CG142">
            <v>0</v>
          </cell>
          <cell r="CJ142">
            <v>0</v>
          </cell>
          <cell r="CM142">
            <v>0</v>
          </cell>
          <cell r="CP142">
            <v>0</v>
          </cell>
          <cell r="CS142">
            <v>0</v>
          </cell>
          <cell r="CV142">
            <v>0</v>
          </cell>
          <cell r="CY142">
            <v>0</v>
          </cell>
          <cell r="DB142">
            <v>0</v>
          </cell>
          <cell r="DE142">
            <v>0</v>
          </cell>
          <cell r="DH142">
            <v>0</v>
          </cell>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row>
        <row r="143">
          <cell r="E143" t="str">
            <v>National and regional actors have enhanced capacity for improve governance, crime data management, crime response management and coordination</v>
          </cell>
          <cell r="F143" t="str">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ell>
          <cell r="G143">
            <v>44562</v>
          </cell>
          <cell r="H143">
            <v>45261</v>
          </cell>
          <cell r="I143" t="str">
            <v>Sacha Lindo</v>
          </cell>
          <cell r="J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K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L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N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O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Q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R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S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U143" t="str">
            <v>Gender equality/women’s empowerment is a significant objective (2)</v>
          </cell>
          <cell r="V143" t="str">
            <v>Significant contribution to realization of human rights (2)</v>
          </cell>
          <cell r="W143" t="str">
            <v>Sustaining Peace is a significant objective  (2)</v>
          </cell>
          <cell r="X143" t="str">
            <v>Data Collection and Analysis </v>
          </cell>
          <cell r="Y143" t="str">
            <v>Youth</v>
          </cell>
          <cell r="AA143" t="str">
            <v>16.3 Promote the rule of law at the national and international levels and ensure equal access to justice for all</v>
          </cell>
          <cell r="AF143" t="str">
            <v>Gender-Based Violence Prevention</v>
          </cell>
          <cell r="AG143" t="str">
            <v>Access to Justice</v>
          </cell>
          <cell r="AH143" t="str">
            <v>Arbitration and Mediation</v>
          </cell>
          <cell r="AI143" t="str">
            <v xml:space="preserve"> A Resilient, Inclusive, Gender-Sensitive, and Peaceful Society</v>
          </cell>
          <cell r="AJ143" t="str">
            <v xml:space="preserve">Digitization </v>
          </cell>
          <cell r="AK143" t="str">
            <v>United Nations Development Programme (UNDP)</v>
          </cell>
          <cell r="AL143" t="str">
            <v>USAID
EU</v>
          </cell>
          <cell r="AO143" t="str">
            <v>Eastern Caribbean Supreme Court</v>
          </cell>
          <cell r="AP143" t="str">
            <v>CARICOM IMPACS</v>
          </cell>
          <cell r="AQ143" t="str">
            <v xml:space="preserve">Number of risk-informed gender responsive climate change adaptation actions implemented in sectors identified in the National </v>
          </cell>
          <cell r="AR143" t="str">
            <v>16.3.2 Unsentenced detainees as a proportion of overall prison population</v>
          </cell>
          <cell r="AZ143">
            <v>0</v>
          </cell>
          <cell r="BA143">
            <v>103000</v>
          </cell>
          <cell r="BB143">
            <v>103000</v>
          </cell>
          <cell r="BC143">
            <v>0</v>
          </cell>
          <cell r="BF143">
            <v>0</v>
          </cell>
          <cell r="BI143">
            <v>0</v>
          </cell>
          <cell r="BJ143">
            <v>50000</v>
          </cell>
          <cell r="BK143">
            <v>50000</v>
          </cell>
          <cell r="BL143">
            <v>0</v>
          </cell>
          <cell r="BO143">
            <v>0</v>
          </cell>
          <cell r="BR143">
            <v>0</v>
          </cell>
          <cell r="BS143">
            <v>35000</v>
          </cell>
          <cell r="BT143">
            <v>35000</v>
          </cell>
          <cell r="BU143">
            <v>0</v>
          </cell>
          <cell r="BV143">
            <v>78000</v>
          </cell>
          <cell r="BW143">
            <v>78000</v>
          </cell>
          <cell r="BX143">
            <v>0</v>
          </cell>
          <cell r="CA143">
            <v>0</v>
          </cell>
          <cell r="CB143">
            <v>266000</v>
          </cell>
          <cell r="CC143">
            <v>266000</v>
          </cell>
          <cell r="CD143">
            <v>0</v>
          </cell>
          <cell r="CG143">
            <v>0</v>
          </cell>
          <cell r="CH143">
            <v>374058</v>
          </cell>
          <cell r="CI143">
            <v>374058</v>
          </cell>
          <cell r="CJ143">
            <v>0</v>
          </cell>
          <cell r="CK143">
            <v>386547.375</v>
          </cell>
          <cell r="CL143">
            <v>386547.375</v>
          </cell>
          <cell r="CM143">
            <v>0</v>
          </cell>
          <cell r="CP143">
            <v>0</v>
          </cell>
          <cell r="CQ143">
            <v>470114.125</v>
          </cell>
          <cell r="CR143">
            <v>470114.125</v>
          </cell>
          <cell r="CS143">
            <v>0</v>
          </cell>
          <cell r="CV143">
            <v>0</v>
          </cell>
          <cell r="CY143">
            <v>0</v>
          </cell>
          <cell r="CZ143">
            <v>352782</v>
          </cell>
          <cell r="DA143">
            <v>352782</v>
          </cell>
          <cell r="DB143">
            <v>0</v>
          </cell>
          <cell r="DC143">
            <v>465089.75</v>
          </cell>
          <cell r="DD143">
            <v>465089.75</v>
          </cell>
          <cell r="DE143">
            <v>0</v>
          </cell>
          <cell r="DH143">
            <v>0</v>
          </cell>
          <cell r="DK143">
            <v>0</v>
          </cell>
          <cell r="DL143">
            <v>2048591.25</v>
          </cell>
          <cell r="DM143">
            <v>2048591.25</v>
          </cell>
          <cell r="DN143">
            <v>0</v>
          </cell>
          <cell r="DO143">
            <v>0</v>
          </cell>
          <cell r="DP143">
            <v>0</v>
          </cell>
          <cell r="DQ143">
            <v>0</v>
          </cell>
          <cell r="DR143">
            <v>374058</v>
          </cell>
          <cell r="DS143">
            <v>374058</v>
          </cell>
          <cell r="DT143">
            <v>0</v>
          </cell>
          <cell r="DU143">
            <v>489547.375</v>
          </cell>
          <cell r="DV143">
            <v>489547.375</v>
          </cell>
          <cell r="DW143">
            <v>0</v>
          </cell>
          <cell r="DX143">
            <v>0</v>
          </cell>
          <cell r="DY143">
            <v>0</v>
          </cell>
          <cell r="DZ143">
            <v>0</v>
          </cell>
          <cell r="EA143">
            <v>470114.125</v>
          </cell>
          <cell r="EB143">
            <v>470114.125</v>
          </cell>
          <cell r="EC143">
            <v>0</v>
          </cell>
          <cell r="ED143">
            <v>50000</v>
          </cell>
          <cell r="EE143">
            <v>50000</v>
          </cell>
          <cell r="EF143">
            <v>0</v>
          </cell>
        </row>
        <row r="144">
          <cell r="E144" t="str">
            <v>Increased capacity among duty bearers (justice, CSOs) to manage GBV (sexual abuse, IPV and Trafficking) cases [including cybercrimes] and promote women’s empowerment.  </v>
          </cell>
          <cell r="F144" t="str">
            <v>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v>
          </cell>
          <cell r="K144" t="str">
            <v>Training of trainers on sexual offences manual for police</v>
          </cell>
          <cell r="L144" t="str">
            <v>Training of trainers on sexual offences manual for police</v>
          </cell>
          <cell r="U144" t="str">
            <v>Gender equality/women’s empowerment is the principle objective (3)</v>
          </cell>
          <cell r="V144" t="str">
            <v>Principal Contribution is to the realization of human rights (3)</v>
          </cell>
          <cell r="W144" t="str">
            <v>Contributes to sustaining peace in a limited way  human rights (1)</v>
          </cell>
          <cell r="X144" t="str">
            <v>Capacity Development/Technical Assistance </v>
          </cell>
          <cell r="Y144" t="str">
            <v>Women and Girls</v>
          </cell>
          <cell r="Z144" t="str">
            <v xml:space="preserve">Other </v>
          </cell>
          <cell r="AA144" t="str">
            <v>5.2 Eliminate all forms of violence against all women and girls in the public and private spheres, including trafficking and sexual and other types of exploitation</v>
          </cell>
          <cell r="AF144" t="str">
            <v>Gender-Based Violence Prevention</v>
          </cell>
          <cell r="AG144" t="str">
            <v>Capacity Building</v>
          </cell>
          <cell r="AH144" t="str">
            <v>Access to Justice</v>
          </cell>
          <cell r="AJ144" t="str">
            <v>COVID Response  &amp;  Socio-economic Recovery</v>
          </cell>
          <cell r="AK144" t="str">
            <v>United Nations Entity for Gender Equality and the Empowerment of Women (UN Women)</v>
          </cell>
          <cell r="AL144" t="str">
            <v>ACCP</v>
          </cell>
          <cell r="AN144" t="str">
            <v>Government</v>
          </cell>
          <cell r="AO144" t="str">
            <v>CARICOM Implementing Agency for Crime and Security (CARICOM- IMPACS)</v>
          </cell>
          <cell r="AQ144" t="str">
            <v>Number of partners that have increased capacities to advance gender equality and women’s empowerment through national and/or local (multi)sectoral strategies, policies and/or action plan</v>
          </cell>
          <cell r="AR144" t="str">
            <v>5.2.2 Proportion of women and girls aged 15 years and older subjected to sexual violence by persons other than an intimate partner in the previous 12 months, by age and place of occurrence</v>
          </cell>
          <cell r="AZ144">
            <v>0</v>
          </cell>
          <cell r="BC144">
            <v>0</v>
          </cell>
          <cell r="BF144">
            <v>0</v>
          </cell>
          <cell r="BI144">
            <v>0</v>
          </cell>
          <cell r="BL144">
            <v>0</v>
          </cell>
          <cell r="BO144">
            <v>0</v>
          </cell>
          <cell r="BR144">
            <v>0</v>
          </cell>
          <cell r="BU144">
            <v>0</v>
          </cell>
          <cell r="BX144">
            <v>0</v>
          </cell>
          <cell r="CA144">
            <v>0</v>
          </cell>
          <cell r="CB144">
            <v>0</v>
          </cell>
          <cell r="CC144">
            <v>0</v>
          </cell>
          <cell r="CD144">
            <v>0</v>
          </cell>
          <cell r="CG144">
            <v>0</v>
          </cell>
          <cell r="CH144">
            <v>10000</v>
          </cell>
          <cell r="CJ144">
            <v>10000</v>
          </cell>
          <cell r="CK144">
            <v>10000</v>
          </cell>
          <cell r="CM144">
            <v>10000</v>
          </cell>
          <cell r="CP144">
            <v>0</v>
          </cell>
          <cell r="CS144">
            <v>0</v>
          </cell>
          <cell r="CV144">
            <v>0</v>
          </cell>
          <cell r="CY144">
            <v>0</v>
          </cell>
          <cell r="DB144">
            <v>0</v>
          </cell>
          <cell r="DE144">
            <v>0</v>
          </cell>
          <cell r="DH144">
            <v>0</v>
          </cell>
          <cell r="DK144">
            <v>0</v>
          </cell>
          <cell r="DL144">
            <v>20000</v>
          </cell>
          <cell r="DM144">
            <v>0</v>
          </cell>
          <cell r="DN144">
            <v>20000</v>
          </cell>
          <cell r="DO144">
            <v>0</v>
          </cell>
          <cell r="DP144">
            <v>0</v>
          </cell>
          <cell r="DQ144">
            <v>0</v>
          </cell>
          <cell r="DR144">
            <v>10000</v>
          </cell>
          <cell r="DS144">
            <v>0</v>
          </cell>
          <cell r="DT144">
            <v>10000</v>
          </cell>
          <cell r="DU144">
            <v>10000</v>
          </cell>
          <cell r="DV144">
            <v>0</v>
          </cell>
          <cell r="DW144">
            <v>10000</v>
          </cell>
          <cell r="DX144">
            <v>0</v>
          </cell>
          <cell r="DY144">
            <v>0</v>
          </cell>
          <cell r="DZ144">
            <v>0</v>
          </cell>
          <cell r="EA144">
            <v>0</v>
          </cell>
          <cell r="EB144">
            <v>0</v>
          </cell>
          <cell r="EC144">
            <v>0</v>
          </cell>
          <cell r="ED144">
            <v>0</v>
          </cell>
          <cell r="EE144">
            <v>0</v>
          </cell>
          <cell r="EF144">
            <v>0</v>
          </cell>
        </row>
        <row r="145">
          <cell r="E145" t="str">
            <v xml:space="preserve">Strengthened skills among policymakers to develop GBV legislation and policy in line with international standards. </v>
          </cell>
          <cell r="K145" t="str">
            <v>Quality, disaggregated and globally comparable data on different forms of violence against women and girls and harmful practices, collected, analysed and used in line with international standards to inform laws, policies and programmes</v>
          </cell>
          <cell r="L145" t="str">
            <v>Quality disaggregated and globally comparable data on different forms of violence against women and girls and harmful practices collected, analysed and used in line with international standards to inform laws, policies and programmes</v>
          </cell>
          <cell r="R145" t="str">
            <v>Quality, disaggregated and globally comparable data on different forms of violence against women and girls and harmful practices, collected, analysed and used in line with international standards to inform laws, policies and programmes</v>
          </cell>
          <cell r="S145" t="str">
            <v>Quality, disaggregated and globally comparable data on different forms of violence against women and girls and harmful practices, collected, analysed and used in line with international standards to inform laws, policies and programmes</v>
          </cell>
          <cell r="U145" t="str">
            <v>Gender equality/women’s empowerment is the principle objective (3)</v>
          </cell>
          <cell r="V145" t="str">
            <v>Principal Contribution is to the realization of human rights (3)</v>
          </cell>
          <cell r="W145" t="str">
            <v>Contributes to sustaining peace in a limited way  human rights (1)</v>
          </cell>
          <cell r="X145" t="str">
            <v>Data Collection and Analysis </v>
          </cell>
          <cell r="Y145" t="str">
            <v>Women and Girls</v>
          </cell>
          <cell r="Z145" t="str">
            <v xml:space="preserve">Joint Programming </v>
          </cell>
          <cell r="AA145" t="str">
            <v>5.2 Eliminate all forms of violence against all women and girls in the public and private spheres, including trafficking and sexual and other types of exploitation</v>
          </cell>
          <cell r="AB145" t="str">
            <v>5.c Adopt and strengthen sound policies and enforceable legislation for the promotion of gender equality and the empowerment of all women and girls at all levels</v>
          </cell>
          <cell r="AF145" t="str">
            <v>Gender-Based Violence Prevention</v>
          </cell>
          <cell r="AG145" t="str">
            <v>Access to Justice</v>
          </cell>
          <cell r="AH145" t="str">
            <v>Support to Institutions</v>
          </cell>
          <cell r="AJ145" t="str">
            <v>Tailored Policy Support &amp; Technical Assistance</v>
          </cell>
          <cell r="AK145" t="str">
            <v>United Nations Entity for Gender Equality and the Empowerment of Women (UN Women)</v>
          </cell>
          <cell r="AQ145" t="str">
            <v>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v>
          </cell>
          <cell r="AR145" t="str">
            <v>5.2.1 Proportion of ever-partnered women and girls aged 15 years and older subjected to physical, sexual or psychological violence by a current or former intimate partner in the previous 12 months, by form of violence and by age</v>
          </cell>
          <cell r="AX145">
            <v>50000</v>
          </cell>
          <cell r="AZ145">
            <v>50000</v>
          </cell>
          <cell r="BC145">
            <v>0</v>
          </cell>
          <cell r="BF145">
            <v>0</v>
          </cell>
          <cell r="BI145">
            <v>0</v>
          </cell>
          <cell r="BL145">
            <v>0</v>
          </cell>
          <cell r="BO145">
            <v>0</v>
          </cell>
          <cell r="BR145">
            <v>0</v>
          </cell>
          <cell r="BU145">
            <v>0</v>
          </cell>
          <cell r="BX145">
            <v>0</v>
          </cell>
          <cell r="CA145">
            <v>0</v>
          </cell>
          <cell r="CB145">
            <v>50000</v>
          </cell>
          <cell r="CC145">
            <v>0</v>
          </cell>
          <cell r="CD145">
            <v>50000</v>
          </cell>
          <cell r="CG145">
            <v>0</v>
          </cell>
          <cell r="CJ145">
            <v>0</v>
          </cell>
          <cell r="CM145">
            <v>0</v>
          </cell>
          <cell r="CP145">
            <v>0</v>
          </cell>
          <cell r="CS145">
            <v>0</v>
          </cell>
          <cell r="CV145">
            <v>0</v>
          </cell>
          <cell r="CY145">
            <v>0</v>
          </cell>
          <cell r="DB145">
            <v>0</v>
          </cell>
          <cell r="DC145">
            <v>50000</v>
          </cell>
          <cell r="DE145">
            <v>50000</v>
          </cell>
          <cell r="DF145">
            <v>50000</v>
          </cell>
          <cell r="DH145">
            <v>50000</v>
          </cell>
          <cell r="DK145">
            <v>0</v>
          </cell>
          <cell r="DL145">
            <v>100000</v>
          </cell>
          <cell r="DM145">
            <v>0</v>
          </cell>
          <cell r="DN145">
            <v>100000</v>
          </cell>
          <cell r="DO145">
            <v>0</v>
          </cell>
          <cell r="DP145">
            <v>0</v>
          </cell>
          <cell r="DQ145">
            <v>0</v>
          </cell>
          <cell r="DR145">
            <v>50000</v>
          </cell>
          <cell r="DS145">
            <v>0</v>
          </cell>
          <cell r="DT145">
            <v>50000</v>
          </cell>
          <cell r="DU145">
            <v>0</v>
          </cell>
          <cell r="DV145">
            <v>0</v>
          </cell>
          <cell r="DW145">
            <v>0</v>
          </cell>
          <cell r="DX145">
            <v>0</v>
          </cell>
          <cell r="DY145">
            <v>0</v>
          </cell>
          <cell r="DZ145">
            <v>0</v>
          </cell>
          <cell r="EA145">
            <v>0</v>
          </cell>
          <cell r="EB145">
            <v>0</v>
          </cell>
          <cell r="EC145">
            <v>0</v>
          </cell>
          <cell r="ED145">
            <v>0</v>
          </cell>
          <cell r="EE145">
            <v>0</v>
          </cell>
          <cell r="EF145">
            <v>0</v>
          </cell>
        </row>
        <row r="146">
          <cell r="E146" t="str">
            <v>Increased efficiency of the VAW referral pathways in CARICOM countries</v>
          </cell>
          <cell r="K146" t="str">
            <v>Increased efficiency of the VAW referral pathways in CARICOM countries</v>
          </cell>
          <cell r="L146" t="str">
            <v>Increased efficiency of the VAW refferal pathways in CARICOM countries</v>
          </cell>
          <cell r="O146" t="str">
            <v>Increased efficiency of the VAW refferal pathways in CARICOM countries</v>
          </cell>
          <cell r="R146" t="str">
            <v>Increased efficiency of the VAW referral pathways in CARICOM countries</v>
          </cell>
          <cell r="U146" t="str">
            <v>Gender equality/women’s empowerment is the principle objective (3)</v>
          </cell>
          <cell r="V146" t="str">
            <v>Significant contribution to realization of human rights (2)</v>
          </cell>
          <cell r="W146" t="str">
            <v>Contributes to sustaining peace in a limited way  human rights (1)</v>
          </cell>
          <cell r="X146" t="str">
            <v>Capacity Development/Technical Assistance </v>
          </cell>
          <cell r="Y146" t="str">
            <v>Women and Girls</v>
          </cell>
          <cell r="Z146" t="str">
            <v xml:space="preserve">Other </v>
          </cell>
          <cell r="AA146" t="str">
            <v>5.2 Eliminate all forms of violence against all women and girls in the public and private spheres, including trafficking and sexual and other types of exploitation</v>
          </cell>
          <cell r="AF146" t="str">
            <v>Gender-Based Violence Prevention</v>
          </cell>
          <cell r="AG146" t="str">
            <v>Access to Justice</v>
          </cell>
          <cell r="AH146" t="str">
            <v>Capacity Building</v>
          </cell>
          <cell r="AI146" t="str">
            <v xml:space="preserve"> A Resilient, Inclusive, Gender-Sensitive, and Peaceful Society</v>
          </cell>
          <cell r="AJ146" t="str">
            <v>Tailored Policy Support &amp; Technical Assistance</v>
          </cell>
          <cell r="AK146" t="str">
            <v>United Nations Entity for Gender Equality and the Empowerment of Women (UN Women)</v>
          </cell>
          <cell r="AN146" t="str">
            <v>CSO/NGO</v>
          </cell>
          <cell r="AQ146" t="str">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ell>
          <cell r="AR146" t="str">
            <v>5.2.1 Proportion of ever-partnered women and girls aged 15 years and older subjected to physical, sexual or psychological violence by a current or former intimate partner in the previous 12 months, by form of violence and by age</v>
          </cell>
          <cell r="AZ146">
            <v>0</v>
          </cell>
          <cell r="BC146">
            <v>0</v>
          </cell>
          <cell r="BF146">
            <v>0</v>
          </cell>
          <cell r="BI146">
            <v>0</v>
          </cell>
          <cell r="BL146">
            <v>0</v>
          </cell>
          <cell r="BO146">
            <v>0</v>
          </cell>
          <cell r="BR146">
            <v>0</v>
          </cell>
          <cell r="BS146">
            <v>25000</v>
          </cell>
          <cell r="BT146">
            <v>25000</v>
          </cell>
          <cell r="BU146">
            <v>0</v>
          </cell>
          <cell r="BX146">
            <v>0</v>
          </cell>
          <cell r="CA146">
            <v>0</v>
          </cell>
          <cell r="CB146">
            <v>25000</v>
          </cell>
          <cell r="CC146">
            <v>25000</v>
          </cell>
          <cell r="CD146">
            <v>0</v>
          </cell>
          <cell r="CG146">
            <v>0</v>
          </cell>
          <cell r="CH146">
            <v>45000</v>
          </cell>
          <cell r="CJ146">
            <v>45000</v>
          </cell>
          <cell r="CK146">
            <v>20000</v>
          </cell>
          <cell r="CM146">
            <v>20000</v>
          </cell>
          <cell r="CP146">
            <v>0</v>
          </cell>
          <cell r="CS146">
            <v>0</v>
          </cell>
          <cell r="CT146">
            <v>45000</v>
          </cell>
          <cell r="CV146">
            <v>45000</v>
          </cell>
          <cell r="CY146">
            <v>0</v>
          </cell>
          <cell r="DB146">
            <v>0</v>
          </cell>
          <cell r="DC146">
            <v>45000</v>
          </cell>
          <cell r="DE146">
            <v>45000</v>
          </cell>
          <cell r="DH146">
            <v>0</v>
          </cell>
          <cell r="DK146">
            <v>0</v>
          </cell>
          <cell r="DL146">
            <v>155000</v>
          </cell>
          <cell r="DM146">
            <v>0</v>
          </cell>
          <cell r="DN146">
            <v>155000</v>
          </cell>
          <cell r="DO146">
            <v>0</v>
          </cell>
          <cell r="DP146">
            <v>0</v>
          </cell>
          <cell r="DQ146">
            <v>0</v>
          </cell>
          <cell r="DR146">
            <v>45000</v>
          </cell>
          <cell r="DS146">
            <v>0</v>
          </cell>
          <cell r="DT146">
            <v>45000</v>
          </cell>
          <cell r="DU146">
            <v>20000</v>
          </cell>
          <cell r="DV146">
            <v>0</v>
          </cell>
          <cell r="DW146">
            <v>20000</v>
          </cell>
          <cell r="DX146">
            <v>0</v>
          </cell>
          <cell r="DY146">
            <v>0</v>
          </cell>
          <cell r="DZ146">
            <v>0</v>
          </cell>
          <cell r="EA146">
            <v>0</v>
          </cell>
          <cell r="EB146">
            <v>0</v>
          </cell>
          <cell r="EC146">
            <v>0</v>
          </cell>
          <cell r="ED146">
            <v>45000</v>
          </cell>
          <cell r="EE146">
            <v>0</v>
          </cell>
          <cell r="EF146">
            <v>45000</v>
          </cell>
        </row>
        <row r="147">
          <cell r="E147" t="str">
            <v>Improved accessibility and safety of public spaces for women and girls</v>
          </cell>
          <cell r="F147" t="str">
            <v>Resilient, Inclusive, Smart and Safe SIDS -programme approach</v>
          </cell>
          <cell r="L147" t="str">
            <v>reserach sexual harrassment in public spaces</v>
          </cell>
          <cell r="U147" t="str">
            <v>Gender equality/women’s empowerment is the principle objective (3)</v>
          </cell>
          <cell r="V147" t="str">
            <v>Significant contribution to realization of human rights (2)</v>
          </cell>
          <cell r="W147" t="str">
            <v>Contributes to sustaining peace in a limited way  human rights (1)</v>
          </cell>
          <cell r="X147" t="str">
            <v>Capacity Development/Technical Assistance </v>
          </cell>
          <cell r="Y147" t="str">
            <v>Women and Girls</v>
          </cell>
          <cell r="Z147" t="str">
            <v xml:space="preserve">Joint Programming </v>
          </cell>
          <cell r="AA147" t="str">
            <v>5.1 End all forms of discrimination against all women and girls everywhere</v>
          </cell>
          <cell r="AB147" t="str">
            <v>5.5 Ensure women’s full and effective participation and equal opportunities for leadership at all levels of decision-making in political, economic and public life</v>
          </cell>
          <cell r="AC147" t="str">
            <v>13.1 Strengthen resilience and adaptive capacity to climate-related hazards and natural disasters in all countries</v>
          </cell>
          <cell r="AF147" t="str">
            <v>Gender-Based Violence Prevention</v>
          </cell>
          <cell r="AG147" t="str">
            <v>Climate Change Adaptation and Resilience</v>
          </cell>
          <cell r="AH147" t="str">
            <v xml:space="preserve">Inclusive rural Transformation </v>
          </cell>
          <cell r="AJ147" t="str">
            <v>Climate Change and Disaster Risk Reduction</v>
          </cell>
          <cell r="AK147" t="str">
            <v>United Nations Entity for Gender Equality and the Empowerment of Women (UN Women)</v>
          </cell>
          <cell r="AQ147" t="str">
            <v>Increased lighting in at least 2 SIDS communities; % of community reporting improved environment and reduced incidence of sexual harassment</v>
          </cell>
          <cell r="AR147" t="str">
            <v>5.2.2 Proportion of women and girls aged 15 years and older subjected to sexual violence by persons other than an intimate partner in the previous 12 months, by age and place of occurrence</v>
          </cell>
          <cell r="AZ147">
            <v>0</v>
          </cell>
          <cell r="BA147">
            <v>20000</v>
          </cell>
          <cell r="BC147">
            <v>20000</v>
          </cell>
          <cell r="BF147">
            <v>0</v>
          </cell>
          <cell r="BI147">
            <v>0</v>
          </cell>
          <cell r="BL147">
            <v>0</v>
          </cell>
          <cell r="BO147">
            <v>0</v>
          </cell>
          <cell r="BR147">
            <v>0</v>
          </cell>
          <cell r="BU147">
            <v>0</v>
          </cell>
          <cell r="BX147">
            <v>0</v>
          </cell>
          <cell r="CA147">
            <v>0</v>
          </cell>
          <cell r="CB147">
            <v>20000</v>
          </cell>
          <cell r="CC147">
            <v>0</v>
          </cell>
          <cell r="CD147">
            <v>20000</v>
          </cell>
          <cell r="CG147">
            <v>0</v>
          </cell>
          <cell r="CJ147">
            <v>0</v>
          </cell>
          <cell r="CM147">
            <v>0</v>
          </cell>
          <cell r="CP147">
            <v>0</v>
          </cell>
          <cell r="CS147">
            <v>0</v>
          </cell>
          <cell r="CV147">
            <v>0</v>
          </cell>
          <cell r="CY147">
            <v>0</v>
          </cell>
          <cell r="DB147">
            <v>0</v>
          </cell>
          <cell r="DE147">
            <v>0</v>
          </cell>
          <cell r="DH147">
            <v>0</v>
          </cell>
          <cell r="DK147">
            <v>0</v>
          </cell>
          <cell r="DL147">
            <v>0</v>
          </cell>
          <cell r="DM147">
            <v>0</v>
          </cell>
          <cell r="DN147">
            <v>0</v>
          </cell>
          <cell r="DO147">
            <v>0</v>
          </cell>
          <cell r="DP147">
            <v>0</v>
          </cell>
          <cell r="DQ147">
            <v>0</v>
          </cell>
          <cell r="DR147">
            <v>0</v>
          </cell>
          <cell r="DS147">
            <v>0</v>
          </cell>
          <cell r="DT147">
            <v>0</v>
          </cell>
          <cell r="DU147">
            <v>20000</v>
          </cell>
          <cell r="DV147">
            <v>0</v>
          </cell>
          <cell r="DW147">
            <v>20000</v>
          </cell>
          <cell r="DX147">
            <v>0</v>
          </cell>
          <cell r="DY147">
            <v>0</v>
          </cell>
          <cell r="DZ147">
            <v>0</v>
          </cell>
          <cell r="EA147">
            <v>0</v>
          </cell>
          <cell r="EB147">
            <v>0</v>
          </cell>
          <cell r="EC147">
            <v>0</v>
          </cell>
          <cell r="ED147">
            <v>0</v>
          </cell>
          <cell r="EE147">
            <v>0</v>
          </cell>
          <cell r="EF147">
            <v>0</v>
          </cell>
        </row>
        <row r="148">
          <cell r="E148" t="str">
            <v>Reduced  violence faced by women and girls  especially the most vulnerable across the region.</v>
          </cell>
          <cell r="AF148" t="str">
            <v>Gender-Based Violence Prevention</v>
          </cell>
          <cell r="AG148" t="str">
            <v>Access to Justice</v>
          </cell>
          <cell r="AH148" t="str">
            <v>Support to Institutions</v>
          </cell>
          <cell r="AI148" t="str">
            <v xml:space="preserve"> A Resilient, Inclusive, Gender-Sensitive, and Peaceful Society</v>
          </cell>
          <cell r="AJ148" t="str">
            <v>Tailored Policy Support &amp; Technical Assistance</v>
          </cell>
          <cell r="AK148" t="str">
            <v>United Nations Entity for Gender Equality and the Empowerment of Women (UN Women)</v>
          </cell>
          <cell r="AO148" t="str">
            <v>Caribbean Community Secretariat (CARICOM)</v>
          </cell>
          <cell r="AP148" t="str">
            <v>Organisation of Eastern Caribbean States (OECS)</v>
          </cell>
          <cell r="AZ148">
            <v>0</v>
          </cell>
          <cell r="BC148">
            <v>0</v>
          </cell>
          <cell r="BF148">
            <v>0</v>
          </cell>
          <cell r="BI148">
            <v>0</v>
          </cell>
          <cell r="BL148">
            <v>0</v>
          </cell>
          <cell r="BO148">
            <v>0</v>
          </cell>
          <cell r="BR148">
            <v>0</v>
          </cell>
          <cell r="BU148">
            <v>0</v>
          </cell>
          <cell r="BX148">
            <v>0</v>
          </cell>
          <cell r="CA148">
            <v>0</v>
          </cell>
          <cell r="CB148">
            <v>0</v>
          </cell>
          <cell r="CC148">
            <v>0</v>
          </cell>
          <cell r="CD148">
            <v>0</v>
          </cell>
          <cell r="CG148">
            <v>0</v>
          </cell>
          <cell r="CJ148">
            <v>0</v>
          </cell>
          <cell r="CM148">
            <v>0</v>
          </cell>
          <cell r="CP148">
            <v>0</v>
          </cell>
          <cell r="CS148">
            <v>0</v>
          </cell>
          <cell r="CV148">
            <v>0</v>
          </cell>
          <cell r="CY148">
            <v>0</v>
          </cell>
          <cell r="DB148">
            <v>0</v>
          </cell>
          <cell r="DE148">
            <v>0</v>
          </cell>
          <cell r="DH148">
            <v>0</v>
          </cell>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row>
        <row r="149">
          <cell r="E149" t="str">
            <v xml:space="preserve">Health facilities and service providers are better able to provide quality maternal health services </v>
          </cell>
          <cell r="F149" t="str">
            <v xml:space="preserve">Strengthening Maternal Death Surveillance and response systems and midwifery workforce profile to better address sexual and reproductive health needs and plans.                                                 
</v>
          </cell>
          <cell r="I149" t="str">
            <v>Denise Blackstock, Liason Officer, blackstock@unfpa.org</v>
          </cell>
          <cell r="T149" t="str">
            <v>Technical review of the NHSEP/Disaster Plans and integration of th Minimum Initial Service Package (MISP) for Reproductive Health in Emergencies (DOM, GRE, STL, SVG)</v>
          </cell>
          <cell r="AF149" t="str">
            <v>Sexual and Reproductive Health (SRH)</v>
          </cell>
          <cell r="AG149" t="str">
            <v>Health Surveillance</v>
          </cell>
          <cell r="AH149" t="str">
            <v>Access to Health Services</v>
          </cell>
          <cell r="AJ149" t="str">
            <v>Tailored Policy Support &amp; Technical Assistance</v>
          </cell>
          <cell r="AK149" t="str">
            <v>United Nations Population Fund (UNFPA)</v>
          </cell>
          <cell r="AO149" t="str">
            <v>Organisation of Eastern Caribbean States (OECS)</v>
          </cell>
          <cell r="AP149" t="str">
            <v>Caribbean Midwives Association</v>
          </cell>
          <cell r="AZ149">
            <v>0</v>
          </cell>
          <cell r="BC149">
            <v>0</v>
          </cell>
          <cell r="BF149">
            <v>0</v>
          </cell>
          <cell r="BI149">
            <v>0</v>
          </cell>
          <cell r="BJ149">
            <v>20000</v>
          </cell>
          <cell r="BK149">
            <v>20000</v>
          </cell>
          <cell r="BL149">
            <v>0</v>
          </cell>
          <cell r="BO149">
            <v>0</v>
          </cell>
          <cell r="BR149">
            <v>0</v>
          </cell>
          <cell r="BU149">
            <v>0</v>
          </cell>
          <cell r="BX149">
            <v>0</v>
          </cell>
          <cell r="BY149">
            <v>30000</v>
          </cell>
          <cell r="BZ149">
            <v>30000</v>
          </cell>
          <cell r="CA149">
            <v>0</v>
          </cell>
          <cell r="CB149">
            <v>50000</v>
          </cell>
          <cell r="CC149">
            <v>50000</v>
          </cell>
          <cell r="CD149">
            <v>0</v>
          </cell>
          <cell r="CG149">
            <v>0</v>
          </cell>
          <cell r="CJ149">
            <v>0</v>
          </cell>
          <cell r="CM149">
            <v>0</v>
          </cell>
          <cell r="CP149">
            <v>0</v>
          </cell>
          <cell r="CS149">
            <v>0</v>
          </cell>
          <cell r="CV149">
            <v>0</v>
          </cell>
          <cell r="CY149">
            <v>0</v>
          </cell>
          <cell r="DB149">
            <v>0</v>
          </cell>
          <cell r="DE149">
            <v>0</v>
          </cell>
          <cell r="DH149">
            <v>0</v>
          </cell>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20000</v>
          </cell>
          <cell r="EE149">
            <v>20000</v>
          </cell>
          <cell r="EF149">
            <v>0</v>
          </cell>
        </row>
        <row r="150">
          <cell r="E150"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0" t="str">
            <v xml:space="preserve">Roll out of Caribbean Model for Cultural and Behaviour Change for transformation of negative social gender norms  and stereotypes;  advocacy and communications for legislative and/or policy reform through the Caribbean Observatory on Sexual Reproductive Health and Rights; improved delivery of comprehensive sexuality education for in and out of school youth.  </v>
          </cell>
          <cell r="I150" t="str">
            <v>Denise Blackstock, Liason Officer, blackstock@unfpa.org</v>
          </cell>
          <cell r="O150" t="str">
            <v>Alignment and adaptation of the CSE component of the HFLE curriculum to international Standards (GRN)</v>
          </cell>
          <cell r="T150" t="str">
            <v>Rapid assessment of the Maternal Death Surveillance and Response systems to inform country specific support (BAR, ANG, BVI, ANU, DOM, GRE, STL, SVG, SKB)</v>
          </cell>
          <cell r="AF150" t="str">
            <v>Gender-Based Violence Prevention</v>
          </cell>
          <cell r="AG150" t="str">
            <v>Sexual and Reproductive Health (SRH)</v>
          </cell>
          <cell r="AH150" t="str">
            <v>Gender Equality</v>
          </cell>
          <cell r="AI150" t="str">
            <v xml:space="preserve"> Educated, Productive, Highly- Skilled, Trained, and Conscious Citizens</v>
          </cell>
          <cell r="AJ150" t="str">
            <v>Tailored Policy Support &amp; Technical Assistance</v>
          </cell>
          <cell r="AK150" t="str">
            <v>United Nations Population Fund (UNFPA)</v>
          </cell>
          <cell r="AO150" t="str">
            <v>Organisation of Eastern Caribbean States (OECS)</v>
          </cell>
          <cell r="AP150" t="str">
            <v>Caribbean Family Planning Association, CAFRA, CARIMAN</v>
          </cell>
          <cell r="AZ150">
            <v>0</v>
          </cell>
          <cell r="BC150">
            <v>0</v>
          </cell>
          <cell r="BF150">
            <v>0</v>
          </cell>
          <cell r="BI150">
            <v>0</v>
          </cell>
          <cell r="BJ150">
            <v>5000</v>
          </cell>
          <cell r="BK150">
            <v>5000</v>
          </cell>
          <cell r="BL150">
            <v>0</v>
          </cell>
          <cell r="BO150">
            <v>0</v>
          </cell>
          <cell r="BR150">
            <v>0</v>
          </cell>
          <cell r="BU150">
            <v>0</v>
          </cell>
          <cell r="BX150">
            <v>0</v>
          </cell>
          <cell r="BY150">
            <v>25000</v>
          </cell>
          <cell r="BZ150">
            <v>25000</v>
          </cell>
          <cell r="CA150">
            <v>0</v>
          </cell>
          <cell r="CB150">
            <v>30000</v>
          </cell>
          <cell r="CC150">
            <v>30000</v>
          </cell>
          <cell r="CD150">
            <v>0</v>
          </cell>
          <cell r="CG150">
            <v>0</v>
          </cell>
          <cell r="CJ150">
            <v>0</v>
          </cell>
          <cell r="CM150">
            <v>0</v>
          </cell>
          <cell r="CP150">
            <v>0</v>
          </cell>
          <cell r="CS150">
            <v>0</v>
          </cell>
          <cell r="CV150">
            <v>0</v>
          </cell>
          <cell r="CY150">
            <v>0</v>
          </cell>
          <cell r="DB150">
            <v>0</v>
          </cell>
          <cell r="DE150">
            <v>0</v>
          </cell>
          <cell r="DH150">
            <v>0</v>
          </cell>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5000</v>
          </cell>
          <cell r="EE150">
            <v>5000</v>
          </cell>
          <cell r="EF150">
            <v>0</v>
          </cell>
        </row>
        <row r="151">
          <cell r="E151" t="str">
            <v>Regional entities, national governments and civil society organizations have improved capacities to deliver comprehensive and integrated gender-based violence response services</v>
          </cell>
          <cell r="F151" t="str">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ell>
          <cell r="I151" t="str">
            <v>Denise Blackstock, Liason Officer, blackstock@unfpa.org</v>
          </cell>
          <cell r="K151" t="str">
            <v>GBV Essential Services Package (ESP) readiness assssment and capacity building</v>
          </cell>
          <cell r="N151" t="str">
            <v>GBV Essential Services Package (ESP) readiness assssment and capacity building</v>
          </cell>
          <cell r="T151" t="str">
            <v>Roll out of CSE toolkit for out-of-school youth, with particular focus on the most vulnerable persons (including adolescent girls, LGBTQ+, sex workers, hard to reach population etc.) and in person provision, outreach, remote counselling, IEC production and dissemination etc; through CSOs (Antigua and Barbuda, Barbados, Dominica, Grenada, St Lucia and SVG)</v>
          </cell>
          <cell r="AF151" t="str">
            <v>Gender-Based Violence Prevention</v>
          </cell>
          <cell r="AG151" t="str">
            <v>Sexual and Reproductive Health (SRH)</v>
          </cell>
          <cell r="AH151" t="str">
            <v>Gender Equality</v>
          </cell>
          <cell r="AI151" t="str">
            <v xml:space="preserve"> A Healthy Population</v>
          </cell>
          <cell r="AJ151" t="str">
            <v>Tailored Policy Support &amp; Technical Assistance</v>
          </cell>
          <cell r="AK151" t="str">
            <v>United Nations Population Fund (UNFPA)</v>
          </cell>
          <cell r="AO151" t="str">
            <v>Organisation of Eastern Caribbean States (OECS)</v>
          </cell>
          <cell r="AP151" t="str">
            <v>Caribbean Family Planning Association</v>
          </cell>
          <cell r="AU151">
            <v>20000</v>
          </cell>
          <cell r="AV151">
            <v>20000</v>
          </cell>
          <cell r="AW151">
            <v>0</v>
          </cell>
          <cell r="AZ151">
            <v>0</v>
          </cell>
          <cell r="BC151">
            <v>0</v>
          </cell>
          <cell r="BF151">
            <v>0</v>
          </cell>
          <cell r="BG151">
            <v>20000</v>
          </cell>
          <cell r="BH151">
            <v>0</v>
          </cell>
          <cell r="BI151">
            <v>20000</v>
          </cell>
          <cell r="BL151">
            <v>0</v>
          </cell>
          <cell r="BO151">
            <v>0</v>
          </cell>
          <cell r="BR151">
            <v>0</v>
          </cell>
          <cell r="BU151">
            <v>0</v>
          </cell>
          <cell r="BX151">
            <v>0</v>
          </cell>
          <cell r="BY151">
            <v>90000</v>
          </cell>
          <cell r="BZ151">
            <v>90000</v>
          </cell>
          <cell r="CA151">
            <v>0</v>
          </cell>
          <cell r="CB151">
            <v>130000</v>
          </cell>
          <cell r="CC151">
            <v>110000</v>
          </cell>
          <cell r="CD151">
            <v>20000</v>
          </cell>
          <cell r="CG151">
            <v>0</v>
          </cell>
          <cell r="CJ151">
            <v>0</v>
          </cell>
          <cell r="CM151">
            <v>0</v>
          </cell>
          <cell r="CP151">
            <v>0</v>
          </cell>
          <cell r="CS151">
            <v>0</v>
          </cell>
          <cell r="CV151">
            <v>0</v>
          </cell>
          <cell r="CY151">
            <v>0</v>
          </cell>
          <cell r="DB151">
            <v>0</v>
          </cell>
          <cell r="DE151">
            <v>0</v>
          </cell>
          <cell r="DH151">
            <v>0</v>
          </cell>
          <cell r="DK151">
            <v>0</v>
          </cell>
          <cell r="DL151">
            <v>0</v>
          </cell>
          <cell r="DM151">
            <v>0</v>
          </cell>
          <cell r="DN151">
            <v>0</v>
          </cell>
          <cell r="DO151">
            <v>20000</v>
          </cell>
          <cell r="DP151">
            <v>20000</v>
          </cell>
          <cell r="DQ151">
            <v>0</v>
          </cell>
          <cell r="DR151">
            <v>0</v>
          </cell>
          <cell r="DS151">
            <v>0</v>
          </cell>
          <cell r="DT151">
            <v>0</v>
          </cell>
          <cell r="DU151">
            <v>0</v>
          </cell>
          <cell r="DV151">
            <v>0</v>
          </cell>
          <cell r="DW151">
            <v>0</v>
          </cell>
          <cell r="DX151">
            <v>0</v>
          </cell>
          <cell r="DY151">
            <v>0</v>
          </cell>
          <cell r="DZ151">
            <v>0</v>
          </cell>
          <cell r="EA151">
            <v>20000</v>
          </cell>
          <cell r="EB151">
            <v>0</v>
          </cell>
          <cell r="EC151">
            <v>20000</v>
          </cell>
          <cell r="ED151">
            <v>0</v>
          </cell>
          <cell r="EE151">
            <v>0</v>
          </cell>
          <cell r="EF151">
            <v>0</v>
          </cell>
        </row>
        <row r="152">
          <cell r="E152"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2" t="str">
            <v>Positive parenting to address harmful social norms and practices using C4D approaches. 
Support the Health and Family Life Education.
Develop regulatory framework on digital literacy and online safety</v>
          </cell>
          <cell r="I152" t="str">
            <v>Heather Stewart, Child Protection Specialist</v>
          </cell>
          <cell r="J152" t="str">
            <v>Support evidence generation on Child Exploitation and Abuse                                                                                                                                                                                          
 Support CPiE preparedness                                                                                                                                                                  
Support real time monitoring of childen's experience of violence                                                                                                                                                                                           
Support the development and implementation of National Action Plans for the prevention of VAC</v>
          </cell>
          <cell r="K152"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2"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2"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2"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2"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2"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AF152" t="str">
            <v>Gender-Based Violence Prevention</v>
          </cell>
          <cell r="AG152" t="str">
            <v>Sexual and Reproductive Health (SRH)</v>
          </cell>
          <cell r="AH152" t="str">
            <v>Gender Equality</v>
          </cell>
          <cell r="AI152" t="str">
            <v xml:space="preserve"> A Resilient, Inclusive, Gender-Sensitive, and Peaceful Society</v>
          </cell>
          <cell r="AJ152" t="str">
            <v>Tailored Policy Support &amp; Technical Assistance</v>
          </cell>
          <cell r="AK152" t="str">
            <v>United Nations Children’s Fund (UNICEF)</v>
          </cell>
          <cell r="AO152" t="str">
            <v>Organisation of Eastern Caribbean States (OECS)</v>
          </cell>
          <cell r="AP152" t="str">
            <v>Caribbean Family Planning Association, CAFRA, CARIMAN</v>
          </cell>
          <cell r="AQ152" t="str">
            <v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v>
          </cell>
          <cell r="AZ152">
            <v>0</v>
          </cell>
          <cell r="BC152">
            <v>0</v>
          </cell>
          <cell r="BF152">
            <v>0</v>
          </cell>
          <cell r="BI152">
            <v>0</v>
          </cell>
          <cell r="BL152">
            <v>0</v>
          </cell>
          <cell r="BO152">
            <v>0</v>
          </cell>
          <cell r="BR152">
            <v>0</v>
          </cell>
          <cell r="BU152">
            <v>0</v>
          </cell>
          <cell r="BX152">
            <v>0</v>
          </cell>
          <cell r="CA152">
            <v>0</v>
          </cell>
          <cell r="CB152">
            <v>0</v>
          </cell>
          <cell r="CC152">
            <v>0</v>
          </cell>
          <cell r="CD152">
            <v>0</v>
          </cell>
          <cell r="CG152">
            <v>0</v>
          </cell>
          <cell r="CJ152">
            <v>0</v>
          </cell>
          <cell r="CM152">
            <v>0</v>
          </cell>
          <cell r="CP152">
            <v>0</v>
          </cell>
          <cell r="CS152">
            <v>0</v>
          </cell>
          <cell r="CV152">
            <v>0</v>
          </cell>
          <cell r="CY152">
            <v>0</v>
          </cell>
          <cell r="DB152">
            <v>0</v>
          </cell>
          <cell r="DE152">
            <v>0</v>
          </cell>
          <cell r="DH152">
            <v>0</v>
          </cell>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row>
        <row r="153">
          <cell r="E153" t="str">
            <v>Regional entities, national governments and civil society organizations have improved capacities to deliver comprehensive and integrated gender-based violence response services</v>
          </cell>
          <cell r="F153" t="str">
            <v>Support the  development of policies, laws and plans. 
Support the building of resilient child and institutions. 
Generate evidences on VAC and VAWGs. </v>
          </cell>
          <cell r="G153">
            <v>44564</v>
          </cell>
          <cell r="H153" t="str">
            <v>31/12/2026</v>
          </cell>
          <cell r="J153" t="str">
            <v xml:space="preserve">
Strenghten countries capacities on community engagement for prevention of harmful social and gender norms, family violence                                           Support integration of MHPSS in primary health care
</v>
          </cell>
          <cell r="K153" t="str">
            <v xml:space="preserve">Harness private sector partnerships for PSEA compliance                                                                                                                                                                                </v>
          </cell>
          <cell r="L153" t="str">
            <v xml:space="preserve">Harness private sector partnerships for PSEA compliance  </v>
          </cell>
          <cell r="M153" t="str">
            <v xml:space="preserve">
Strenghten countries capacities on community engagement for prevention of harmful social and gender norms, family violence                                           Support integration of MHPSS in primary health care</v>
          </cell>
          <cell r="N153" t="str">
            <v xml:space="preserve">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         </v>
          </cell>
          <cell r="O153" t="str">
            <v xml:space="preserve">Harness private sector partnerships for PSEA compliance                                                                                                                                                                   Support  community participation on the prevention of VAC                                                                                                                                                            Support community-based MHPSS services     </v>
          </cell>
          <cell r="P153" t="str">
            <v xml:space="preserve">
Strenghten countries capacities on community engagement for prevention of harmful social and gender norms, family violence                                            Support integration of MHPSS in primary health care</v>
          </cell>
          <cell r="Q153" t="str">
            <v>Harness private sector partnerships for PSEA compliance  
Strenghten countries capacities on community engagement for prevention of harmful social and gender norms, family violence                                            Support integration of MHPSS in primary health care</v>
          </cell>
          <cell r="R153" t="str">
            <v>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v>
          </cell>
          <cell r="S153" t="str">
            <v xml:space="preserve">Harness private sector partnerships for PSEA compliance                                                                                                                                                                        Support  community participation on the prevention of VAC                                                                                                                                                             Support community-based MHPSS services                                                                                                                                                                                            </v>
          </cell>
          <cell r="AF153" t="str">
            <v>Gender-Based Violence Prevention</v>
          </cell>
          <cell r="AG153" t="str">
            <v>Sexual and Reproductive Health (SRH)</v>
          </cell>
          <cell r="AH153" t="str">
            <v>Gender Equality</v>
          </cell>
          <cell r="AI153" t="str">
            <v xml:space="preserve"> A Resilient, Inclusive, Gender-Sensitive, and Peaceful Society</v>
          </cell>
          <cell r="AJ153" t="str">
            <v>Tailored Policy Support &amp; Technical Assistance</v>
          </cell>
          <cell r="AK153" t="str">
            <v>United Nations Children’s Fund (UNICEF)</v>
          </cell>
          <cell r="AO153" t="str">
            <v>Organisation of Eastern Caribbean States (OECS)</v>
          </cell>
          <cell r="AP153" t="str">
            <v>Caribbean Family Planning Association</v>
          </cell>
          <cell r="AQ153" t="str">
            <v>Number of targeted countries, adolescents, parents and caregivers provided with community-based mental health and psychosocial support services (B0; T:4)
Number of countries integrating mental health services in primary health care, including through school and digital platforms (B:5 ; T:7)
Number of countries in which businesses have integrated child rights approaches into their activities where UNICEF interventions contributed (B:0 ; T:8)
Number of people engaged through community platforms in reflective dialogue towards eliminating discriminatory social and gender norms and harmful practices that affect girls and women through supported programmes (B;0 ; T:45,582)</v>
          </cell>
          <cell r="AZ153">
            <v>0</v>
          </cell>
          <cell r="BC153">
            <v>0</v>
          </cell>
          <cell r="BF153">
            <v>0</v>
          </cell>
          <cell r="BI153">
            <v>0</v>
          </cell>
          <cell r="BL153">
            <v>0</v>
          </cell>
          <cell r="BO153">
            <v>0</v>
          </cell>
          <cell r="BR153">
            <v>0</v>
          </cell>
          <cell r="BU153">
            <v>0</v>
          </cell>
          <cell r="BX153">
            <v>0</v>
          </cell>
          <cell r="CA153">
            <v>0</v>
          </cell>
          <cell r="CB153">
            <v>0</v>
          </cell>
          <cell r="CC153">
            <v>0</v>
          </cell>
          <cell r="CD153">
            <v>0</v>
          </cell>
          <cell r="CG153">
            <v>0</v>
          </cell>
          <cell r="CJ153">
            <v>0</v>
          </cell>
          <cell r="CM153">
            <v>0</v>
          </cell>
          <cell r="CP153">
            <v>0</v>
          </cell>
          <cell r="CS153">
            <v>0</v>
          </cell>
          <cell r="CV153">
            <v>0</v>
          </cell>
          <cell r="CY153">
            <v>0</v>
          </cell>
          <cell r="DB153">
            <v>0</v>
          </cell>
          <cell r="DE153">
            <v>0</v>
          </cell>
          <cell r="DH153">
            <v>0</v>
          </cell>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row>
        <row r="154">
          <cell r="E154" t="str">
            <v xml:space="preserve">Duty bearer capacities are strengthened to support positive attitudes, behaviours and practices including in humanitarian settings.   </v>
          </cell>
          <cell r="F154"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4">
            <v>44564</v>
          </cell>
          <cell r="H154" t="str">
            <v>31/12/2026</v>
          </cell>
          <cell r="I154" t="str">
            <v>Lisa McClean-Trotman Social and Behaviour Change Specialist</v>
          </cell>
          <cell r="J154" t="str">
            <v>Support evidence generation on Child Exploitation and Abuse                                                                                                                                                                                          
 Support CPiE preparedness                                                                                                                                                                  
Support real time monitoring of childen's experience of violence                                                                                                                                                                                           
Support the development and implementation of National Action Plans for the prevention of VAC</v>
          </cell>
          <cell r="K154"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4"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4"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4"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4"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4"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AF154" t="str">
            <v>Prevention and response services for violence against children</v>
          </cell>
          <cell r="AG154" t="str">
            <v>Gender-Based Violence Prevention</v>
          </cell>
          <cell r="AH154" t="str">
            <v>Non-Communicable Diseases</v>
          </cell>
          <cell r="AI154" t="str">
            <v xml:space="preserve"> A Resilient, Inclusive, Gender-Sensitive, and Peaceful Society</v>
          </cell>
          <cell r="AJ154" t="str">
            <v>Tailored Policy Support &amp; Technical Assistance</v>
          </cell>
          <cell r="AK154" t="str">
            <v>United Nations Children’s Fund (UNICEF)</v>
          </cell>
          <cell r="AQ154" t="str">
            <v>Number of mothers, fathers and caregivers reached through parenting programmes through supported  (B:0 ; T:12,251)
Percentage of female and male adolescents aged 13–19 years who know some place they can go for help in cases of physical or sexual violence, by sex and age (B:0 ; T:83,047)</v>
          </cell>
          <cell r="AZ154">
            <v>0</v>
          </cell>
          <cell r="BC154">
            <v>0</v>
          </cell>
          <cell r="BF154">
            <v>0</v>
          </cell>
          <cell r="BI154">
            <v>0</v>
          </cell>
          <cell r="BL154">
            <v>0</v>
          </cell>
          <cell r="BO154">
            <v>0</v>
          </cell>
          <cell r="BR154">
            <v>0</v>
          </cell>
          <cell r="BU154">
            <v>0</v>
          </cell>
          <cell r="BX154">
            <v>0</v>
          </cell>
          <cell r="CA154">
            <v>0</v>
          </cell>
          <cell r="CB154">
            <v>0</v>
          </cell>
          <cell r="CC154">
            <v>0</v>
          </cell>
          <cell r="CD154">
            <v>0</v>
          </cell>
          <cell r="CG154">
            <v>0</v>
          </cell>
          <cell r="CJ154">
            <v>0</v>
          </cell>
          <cell r="CM154">
            <v>0</v>
          </cell>
          <cell r="CP154">
            <v>0</v>
          </cell>
          <cell r="CS154">
            <v>0</v>
          </cell>
          <cell r="CV154">
            <v>0</v>
          </cell>
          <cell r="CY154">
            <v>0</v>
          </cell>
          <cell r="DB154">
            <v>0</v>
          </cell>
          <cell r="DE154">
            <v>0</v>
          </cell>
          <cell r="DH154">
            <v>0</v>
          </cell>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row>
        <row r="155">
          <cell r="E155" t="str">
            <v xml:space="preserve">Institutions in the health, education and child protection sectors are strengthened to protect children and effectively respond to VAC, including in humanitarian settings.  </v>
          </cell>
          <cell r="F155" t="str">
            <v>Support the  development of policies, laws and plans. 
Support the building of resilient child and institutions. 
Generate evidences on VAC and VAWGs. </v>
          </cell>
          <cell r="K155" t="str">
            <v>Support development of strategies to increase adolescent awareness on physical and sexual violence</v>
          </cell>
          <cell r="AF155" t="str">
            <v>Prevention and response services for violence against children</v>
          </cell>
          <cell r="AG155" t="str">
            <v>Access to Justice</v>
          </cell>
          <cell r="AH155" t="str">
            <v>Gender discriminatory roles and practices</v>
          </cell>
          <cell r="AI155" t="str">
            <v xml:space="preserve"> A Resilient, Inclusive, Gender-Sensitive, and Peaceful Society</v>
          </cell>
          <cell r="AJ155" t="str">
            <v>Tailored Policy Support &amp; Technical Assistance</v>
          </cell>
          <cell r="AK155" t="str">
            <v>United Nations Children’s Fund (UNICEF)</v>
          </cell>
          <cell r="AZ155">
            <v>0</v>
          </cell>
          <cell r="BC155">
            <v>0</v>
          </cell>
          <cell r="BF155">
            <v>0</v>
          </cell>
          <cell r="BI155">
            <v>0</v>
          </cell>
          <cell r="BL155">
            <v>0</v>
          </cell>
          <cell r="BO155">
            <v>0</v>
          </cell>
          <cell r="BR155">
            <v>0</v>
          </cell>
          <cell r="BU155">
            <v>0</v>
          </cell>
          <cell r="BX155">
            <v>0</v>
          </cell>
          <cell r="CA155">
            <v>0</v>
          </cell>
          <cell r="CB155">
            <v>0</v>
          </cell>
          <cell r="CC155">
            <v>0</v>
          </cell>
          <cell r="CD155">
            <v>0</v>
          </cell>
          <cell r="CG155">
            <v>0</v>
          </cell>
          <cell r="CJ155">
            <v>0</v>
          </cell>
          <cell r="CM155">
            <v>0</v>
          </cell>
          <cell r="CP155">
            <v>0</v>
          </cell>
          <cell r="CS155">
            <v>0</v>
          </cell>
          <cell r="CV155">
            <v>0</v>
          </cell>
          <cell r="CY155">
            <v>0</v>
          </cell>
          <cell r="DB155">
            <v>0</v>
          </cell>
          <cell r="DE155">
            <v>0</v>
          </cell>
          <cell r="DH155">
            <v>0</v>
          </cell>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row>
        <row r="156">
          <cell r="E156" t="str">
            <v>Community-based mechanisms and care services are strengthened to ensure protection, including in humanitarian settings.</v>
          </cell>
          <cell r="F156"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K156" t="str">
            <v>Support evidence generation on adolescent knowledge on support for sexual and physical violence</v>
          </cell>
          <cell r="AF156" t="str">
            <v>Prevention and response services for violence against children</v>
          </cell>
          <cell r="AG156" t="str">
            <v>Mental Health</v>
          </cell>
          <cell r="AH156" t="str">
            <v xml:space="preserve">Business Innovation </v>
          </cell>
          <cell r="AI156" t="str">
            <v xml:space="preserve"> A Resilient, Inclusive, Gender-Sensitive, and Peaceful Society</v>
          </cell>
          <cell r="AJ156" t="str">
            <v>Tailored Policy Support &amp; Technical Assistance</v>
          </cell>
          <cell r="AK156" t="str">
            <v>United Nations Children’s Fund (UNICEF)</v>
          </cell>
          <cell r="AZ156">
            <v>0</v>
          </cell>
          <cell r="BC156">
            <v>0</v>
          </cell>
          <cell r="BF156">
            <v>0</v>
          </cell>
          <cell r="BI156">
            <v>0</v>
          </cell>
          <cell r="BL156">
            <v>0</v>
          </cell>
          <cell r="BO156">
            <v>0</v>
          </cell>
          <cell r="BR156">
            <v>0</v>
          </cell>
          <cell r="BU156">
            <v>0</v>
          </cell>
          <cell r="BX156">
            <v>0</v>
          </cell>
          <cell r="CA156">
            <v>0</v>
          </cell>
          <cell r="CB156">
            <v>0</v>
          </cell>
          <cell r="CC156">
            <v>0</v>
          </cell>
          <cell r="CD156">
            <v>0</v>
          </cell>
          <cell r="CG156">
            <v>0</v>
          </cell>
          <cell r="CJ156">
            <v>0</v>
          </cell>
          <cell r="CM156">
            <v>0</v>
          </cell>
          <cell r="CP156">
            <v>0</v>
          </cell>
          <cell r="CS156">
            <v>0</v>
          </cell>
          <cell r="CV156">
            <v>0</v>
          </cell>
          <cell r="CY156">
            <v>0</v>
          </cell>
          <cell r="DB156">
            <v>0</v>
          </cell>
          <cell r="DE156">
            <v>0</v>
          </cell>
          <cell r="DH156">
            <v>0</v>
          </cell>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row>
        <row r="157">
          <cell r="E157" t="str">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ell>
          <cell r="F157" t="str">
            <v>Support updated draft legislation on Sexual Abuse (Rape), Trafficking in Persons, sexual harassment and IPV.</v>
          </cell>
          <cell r="AF157" t="str">
            <v>Gender-Based Violence Prevention</v>
          </cell>
          <cell r="AG157" t="str">
            <v>Access to Justice</v>
          </cell>
          <cell r="AH157" t="str">
            <v>Support to Institutions</v>
          </cell>
          <cell r="AJ157" t="str">
            <v>Tailored Policy Support &amp; Technical Assistance</v>
          </cell>
          <cell r="AK157" t="str">
            <v>International Labour Organization (ILO)</v>
          </cell>
          <cell r="AZ157">
            <v>0</v>
          </cell>
          <cell r="BC157">
            <v>0</v>
          </cell>
          <cell r="BF157">
            <v>0</v>
          </cell>
          <cell r="BI157">
            <v>0</v>
          </cell>
          <cell r="BL157">
            <v>0</v>
          </cell>
          <cell r="BO157">
            <v>0</v>
          </cell>
          <cell r="BR157">
            <v>0</v>
          </cell>
          <cell r="BU157">
            <v>0</v>
          </cell>
          <cell r="BX157">
            <v>0</v>
          </cell>
          <cell r="CA157">
            <v>0</v>
          </cell>
          <cell r="CB157">
            <v>0</v>
          </cell>
          <cell r="CC157">
            <v>0</v>
          </cell>
          <cell r="CD157">
            <v>0</v>
          </cell>
          <cell r="CG157">
            <v>0</v>
          </cell>
          <cell r="CJ157">
            <v>0</v>
          </cell>
          <cell r="CM157">
            <v>0</v>
          </cell>
          <cell r="CP157">
            <v>0</v>
          </cell>
          <cell r="CS157">
            <v>0</v>
          </cell>
          <cell r="CV157">
            <v>0</v>
          </cell>
          <cell r="CY157">
            <v>0</v>
          </cell>
          <cell r="DB157">
            <v>0</v>
          </cell>
          <cell r="DE157">
            <v>0</v>
          </cell>
          <cell r="DH157">
            <v>0</v>
          </cell>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row>
        <row r="158">
          <cell r="E158" t="str">
            <v xml:space="preserve">Develop capacities of relevant stakeholders to detect, investigate and prosecute trafficking of firearms cases in line with international human rights standards. </v>
          </cell>
          <cell r="F158" t="str">
            <v>Initiatives will be implemented by UNODC Global Programmes already under implementation in the Eastern Caribbean region (AIRCOP, Global Maritime Crime Programme, Global Firearms Programme, Anti-Corruption).</v>
          </cell>
          <cell r="G158">
            <v>2021</v>
          </cell>
          <cell r="H158">
            <v>2022</v>
          </cell>
          <cell r="I158" t="str">
            <v xml:space="preserve">Ms. Silvia de Pedro                silvia.depedro@un.org </v>
          </cell>
          <cell r="U158" t="str">
            <v>Gender equality/women’s empowerment is a significant objective (2)</v>
          </cell>
          <cell r="V158" t="str">
            <v>Significant contribution to realization of human rights (2)</v>
          </cell>
          <cell r="W158" t="str">
            <v>Sustaining Peace is the Principal objective   (3)</v>
          </cell>
          <cell r="X158" t="str">
            <v>Capacity Development/Technical Assistance </v>
          </cell>
          <cell r="Z158" t="str">
            <v xml:space="preserve">Other </v>
          </cell>
          <cell r="AA158" t="str">
            <v>16.4 By 2030, significantly reduce illicit financial and arms flows, strengthen the recovery and return of stolen assets and combat all forms of organized crime</v>
          </cell>
          <cell r="AF158" t="str">
            <v>Crime and Security</v>
          </cell>
          <cell r="AG158" t="str">
            <v>Access to Justice</v>
          </cell>
          <cell r="AH158" t="str">
            <v>Regional Cooperation</v>
          </cell>
          <cell r="AI158" t="str">
            <v xml:space="preserve"> A Resilient, Inclusive, Gender-Sensitive, and Peaceful Society</v>
          </cell>
          <cell r="AJ158" t="str">
            <v>Tailored Policy Support &amp; Technical Assistance</v>
          </cell>
          <cell r="AK158" t="str">
            <v>United Nations Office on Drugs and Crime (UNODC)</v>
          </cell>
          <cell r="AL158" t="str">
            <v>Government of Germany</v>
          </cell>
          <cell r="AM158" t="str">
            <v>CARICOM IMPACS</v>
          </cell>
          <cell r="AN158" t="str">
            <v>IGO/RGO (International or Regional Organization)</v>
          </cell>
          <cell r="AO158" t="str">
            <v>Caricom Implementing Agency for Crime and Security (Caricom- IMPACS)</v>
          </cell>
          <cell r="AQ158" t="str">
            <v>At least two (2) CARICOM Member States in the Eastern Caribbean are supported in the implementation of the Caribbean Firearms Roadmap, through the provision of technical assistance to strengthen the capacity for detection, investigation and prosecution.</v>
          </cell>
          <cell r="AR158" t="str">
            <v>16.4.2 Proportion of seized, found or surrendered arms whose illicit origin or context has been traced or established by a competent authority in line with international instruments</v>
          </cell>
          <cell r="AZ158">
            <v>0</v>
          </cell>
          <cell r="BC158">
            <v>0</v>
          </cell>
          <cell r="BF158">
            <v>0</v>
          </cell>
          <cell r="BI158">
            <v>0</v>
          </cell>
          <cell r="BL158">
            <v>0</v>
          </cell>
          <cell r="BO158">
            <v>0</v>
          </cell>
          <cell r="BR158">
            <v>0</v>
          </cell>
          <cell r="BU158">
            <v>0</v>
          </cell>
          <cell r="BX158">
            <v>0</v>
          </cell>
          <cell r="BY158">
            <v>260000</v>
          </cell>
          <cell r="BZ158">
            <v>130000</v>
          </cell>
          <cell r="CA158">
            <v>130000</v>
          </cell>
          <cell r="CB158">
            <v>260000</v>
          </cell>
          <cell r="CC158">
            <v>130000</v>
          </cell>
          <cell r="CD158">
            <v>130000</v>
          </cell>
          <cell r="CG158">
            <v>0</v>
          </cell>
          <cell r="CJ158">
            <v>0</v>
          </cell>
          <cell r="CM158">
            <v>0</v>
          </cell>
          <cell r="CP158">
            <v>0</v>
          </cell>
          <cell r="CS158">
            <v>0</v>
          </cell>
          <cell r="CV158">
            <v>0</v>
          </cell>
          <cell r="CY158">
            <v>0</v>
          </cell>
          <cell r="DB158">
            <v>0</v>
          </cell>
          <cell r="DE158">
            <v>0</v>
          </cell>
          <cell r="DH158">
            <v>0</v>
          </cell>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row>
        <row r="159">
          <cell r="E159" t="str">
            <v xml:space="preserve">Partner with relevant counterparts in CARICOM Member States, as well as CARICOM IMPACS, to strengthen the national legislative framework consistent with the international legal regime on firearms for a safe, secure and just society. </v>
          </cell>
          <cell r="G159">
            <v>2021</v>
          </cell>
          <cell r="H159">
            <v>2022</v>
          </cell>
          <cell r="I159" t="str">
            <v xml:space="preserve">Ms. Silvia de Pedro                silvia.depedro@un.org </v>
          </cell>
          <cell r="T159" t="str">
            <v>Develop and implement a Caribbean-specific approach   on   prevention   of   trafficking   of   firearms in   cooperation   with   the   Caribbean   Community   Implementation   Agency   for   Crime   and   Security   (CARICOM IMPACS). Work on this area in the rest of the region will continue</v>
          </cell>
          <cell r="U159" t="str">
            <v>Gender equality/women’s empowerment is a significant objective (2)</v>
          </cell>
          <cell r="V159" t="str">
            <v>Significant contribution to realization of human rights (2)</v>
          </cell>
          <cell r="W159" t="str">
            <v>Sustaining Peace is the Principal objective   (3)</v>
          </cell>
          <cell r="X159" t="str">
            <v>Capacity Development/Technical Assistance </v>
          </cell>
          <cell r="Z159" t="str">
            <v xml:space="preserve">Other </v>
          </cell>
          <cell r="AA159" t="str">
            <v>16.4 By 2030, significantly reduce illicit financial and arms flows, strengthen the recovery and return of stolen assets and combat all forms of organized crime</v>
          </cell>
          <cell r="AF159" t="str">
            <v>Crime and Security</v>
          </cell>
          <cell r="AG159" t="str">
            <v>Access to Justice</v>
          </cell>
          <cell r="AH159" t="str">
            <v>Regional Cooperation</v>
          </cell>
          <cell r="AI159" t="str">
            <v xml:space="preserve"> A Resilient, Inclusive, Gender-Sensitive, and Peaceful Society</v>
          </cell>
          <cell r="AJ159" t="str">
            <v>Tailored Policy Support &amp; Technical Assistance</v>
          </cell>
          <cell r="AK159" t="str">
            <v>United Nations Office on Drugs and Crime (UNODC)</v>
          </cell>
          <cell r="AL159" t="str">
            <v>Government of Germany</v>
          </cell>
          <cell r="AM159" t="str">
            <v>CARICOM IMPACS</v>
          </cell>
          <cell r="AN159" t="str">
            <v>IGO/RGO (International or Regional Organization)</v>
          </cell>
          <cell r="AO159" t="str">
            <v>Caricom Implementing Agency for Crime and Security (Caricom- IMPACS)</v>
          </cell>
          <cell r="AQ159" t="str">
            <v>One (1) legislative review conducted in St. Lucia and recommendations and technical assistance provided for the stregnthening of the legal firearms framework.</v>
          </cell>
          <cell r="AR159" t="str">
            <v>16.4.2 Proportion of seized, found or surrendered arms whose illicit origin or context has been traced or established by a competent authority in line with international instruments</v>
          </cell>
          <cell r="AZ159">
            <v>0</v>
          </cell>
          <cell r="BC159">
            <v>0</v>
          </cell>
          <cell r="BF159">
            <v>0</v>
          </cell>
          <cell r="BI159">
            <v>0</v>
          </cell>
          <cell r="BL159">
            <v>0</v>
          </cell>
          <cell r="BO159">
            <v>0</v>
          </cell>
          <cell r="BR159">
            <v>0</v>
          </cell>
          <cell r="BU159">
            <v>0</v>
          </cell>
          <cell r="BX159">
            <v>0</v>
          </cell>
          <cell r="BY159">
            <v>260000</v>
          </cell>
          <cell r="BZ159">
            <v>130000</v>
          </cell>
          <cell r="CA159">
            <v>130000</v>
          </cell>
          <cell r="CB159">
            <v>260000</v>
          </cell>
          <cell r="CC159">
            <v>130000</v>
          </cell>
          <cell r="CD159">
            <v>130000</v>
          </cell>
          <cell r="CG159">
            <v>0</v>
          </cell>
          <cell r="CJ159">
            <v>0</v>
          </cell>
          <cell r="CM159">
            <v>0</v>
          </cell>
          <cell r="CP159">
            <v>0</v>
          </cell>
          <cell r="CS159">
            <v>0</v>
          </cell>
          <cell r="CV159">
            <v>0</v>
          </cell>
          <cell r="CY159">
            <v>0</v>
          </cell>
          <cell r="DB159">
            <v>0</v>
          </cell>
          <cell r="DE159">
            <v>0</v>
          </cell>
          <cell r="DH159">
            <v>0</v>
          </cell>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row>
        <row r="160">
          <cell r="E160" t="str">
            <v>Capacities of relevant authorities in country X are developed to promulgate national strategies and/or action plans incorporating prevention and awareness raising components in preventing and countering trafficking in persons and smuggling of migrants.</v>
          </cell>
          <cell r="G160">
            <v>2021</v>
          </cell>
          <cell r="H160">
            <v>2022</v>
          </cell>
          <cell r="I160" t="str">
            <v>Ms. Bo Shakira Harris            boshakira.harris@un.org</v>
          </cell>
          <cell r="L160" t="str">
            <v xml:space="preserve">In 2021, UNODC began work with UNDP through the CariSECURE Project to provide capacity building support to the Barbados Police Service for increased investigation and identification of cases of victims and perpetratos of trafficking in persons in Barbados. This work will continue througout 2022, expanding as well to the support for improved referral mechanisms, strategies, investigation and prosecution of cases of trafficking in persons. </v>
          </cell>
          <cell r="R160" t="str">
            <v>UNODC will support the realization of a legislative review in St. Lucia.</v>
          </cell>
          <cell r="U160" t="str">
            <v>Gender equality/women’s empowerment is a significant objective (2)</v>
          </cell>
          <cell r="V160" t="str">
            <v>Principal Contribution is to the realization of human rights (3)</v>
          </cell>
          <cell r="W160" t="str">
            <v>Sustaining Peace is the Principal objective   (3)</v>
          </cell>
          <cell r="X160" t="str">
            <v>Capacity Development/Technical Assistance </v>
          </cell>
          <cell r="Z160" t="str">
            <v xml:space="preserve">Other </v>
          </cell>
          <cell r="AA160" t="str">
            <v>16.2 End abuse, exploitation, trafficking and all forms of violence against and torture of children</v>
          </cell>
          <cell r="AF160" t="str">
            <v>Crime and Security</v>
          </cell>
          <cell r="AG160" t="str">
            <v>Access to Justice</v>
          </cell>
          <cell r="AH160" t="str">
            <v>Regional Cooperation</v>
          </cell>
          <cell r="AI160" t="str">
            <v xml:space="preserve"> A Resilient, Inclusive, Gender-Sensitive, and Peaceful Society</v>
          </cell>
          <cell r="AJ160" t="str">
            <v>Tailored Policy Support &amp; Technical Assistance</v>
          </cell>
          <cell r="AK160" t="str">
            <v>United Nations Office on Drugs and Crime (UNODC)</v>
          </cell>
          <cell r="AL160" t="str">
            <v>UNODC, UNDP  (USAID funding)</v>
          </cell>
          <cell r="AM160" t="str">
            <v>CARICOM IMPACS</v>
          </cell>
          <cell r="AN160" t="str">
            <v>IGO/RGO (International or Regional Organization)</v>
          </cell>
          <cell r="AO160" t="str">
            <v>Caricom Implementing Agency for Crime and Security (Caricom- IMPACS)</v>
          </cell>
          <cell r="AQ160" t="str">
            <v>Barbados is supported in the implementation of the National Action Plan against Trafficking in Persons and has improved capacity for detection, investigation and prosecution of trafficking in persons.</v>
          </cell>
          <cell r="AR160" t="str">
            <v>16.2.2 Number of victims of human trafficking per 100,000 population, by sex, age and form of exploitation</v>
          </cell>
          <cell r="AZ160">
            <v>0</v>
          </cell>
          <cell r="BA160">
            <v>150000</v>
          </cell>
          <cell r="BB160">
            <v>20000</v>
          </cell>
          <cell r="BC160">
            <v>130000</v>
          </cell>
          <cell r="BF160">
            <v>0</v>
          </cell>
          <cell r="BI160">
            <v>0</v>
          </cell>
          <cell r="BL160">
            <v>0</v>
          </cell>
          <cell r="BO160">
            <v>0</v>
          </cell>
          <cell r="BR160">
            <v>0</v>
          </cell>
          <cell r="BU160">
            <v>0</v>
          </cell>
          <cell r="BX160">
            <v>0</v>
          </cell>
          <cell r="CA160">
            <v>0</v>
          </cell>
          <cell r="CB160">
            <v>150000</v>
          </cell>
          <cell r="CC160">
            <v>20000</v>
          </cell>
          <cell r="CD160">
            <v>130000</v>
          </cell>
          <cell r="CG160">
            <v>0</v>
          </cell>
          <cell r="CJ160">
            <v>0</v>
          </cell>
          <cell r="CM160">
            <v>0</v>
          </cell>
          <cell r="CP160">
            <v>0</v>
          </cell>
          <cell r="CS160">
            <v>0</v>
          </cell>
          <cell r="CV160">
            <v>0</v>
          </cell>
          <cell r="CY160">
            <v>0</v>
          </cell>
          <cell r="DB160">
            <v>0</v>
          </cell>
          <cell r="DE160">
            <v>0</v>
          </cell>
          <cell r="DH160">
            <v>0</v>
          </cell>
          <cell r="DK160">
            <v>0</v>
          </cell>
          <cell r="DL160">
            <v>0</v>
          </cell>
          <cell r="DM160">
            <v>0</v>
          </cell>
          <cell r="DN160">
            <v>0</v>
          </cell>
          <cell r="DO160">
            <v>0</v>
          </cell>
          <cell r="DP160">
            <v>0</v>
          </cell>
          <cell r="DQ160">
            <v>0</v>
          </cell>
          <cell r="DR160">
            <v>0</v>
          </cell>
          <cell r="DS160">
            <v>0</v>
          </cell>
          <cell r="DT160">
            <v>0</v>
          </cell>
          <cell r="DU160">
            <v>150000</v>
          </cell>
          <cell r="DV160">
            <v>20000</v>
          </cell>
          <cell r="DW160">
            <v>130000</v>
          </cell>
          <cell r="DX160">
            <v>0</v>
          </cell>
          <cell r="DY160">
            <v>0</v>
          </cell>
          <cell r="DZ160">
            <v>0</v>
          </cell>
          <cell r="EA160">
            <v>0</v>
          </cell>
          <cell r="EB160">
            <v>0</v>
          </cell>
          <cell r="EC160">
            <v>0</v>
          </cell>
          <cell r="ED160">
            <v>0</v>
          </cell>
          <cell r="EE160">
            <v>0</v>
          </cell>
          <cell r="EF160">
            <v>0</v>
          </cell>
        </row>
        <row r="161">
          <cell r="E161" t="str">
            <v>Key institutions and relevant stakeholders are strengthened to create awareness raising campaigns to promote social cohesion, a culture of peace, safety and security, including effective counter-trafficking policies and programmes.</v>
          </cell>
          <cell r="G161">
            <v>2021</v>
          </cell>
          <cell r="H161">
            <v>2022</v>
          </cell>
          <cell r="I161" t="str">
            <v>Ms. Bo Shakira Harris            boshakira.harris@un.org</v>
          </cell>
          <cell r="U161" t="str">
            <v>Gender equality/women’s empowerment is a significant objective (2)</v>
          </cell>
          <cell r="V161" t="str">
            <v>Principal Contribution is to the realization of human rights (3)</v>
          </cell>
          <cell r="W161" t="str">
            <v>Sustaining Peace is the Principal objective   (3)</v>
          </cell>
          <cell r="X161" t="str">
            <v>Capacity Development/Technical Assistance </v>
          </cell>
          <cell r="Z161" t="str">
            <v xml:space="preserve">Other </v>
          </cell>
          <cell r="AA161" t="str">
            <v>16.2 End abuse, exploitation, trafficking and all forms of violence against and torture of children</v>
          </cell>
          <cell r="AF161" t="str">
            <v>Crime and Security</v>
          </cell>
          <cell r="AG161" t="str">
            <v>Access to Justice</v>
          </cell>
          <cell r="AH161" t="str">
            <v>Regional Cooperation</v>
          </cell>
          <cell r="AI161" t="str">
            <v xml:space="preserve"> A Resilient, Inclusive, Gender-Sensitive, and Peaceful Society</v>
          </cell>
          <cell r="AJ161" t="str">
            <v>Tailored Policy Support &amp; Technical Assistance</v>
          </cell>
          <cell r="AK161" t="str">
            <v>United Nations Office on Drugs and Crime (UNODC)</v>
          </cell>
          <cell r="AL161" t="str">
            <v>UNODC, UNDP  (USAID funding)</v>
          </cell>
          <cell r="AM161" t="str">
            <v>CARICOM IMPACS</v>
          </cell>
          <cell r="AN161" t="str">
            <v>IGO/RGO (International or Regional Organization)</v>
          </cell>
          <cell r="AO161" t="str">
            <v>Caricom Implementing Agency for Crime and Security (Caricom- IMPACS)</v>
          </cell>
          <cell r="AQ161" t="str">
            <v>Barbados is supported in the implementation of the National Action Plan against Trafficking in Persons and has improved capacity for the identification and protection of victims.</v>
          </cell>
          <cell r="AR161" t="str">
            <v>16.2.2 Number of victims of human trafficking per 100,000 population, by sex, age and form of exploitation</v>
          </cell>
          <cell r="AZ161">
            <v>0</v>
          </cell>
          <cell r="BA161">
            <v>150000</v>
          </cell>
          <cell r="BC161">
            <v>150000</v>
          </cell>
          <cell r="BF161">
            <v>0</v>
          </cell>
          <cell r="BI161">
            <v>0</v>
          </cell>
          <cell r="BL161">
            <v>0</v>
          </cell>
          <cell r="BO161">
            <v>0</v>
          </cell>
          <cell r="BR161">
            <v>0</v>
          </cell>
          <cell r="BU161">
            <v>0</v>
          </cell>
          <cell r="BX161">
            <v>0</v>
          </cell>
          <cell r="CA161">
            <v>0</v>
          </cell>
          <cell r="CB161">
            <v>150000</v>
          </cell>
          <cell r="CC161">
            <v>0</v>
          </cell>
          <cell r="CD161">
            <v>150000</v>
          </cell>
          <cell r="CG161">
            <v>0</v>
          </cell>
          <cell r="CJ161">
            <v>0</v>
          </cell>
          <cell r="CM161">
            <v>0</v>
          </cell>
          <cell r="CP161">
            <v>0</v>
          </cell>
          <cell r="CS161">
            <v>0</v>
          </cell>
          <cell r="CV161">
            <v>0</v>
          </cell>
          <cell r="CY161">
            <v>0</v>
          </cell>
          <cell r="DB161">
            <v>0</v>
          </cell>
          <cell r="DE161">
            <v>0</v>
          </cell>
          <cell r="DH161">
            <v>0</v>
          </cell>
          <cell r="DK161">
            <v>0</v>
          </cell>
          <cell r="DL161">
            <v>0</v>
          </cell>
          <cell r="DM161">
            <v>0</v>
          </cell>
          <cell r="DN161">
            <v>0</v>
          </cell>
          <cell r="DO161">
            <v>0</v>
          </cell>
          <cell r="DP161">
            <v>0</v>
          </cell>
          <cell r="DQ161">
            <v>0</v>
          </cell>
          <cell r="DR161">
            <v>0</v>
          </cell>
          <cell r="DS161">
            <v>0</v>
          </cell>
          <cell r="DT161">
            <v>0</v>
          </cell>
          <cell r="DU161">
            <v>150000</v>
          </cell>
          <cell r="DV161">
            <v>0</v>
          </cell>
          <cell r="DW161">
            <v>150000</v>
          </cell>
          <cell r="DX161">
            <v>0</v>
          </cell>
          <cell r="DY161">
            <v>0</v>
          </cell>
          <cell r="DZ161">
            <v>0</v>
          </cell>
          <cell r="EA161">
            <v>0</v>
          </cell>
          <cell r="EB161">
            <v>0</v>
          </cell>
          <cell r="EC161">
            <v>0</v>
          </cell>
          <cell r="ED161">
            <v>0</v>
          </cell>
          <cell r="EE161">
            <v>0</v>
          </cell>
          <cell r="EF161">
            <v>0</v>
          </cell>
        </row>
        <row r="162">
          <cell r="E162" t="str">
            <v xml:space="preserve">Ensure capacity development of relevant government officials to deliver coherent responses to combat maritime crime,  in line with international guidelines and regional cooperation. </v>
          </cell>
          <cell r="G162">
            <v>2020</v>
          </cell>
          <cell r="H162">
            <v>2022</v>
          </cell>
          <cell r="I162" t="str">
            <v>Ms. Francesca Caonero francesca.caonero@un.org</v>
          </cell>
          <cell r="L162" t="str">
            <v>Supporting  Member  States  in  the  development  and   implementation   of   regional   and   national   maritime   security   strategies,   based   on   agreed   approaches endorsed by the International Maritime Organization.  In  the  Caribbean,  this  will  be  a  joint  initiative with CARICOM IMPACS.</v>
          </cell>
          <cell r="T162" t="str">
            <v>Supporting  Member  States  in  the  development  and   implementation   of   regional   and   national   maritime   security   strategies,   based   on   agreed   approaches endorsed by the International Maritime Organization.  In  the  Caribbean,  this  will  be  a  joint  initiative with CARICOM</v>
          </cell>
          <cell r="U162" t="str">
            <v>Contribute to gender equality/women’s empowerment in a limited way (1)</v>
          </cell>
          <cell r="V162" t="str">
            <v>Limited contribution to realization of human rights (1)</v>
          </cell>
          <cell r="W162" t="str">
            <v>Sustaining Peace is the Principal objective   (3)</v>
          </cell>
          <cell r="X162" t="str">
            <v>Capacity Development/Technical Assistance </v>
          </cell>
          <cell r="Z162" t="str">
            <v xml:space="preserve">Other </v>
          </cell>
          <cell r="AA162" t="str">
            <v>16.4 By 2030, significantly reduce illicit financial and arms flows, strengthen the recovery and return of stolen assets and combat all forms of organized crime</v>
          </cell>
          <cell r="AF162" t="str">
            <v>Crime and Security</v>
          </cell>
          <cell r="AG162" t="str">
            <v>Access to Justice</v>
          </cell>
          <cell r="AH162" t="str">
            <v>Regional Cooperation</v>
          </cell>
          <cell r="AI162" t="str">
            <v xml:space="preserve"> A Resilient, Inclusive, Gender-Sensitive, and Peaceful Society</v>
          </cell>
          <cell r="AJ162" t="str">
            <v>Tailored Policy Support &amp; Technical Assistance</v>
          </cell>
          <cell r="AK162" t="str">
            <v>United Nations Office on Drugs and Crime (UNODC)</v>
          </cell>
          <cell r="AL162" t="str">
            <v>INL (US Government)</v>
          </cell>
          <cell r="AM162" t="str">
            <v>CARICOM IMPACS</v>
          </cell>
          <cell r="AN162" t="str">
            <v>IGO/RGO (International or Regional Organization)</v>
          </cell>
          <cell r="AO162" t="str">
            <v>Caricom Implementing Agency for Crime and Security (Caricom- IMPACS)</v>
          </cell>
          <cell r="AQ162" t="str">
            <v>CARICOM Member States are supported in increasing capacity against emerging transnational organized threats on maritime security.</v>
          </cell>
          <cell r="AZ162">
            <v>0</v>
          </cell>
          <cell r="BC162">
            <v>0</v>
          </cell>
          <cell r="BF162">
            <v>0</v>
          </cell>
          <cell r="BI162">
            <v>0</v>
          </cell>
          <cell r="BL162">
            <v>0</v>
          </cell>
          <cell r="BO162">
            <v>0</v>
          </cell>
          <cell r="BR162">
            <v>0</v>
          </cell>
          <cell r="BU162">
            <v>0</v>
          </cell>
          <cell r="BX162">
            <v>0</v>
          </cell>
          <cell r="CA162">
            <v>0</v>
          </cell>
          <cell r="CB162">
            <v>0</v>
          </cell>
          <cell r="CC162">
            <v>0</v>
          </cell>
          <cell r="CD162">
            <v>0</v>
          </cell>
          <cell r="CG162">
            <v>0</v>
          </cell>
          <cell r="CJ162">
            <v>0</v>
          </cell>
          <cell r="CM162">
            <v>0</v>
          </cell>
          <cell r="CP162">
            <v>0</v>
          </cell>
          <cell r="CS162">
            <v>0</v>
          </cell>
          <cell r="CV162">
            <v>0</v>
          </cell>
          <cell r="CY162">
            <v>0</v>
          </cell>
          <cell r="DB162">
            <v>0</v>
          </cell>
          <cell r="DE162">
            <v>0</v>
          </cell>
          <cell r="DH162">
            <v>0</v>
          </cell>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row>
        <row r="163">
          <cell r="E163"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G163">
            <v>2022</v>
          </cell>
          <cell r="H163">
            <v>2023</v>
          </cell>
          <cell r="I163" t="str">
            <v>Ms. Francesca Caonero francesca.caonero@un.org</v>
          </cell>
          <cell r="U163" t="str">
            <v>Contribute to gender equality/women’s empowerment in a limited way (1)</v>
          </cell>
          <cell r="V163" t="str">
            <v>Limited contribution to realization of human rights (1)</v>
          </cell>
          <cell r="W163" t="str">
            <v>Sustaining Peace is the Principal objective   (3)</v>
          </cell>
          <cell r="X163" t="str">
            <v>Capacity Development/Technical Assistance </v>
          </cell>
          <cell r="Z163" t="str">
            <v xml:space="preserve">Other </v>
          </cell>
          <cell r="AA163" t="str">
            <v>16.4 By 2030, significantly reduce illicit financial and arms flows, strengthen the recovery and return of stolen assets and combat all forms of organized crime</v>
          </cell>
          <cell r="AF163" t="str">
            <v>Crime and Security</v>
          </cell>
          <cell r="AG163" t="str">
            <v>Access to Justice</v>
          </cell>
          <cell r="AH163" t="str">
            <v>Regional Cooperation</v>
          </cell>
          <cell r="AI163" t="str">
            <v xml:space="preserve"> A Resilient, Inclusive, Gender-Sensitive, and Peaceful Society</v>
          </cell>
          <cell r="AJ163" t="str">
            <v>Tailored Policy Support &amp; Technical Assistance</v>
          </cell>
          <cell r="AK163" t="str">
            <v>United Nations Office on Drugs and Crime (UNODC)</v>
          </cell>
          <cell r="AL163" t="str">
            <v>INL (US Government)</v>
          </cell>
          <cell r="AM163" t="str">
            <v>CARICOM IMPACS</v>
          </cell>
          <cell r="AN163" t="str">
            <v>IGO/RGO (International or Regional Organization)</v>
          </cell>
          <cell r="AO163" t="str">
            <v>Caricom Implementing Agency for Crime and Security (Caricom- IMPACS)</v>
          </cell>
          <cell r="AP163" t="str">
            <v>Regional Security System (RSS)</v>
          </cell>
          <cell r="AQ163" t="str">
            <v>Maritime Security Strategy for the Caribbean is developed and validated in coordination with CARICOM IMPACS.</v>
          </cell>
          <cell r="AZ163">
            <v>0</v>
          </cell>
          <cell r="BC163">
            <v>0</v>
          </cell>
          <cell r="BF163">
            <v>0</v>
          </cell>
          <cell r="BI163">
            <v>0</v>
          </cell>
          <cell r="BL163">
            <v>0</v>
          </cell>
          <cell r="BO163">
            <v>0</v>
          </cell>
          <cell r="BR163">
            <v>0</v>
          </cell>
          <cell r="BU163">
            <v>0</v>
          </cell>
          <cell r="BX163">
            <v>0</v>
          </cell>
          <cell r="CA163">
            <v>0</v>
          </cell>
          <cell r="CB163">
            <v>0</v>
          </cell>
          <cell r="CC163">
            <v>0</v>
          </cell>
          <cell r="CD163">
            <v>0</v>
          </cell>
          <cell r="CG163">
            <v>0</v>
          </cell>
          <cell r="CJ163">
            <v>0</v>
          </cell>
          <cell r="CM163">
            <v>0</v>
          </cell>
          <cell r="CP163">
            <v>0</v>
          </cell>
          <cell r="CS163">
            <v>0</v>
          </cell>
          <cell r="CV163">
            <v>0</v>
          </cell>
          <cell r="CY163">
            <v>0</v>
          </cell>
          <cell r="DB163">
            <v>0</v>
          </cell>
          <cell r="DE163">
            <v>0</v>
          </cell>
          <cell r="DH163">
            <v>0</v>
          </cell>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row>
        <row r="164">
          <cell r="E164" t="str">
            <v>Strengthen capacities of Member States to successfully complete the Implementation Review Mechanism of the UN Convention against Corruption in line with international standards.</v>
          </cell>
          <cell r="G164">
            <v>2021</v>
          </cell>
          <cell r="H164">
            <v>2022</v>
          </cell>
          <cell r="I164" t="str">
            <v>Ms. Bo Shakira Harris            boshakira.harris@un.org</v>
          </cell>
          <cell r="R164" t="str">
            <v xml:space="preserve">UNODC will provide technical assistance to St. Lucia to ensure capacity for the successful completion of the Self-Assessment Check List of the Implementation Review Mechanism, and for the successful completion of the review. Likewise, UNODC will also support the particpation of St. Lucia in the Review of Guyana for which it has drawn lots. </v>
          </cell>
          <cell r="U164" t="str">
            <v>Contribute to gender equality/women’s empowerment in a limited way (1)</v>
          </cell>
          <cell r="V164" t="str">
            <v>Limited contribution to realization of human rights (1)</v>
          </cell>
          <cell r="W164" t="str">
            <v>Sustaining Peace is the Principal objective   (3)</v>
          </cell>
          <cell r="X164" t="str">
            <v>Capacity Development/Technical Assistance </v>
          </cell>
          <cell r="Z164" t="str">
            <v xml:space="preserve">Other </v>
          </cell>
          <cell r="AA164" t="str">
            <v>16.6 Develop effective, accountable and transparent institutions at all levels</v>
          </cell>
          <cell r="AF164" t="str">
            <v>Crime and Security</v>
          </cell>
          <cell r="AG164" t="str">
            <v>Access to Justice</v>
          </cell>
          <cell r="AH164" t="str">
            <v>Regional Cooperation</v>
          </cell>
          <cell r="AI164" t="str">
            <v xml:space="preserve"> A Resilient, Inclusive, Gender-Sensitive, and Peaceful Society</v>
          </cell>
          <cell r="AJ164" t="str">
            <v>Tailored Policy Support &amp; Technical Assistance</v>
          </cell>
          <cell r="AK164" t="str">
            <v>United Nations Office on Drugs and Crime (UNODC)</v>
          </cell>
          <cell r="AL164" t="str">
            <v>TBC</v>
          </cell>
          <cell r="AM164" t="str">
            <v>CARICOM IMPACS</v>
          </cell>
          <cell r="AN164" t="str">
            <v>IGO/RGO (International or Regional Organization)</v>
          </cell>
          <cell r="AO164" t="str">
            <v>Caricom Implementing Agency for Crime and Security (Caricom- IMPACS)</v>
          </cell>
          <cell r="AP164" t="str">
            <v>Regional Security System (RSS)</v>
          </cell>
          <cell r="AQ164" t="str">
            <v>St. Lucia successfully completes and submits the UNCAC Implementation Reiview Mechanism, and supports the IRM process in Guyana.</v>
          </cell>
          <cell r="AR164" t="str">
            <v>16.6.2 Proportion of population satisfied with their last experience of public services</v>
          </cell>
          <cell r="AZ164">
            <v>0</v>
          </cell>
          <cell r="BC164">
            <v>0</v>
          </cell>
          <cell r="BF164">
            <v>0</v>
          </cell>
          <cell r="BI164">
            <v>0</v>
          </cell>
          <cell r="BL164">
            <v>0</v>
          </cell>
          <cell r="BO164">
            <v>0</v>
          </cell>
          <cell r="BR164">
            <v>0</v>
          </cell>
          <cell r="BU164">
            <v>0</v>
          </cell>
          <cell r="BX164">
            <v>0</v>
          </cell>
          <cell r="CA164">
            <v>0</v>
          </cell>
          <cell r="CB164">
            <v>0</v>
          </cell>
          <cell r="CC164">
            <v>0</v>
          </cell>
          <cell r="CD164">
            <v>0</v>
          </cell>
          <cell r="CG164">
            <v>0</v>
          </cell>
          <cell r="CJ164">
            <v>0</v>
          </cell>
          <cell r="CM164">
            <v>0</v>
          </cell>
          <cell r="CP164">
            <v>0</v>
          </cell>
          <cell r="CS164">
            <v>0</v>
          </cell>
          <cell r="CV164">
            <v>0</v>
          </cell>
          <cell r="CY164">
            <v>0</v>
          </cell>
          <cell r="DB164">
            <v>0</v>
          </cell>
          <cell r="DE164">
            <v>0</v>
          </cell>
          <cell r="DH164">
            <v>0</v>
          </cell>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row>
        <row r="165">
          <cell r="E165" t="str">
            <v>Strengthen capacities of national and local agencies to follow-up on the findings and recommendations emerging from the Implementation Review Mechanism of the UN Convention against Corruption in line with international standards.</v>
          </cell>
          <cell r="G165">
            <v>2022</v>
          </cell>
          <cell r="H165">
            <v>2023</v>
          </cell>
          <cell r="I165" t="str">
            <v>Ms. Bo Shakira Harris            boshakira.harris@un.org</v>
          </cell>
          <cell r="U165" t="str">
            <v>Contribute to gender equality/women’s empowerment in a limited way (1)</v>
          </cell>
          <cell r="V165" t="str">
            <v>Limited contribution to realization of human rights (1)</v>
          </cell>
          <cell r="W165" t="str">
            <v>Sustaining Peace is the Principal objective   (3)</v>
          </cell>
          <cell r="X165" t="str">
            <v>Capacity Development/Technical Assistance </v>
          </cell>
          <cell r="Z165" t="str">
            <v xml:space="preserve">Other </v>
          </cell>
          <cell r="AA165" t="str">
            <v>16.6 Develop effective, accountable and transparent institutions at all levels</v>
          </cell>
          <cell r="AF165" t="str">
            <v>Crime and Security</v>
          </cell>
          <cell r="AG165" t="str">
            <v>Access to Justice</v>
          </cell>
          <cell r="AH165" t="str">
            <v>Regional Cooperation</v>
          </cell>
          <cell r="AI165" t="str">
            <v xml:space="preserve"> A Resilient, Inclusive, Gender-Sensitive, and Peaceful Society</v>
          </cell>
          <cell r="AJ165" t="str">
            <v>Tailored Policy Support &amp; Technical Assistance</v>
          </cell>
          <cell r="AK165" t="str">
            <v>United Nations Office on Drugs and Crime (UNODC)</v>
          </cell>
          <cell r="AL165" t="str">
            <v>TBC</v>
          </cell>
          <cell r="AM165" t="str">
            <v>CARICOM IMPACS</v>
          </cell>
          <cell r="AN165" t="str">
            <v>IGO/RGO (International or Regional Organization)</v>
          </cell>
          <cell r="AO165" t="str">
            <v>Caricom Implementing Agency for Crime and Security (Caricom- IMPACS)</v>
          </cell>
          <cell r="AQ165" t="str">
            <v>At least one (1) CARICOM Member State supported in the implementation of recommendations produced through the UNCAC Implementation Review Mechanism</v>
          </cell>
          <cell r="AR165" t="str">
            <v>16.6.2 Proportion of population satisfied with their last experience of public services</v>
          </cell>
          <cell r="AZ165">
            <v>0</v>
          </cell>
          <cell r="BC165">
            <v>0</v>
          </cell>
          <cell r="BF165">
            <v>0</v>
          </cell>
          <cell r="BI165">
            <v>0</v>
          </cell>
          <cell r="BL165">
            <v>0</v>
          </cell>
          <cell r="BO165">
            <v>0</v>
          </cell>
          <cell r="BR165">
            <v>0</v>
          </cell>
          <cell r="BU165">
            <v>0</v>
          </cell>
          <cell r="BX165">
            <v>0</v>
          </cell>
          <cell r="CA165">
            <v>0</v>
          </cell>
          <cell r="CB165">
            <v>0</v>
          </cell>
          <cell r="CC165">
            <v>0</v>
          </cell>
          <cell r="CD165">
            <v>0</v>
          </cell>
          <cell r="CG165">
            <v>0</v>
          </cell>
          <cell r="CJ165">
            <v>0</v>
          </cell>
          <cell r="CM165">
            <v>0</v>
          </cell>
          <cell r="CP165">
            <v>0</v>
          </cell>
          <cell r="CS165">
            <v>0</v>
          </cell>
          <cell r="CV165">
            <v>0</v>
          </cell>
          <cell r="CY165">
            <v>0</v>
          </cell>
          <cell r="DB165">
            <v>0</v>
          </cell>
          <cell r="DE165">
            <v>0</v>
          </cell>
          <cell r="DH165">
            <v>0</v>
          </cell>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row>
        <row r="166">
          <cell r="E166" t="str">
            <v xml:space="preserve">Support a harmonized approach  to  continue  supporting  Member  States  on  the  implementation  of  specialized  cross-border   approaches   that   have   demonstrated   positive  results  on  detection  and  interdiction  of  illegal  trafficking  </v>
          </cell>
          <cell r="G166">
            <v>2016</v>
          </cell>
          <cell r="H166">
            <v>2024</v>
          </cell>
          <cell r="I166" t="str">
            <v>Ms. Bo Shakira Harris            boshakira.harris@un.org</v>
          </cell>
          <cell r="L166" t="str">
            <v xml:space="preserve">UNODC will continue to support Barbados in the implementation of the UNODC-WCO-INTERPOL Airport Communication Project through to 2024 in accordance with funding. </v>
          </cell>
          <cell r="U166" t="str">
            <v>Gender equality/women’s empowerment is a significant objective (2)</v>
          </cell>
          <cell r="V166" t="str">
            <v>Significant contribution to realization of human rights (2)</v>
          </cell>
          <cell r="W166" t="str">
            <v>Sustaining Peace is the Principal objective   (3)</v>
          </cell>
          <cell r="X166" t="str">
            <v>Capacity Development/Technical Assistance </v>
          </cell>
          <cell r="Z166" t="str">
            <v xml:space="preserve">Other </v>
          </cell>
          <cell r="AA166" t="str">
            <v>16.4 By 2030, significantly reduce illicit financial and arms flows, strengthen the recovery and return of stolen assets and combat all forms of organized crime</v>
          </cell>
          <cell r="AF166" t="str">
            <v>Crime and Security</v>
          </cell>
          <cell r="AG166" t="str">
            <v>Access to Justice</v>
          </cell>
          <cell r="AH166" t="str">
            <v>Regional Cooperation</v>
          </cell>
          <cell r="AI166" t="str">
            <v xml:space="preserve"> A Resilient, Inclusive, Gender-Sensitive, and Peaceful Society</v>
          </cell>
          <cell r="AJ166" t="str">
            <v>Tailored Policy Support &amp; Technical Assistance</v>
          </cell>
          <cell r="AK166" t="str">
            <v>United Nations Office on Drugs and Crime (UNODC)</v>
          </cell>
          <cell r="AL166" t="str">
            <v>European Union</v>
          </cell>
          <cell r="AM166" t="str">
            <v>CARICOM IMPACS, WCO, INTERPOL</v>
          </cell>
          <cell r="AN166" t="str">
            <v>IGO/RGO (International or Regional Organization)</v>
          </cell>
          <cell r="AO166" t="str">
            <v>Caricom Implementing Agency for Crime and Security (Caricom- IMPACS)</v>
          </cell>
          <cell r="AQ166" t="str">
            <v>Barbados has increased capacity for national, regional and international coorindation for the detection, investigation and interception of suspcious passengers, cargo and mail at the international airport.</v>
          </cell>
          <cell r="AZ166">
            <v>0</v>
          </cell>
          <cell r="BA166">
            <v>125000</v>
          </cell>
          <cell r="BB166">
            <v>25000</v>
          </cell>
          <cell r="BC166">
            <v>100000</v>
          </cell>
          <cell r="BF166">
            <v>0</v>
          </cell>
          <cell r="BI166">
            <v>0</v>
          </cell>
          <cell r="BL166">
            <v>0</v>
          </cell>
          <cell r="BO166">
            <v>0</v>
          </cell>
          <cell r="BR166">
            <v>0</v>
          </cell>
          <cell r="BU166">
            <v>0</v>
          </cell>
          <cell r="BX166">
            <v>0</v>
          </cell>
          <cell r="CA166">
            <v>0</v>
          </cell>
          <cell r="CB166">
            <v>125000</v>
          </cell>
          <cell r="CC166">
            <v>25000</v>
          </cell>
          <cell r="CD166">
            <v>100000</v>
          </cell>
          <cell r="CG166">
            <v>0</v>
          </cell>
          <cell r="CJ166">
            <v>0</v>
          </cell>
          <cell r="CK166">
            <v>125000</v>
          </cell>
          <cell r="CL166">
            <v>0</v>
          </cell>
          <cell r="CM166">
            <v>125000</v>
          </cell>
          <cell r="CP166">
            <v>0</v>
          </cell>
          <cell r="CS166">
            <v>0</v>
          </cell>
          <cell r="CV166">
            <v>0</v>
          </cell>
          <cell r="CY166">
            <v>0</v>
          </cell>
          <cell r="DB166">
            <v>0</v>
          </cell>
          <cell r="DE166">
            <v>0</v>
          </cell>
          <cell r="DH166">
            <v>0</v>
          </cell>
          <cell r="DK166">
            <v>0</v>
          </cell>
          <cell r="DL166">
            <v>125000</v>
          </cell>
          <cell r="DM166">
            <v>0</v>
          </cell>
          <cell r="DN166">
            <v>125000</v>
          </cell>
          <cell r="DO166">
            <v>0</v>
          </cell>
          <cell r="DP166">
            <v>0</v>
          </cell>
          <cell r="DQ166">
            <v>0</v>
          </cell>
          <cell r="DR166">
            <v>0</v>
          </cell>
          <cell r="DS166">
            <v>0</v>
          </cell>
          <cell r="DT166">
            <v>0</v>
          </cell>
          <cell r="DU166">
            <v>250000</v>
          </cell>
          <cell r="DV166">
            <v>25000</v>
          </cell>
          <cell r="DW166">
            <v>225000</v>
          </cell>
          <cell r="DX166">
            <v>0</v>
          </cell>
          <cell r="DY166">
            <v>0</v>
          </cell>
          <cell r="DZ166">
            <v>0</v>
          </cell>
          <cell r="EA166">
            <v>0</v>
          </cell>
          <cell r="EB166">
            <v>0</v>
          </cell>
          <cell r="EC166">
            <v>0</v>
          </cell>
          <cell r="ED166">
            <v>0</v>
          </cell>
          <cell r="EE166">
            <v>0</v>
          </cell>
          <cell r="EF166">
            <v>0</v>
          </cell>
        </row>
        <row r="167">
          <cell r="E167" t="str">
            <v xml:space="preserve">Capacities enhanced and meaningful youth engagement supported to promote inclusive and peaceful ​Caribbean SIDS. </v>
          </cell>
          <cell r="AF167" t="str">
            <v>Gender-Based Violence Prevention</v>
          </cell>
          <cell r="AG167" t="str">
            <v>Access to Justice</v>
          </cell>
          <cell r="AH167" t="str">
            <v>Capacity Building</v>
          </cell>
          <cell r="AJ167" t="str">
            <v>Tailored Policy Support &amp; Technical Assistance</v>
          </cell>
          <cell r="AK167" t="str">
            <v>United Nations Educational, Scientific and Cultural Organization (UNESCO)</v>
          </cell>
          <cell r="AZ167">
            <v>0</v>
          </cell>
          <cell r="BC167">
            <v>0</v>
          </cell>
          <cell r="BF167">
            <v>0</v>
          </cell>
          <cell r="BI167">
            <v>0</v>
          </cell>
          <cell r="BL167">
            <v>0</v>
          </cell>
          <cell r="BO167">
            <v>0</v>
          </cell>
          <cell r="BR167">
            <v>0</v>
          </cell>
          <cell r="BU167">
            <v>0</v>
          </cell>
          <cell r="BX167">
            <v>0</v>
          </cell>
          <cell r="CA167">
            <v>0</v>
          </cell>
          <cell r="CB167">
            <v>0</v>
          </cell>
          <cell r="CC167">
            <v>0</v>
          </cell>
          <cell r="CD167">
            <v>0</v>
          </cell>
          <cell r="CG167">
            <v>0</v>
          </cell>
          <cell r="CJ167">
            <v>0</v>
          </cell>
          <cell r="CM167">
            <v>0</v>
          </cell>
          <cell r="CP167">
            <v>0</v>
          </cell>
          <cell r="CS167">
            <v>0</v>
          </cell>
          <cell r="CV167">
            <v>0</v>
          </cell>
          <cell r="CY167">
            <v>0</v>
          </cell>
          <cell r="DB167">
            <v>0</v>
          </cell>
          <cell r="DE167">
            <v>0</v>
          </cell>
          <cell r="DH167">
            <v>0</v>
          </cell>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row>
        <row r="168">
          <cell r="E168" t="str">
            <v>Strengthening and Protecting Barbados’ Cultural
Property: The Digitization and Conservation of Slavery
Records</v>
          </cell>
          <cell r="F168" t="str">
            <v>Reduced risk of loss of valuable national archival records
2. Facilitation of digital access to the archives department’s collections and services
3. Creation of national opportunities for new income revenue streams
4. Enhance Barbados’ Heritage Tourism product through facilitating digital family history, genealogy and academic research
5. Creation of an emergency contingency plan for historic records"</v>
          </cell>
          <cell r="AF168" t="str">
            <v>Support to Institutions</v>
          </cell>
          <cell r="AK168" t="str">
            <v>United Nations Educational, Scientific and Cultural Organization (UNESCO)</v>
          </cell>
          <cell r="AZ168">
            <v>0</v>
          </cell>
          <cell r="BC168">
            <v>0</v>
          </cell>
          <cell r="BF168">
            <v>0</v>
          </cell>
          <cell r="BI168">
            <v>0</v>
          </cell>
          <cell r="BL168">
            <v>0</v>
          </cell>
          <cell r="BO168">
            <v>0</v>
          </cell>
          <cell r="BR168">
            <v>0</v>
          </cell>
          <cell r="BU168">
            <v>0</v>
          </cell>
          <cell r="BX168">
            <v>0</v>
          </cell>
          <cell r="CA168">
            <v>0</v>
          </cell>
          <cell r="CB168">
            <v>0</v>
          </cell>
          <cell r="CC168">
            <v>0</v>
          </cell>
          <cell r="CD168">
            <v>0</v>
          </cell>
          <cell r="CG168">
            <v>0</v>
          </cell>
          <cell r="CJ168">
            <v>0</v>
          </cell>
          <cell r="CM168">
            <v>0</v>
          </cell>
          <cell r="CP168">
            <v>0</v>
          </cell>
          <cell r="CS168">
            <v>0</v>
          </cell>
          <cell r="CV168">
            <v>0</v>
          </cell>
          <cell r="CY168">
            <v>0</v>
          </cell>
          <cell r="DB168">
            <v>0</v>
          </cell>
          <cell r="DE168">
            <v>0</v>
          </cell>
          <cell r="DH168">
            <v>0</v>
          </cell>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row>
        <row r="169">
          <cell r="E169" t="str">
            <v xml:space="preserve">Enhanced capacities among the media, sports and members of the creative and cultural industries and the women’s movement in CARICOM to report and promote positive social norms that promote gender equality and women’s empowerment. </v>
          </cell>
          <cell r="F169" t="str">
            <v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v>
          </cell>
          <cell r="AF169" t="str">
            <v>Gender discriminatory roles and practices</v>
          </cell>
          <cell r="AG169" t="str">
            <v>Support to Institutions</v>
          </cell>
          <cell r="AH169" t="str">
            <v>Capacity Building</v>
          </cell>
          <cell r="AJ169" t="str">
            <v>Tailored Policy Support &amp; Technical Assistance</v>
          </cell>
          <cell r="AK169" t="str">
            <v>United Nations Entity for Gender Equality and the Empowerment of Women (UN Women)</v>
          </cell>
          <cell r="AO169" t="str">
            <v>OECS, regional media houses</v>
          </cell>
          <cell r="AZ169">
            <v>0</v>
          </cell>
          <cell r="BC169">
            <v>0</v>
          </cell>
          <cell r="BF169">
            <v>0</v>
          </cell>
          <cell r="BI169">
            <v>0</v>
          </cell>
          <cell r="BL169">
            <v>0</v>
          </cell>
          <cell r="BO169">
            <v>0</v>
          </cell>
          <cell r="BR169">
            <v>0</v>
          </cell>
          <cell r="BU169">
            <v>0</v>
          </cell>
          <cell r="BX169">
            <v>0</v>
          </cell>
          <cell r="CA169">
            <v>0</v>
          </cell>
          <cell r="CB169">
            <v>0</v>
          </cell>
          <cell r="CC169">
            <v>0</v>
          </cell>
          <cell r="CD169">
            <v>0</v>
          </cell>
          <cell r="CG169">
            <v>0</v>
          </cell>
          <cell r="CJ169">
            <v>0</v>
          </cell>
          <cell r="CM169">
            <v>0</v>
          </cell>
          <cell r="CP169">
            <v>0</v>
          </cell>
          <cell r="CS169">
            <v>0</v>
          </cell>
          <cell r="CV169">
            <v>0</v>
          </cell>
          <cell r="CY169">
            <v>0</v>
          </cell>
          <cell r="DB169">
            <v>0</v>
          </cell>
          <cell r="DE169">
            <v>0</v>
          </cell>
          <cell r="DH169">
            <v>0</v>
          </cell>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row>
        <row r="170">
          <cell r="E170" t="str">
            <v>Strengthened capacity of and collaboration between NGMs and CSOs (including FBOs) to mainstream gender throughout regional and national policies and programmes. </v>
          </cell>
          <cell r="AF170" t="str">
            <v>Gender discriminatory roles and practices</v>
          </cell>
          <cell r="AG170" t="str">
            <v>Support to Institutions</v>
          </cell>
          <cell r="AH170" t="str">
            <v>Capacity Building</v>
          </cell>
          <cell r="AJ170" t="str">
            <v>Tailored Policy Support &amp; Technical Assistance</v>
          </cell>
          <cell r="AK170" t="str">
            <v>United Nations Entity for Gender Equality and the Empowerment of Women (UN Women)</v>
          </cell>
          <cell r="AO170" t="str">
            <v>Caribbean Community Secretariat (CARICOM)</v>
          </cell>
          <cell r="AP170" t="str">
            <v xml:space="preserve">OECS </v>
          </cell>
          <cell r="AZ170">
            <v>0</v>
          </cell>
          <cell r="BC170">
            <v>0</v>
          </cell>
          <cell r="BF170">
            <v>0</v>
          </cell>
          <cell r="BI170">
            <v>0</v>
          </cell>
          <cell r="BL170">
            <v>0</v>
          </cell>
          <cell r="BO170">
            <v>0</v>
          </cell>
          <cell r="BR170">
            <v>0</v>
          </cell>
          <cell r="BU170">
            <v>0</v>
          </cell>
          <cell r="BX170">
            <v>0</v>
          </cell>
          <cell r="CA170">
            <v>0</v>
          </cell>
          <cell r="CB170">
            <v>0</v>
          </cell>
          <cell r="CC170">
            <v>0</v>
          </cell>
          <cell r="CD170">
            <v>0</v>
          </cell>
          <cell r="CG170">
            <v>0</v>
          </cell>
          <cell r="CJ170">
            <v>0</v>
          </cell>
          <cell r="CM170">
            <v>0</v>
          </cell>
          <cell r="CP170">
            <v>0</v>
          </cell>
          <cell r="CS170">
            <v>0</v>
          </cell>
          <cell r="CV170">
            <v>0</v>
          </cell>
          <cell r="CY170">
            <v>0</v>
          </cell>
          <cell r="DB170">
            <v>0</v>
          </cell>
          <cell r="DE170">
            <v>0</v>
          </cell>
          <cell r="DH170">
            <v>0</v>
          </cell>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row>
        <row r="171">
          <cell r="E171" t="str">
            <v>Improved capacity of the UN, regional and national systems to produce and analyse gender statistics to measure progress on the SDGs.</v>
          </cell>
          <cell r="AF171" t="str">
            <v>Gender-Based Violence Prevention</v>
          </cell>
          <cell r="AG171" t="str">
            <v>Climate Change Adaptation and Resilience</v>
          </cell>
          <cell r="AH171" t="str">
            <v xml:space="preserve">Inclusive rural Transformation </v>
          </cell>
          <cell r="AJ171" t="str">
            <v>Climate Change and Disaster Risk Reduction</v>
          </cell>
          <cell r="AK171" t="str">
            <v>United Nations Entity for Gender Equality and the Empowerment of Women (UN Women)</v>
          </cell>
          <cell r="AZ171">
            <v>0</v>
          </cell>
          <cell r="BC171">
            <v>0</v>
          </cell>
          <cell r="BF171">
            <v>0</v>
          </cell>
          <cell r="BI171">
            <v>0</v>
          </cell>
          <cell r="BL171">
            <v>0</v>
          </cell>
          <cell r="BO171">
            <v>0</v>
          </cell>
          <cell r="BR171">
            <v>0</v>
          </cell>
          <cell r="BU171">
            <v>0</v>
          </cell>
          <cell r="BX171">
            <v>0</v>
          </cell>
          <cell r="CA171">
            <v>0</v>
          </cell>
          <cell r="CB171">
            <v>0</v>
          </cell>
          <cell r="CC171">
            <v>0</v>
          </cell>
          <cell r="CD171">
            <v>0</v>
          </cell>
          <cell r="CG171">
            <v>0</v>
          </cell>
          <cell r="CJ171">
            <v>0</v>
          </cell>
          <cell r="CM171">
            <v>0</v>
          </cell>
          <cell r="CP171">
            <v>0</v>
          </cell>
          <cell r="CS171">
            <v>0</v>
          </cell>
          <cell r="CV171">
            <v>0</v>
          </cell>
          <cell r="CY171">
            <v>0</v>
          </cell>
          <cell r="DB171">
            <v>0</v>
          </cell>
          <cell r="DE171">
            <v>0</v>
          </cell>
          <cell r="DH171">
            <v>0</v>
          </cell>
          <cell r="DK171">
            <v>0</v>
          </cell>
          <cell r="DL171">
            <v>0</v>
          </cell>
          <cell r="DM171">
            <v>0</v>
          </cell>
          <cell r="DN171">
            <v>0</v>
          </cell>
          <cell r="DO171">
            <v>0</v>
          </cell>
          <cell r="DP171">
            <v>0</v>
          </cell>
          <cell r="DQ171">
            <v>0</v>
          </cell>
          <cell r="DR171">
            <v>0</v>
          </cell>
          <cell r="DS171">
            <v>0</v>
          </cell>
          <cell r="DT171">
            <v>0</v>
          </cell>
          <cell r="DU171">
            <v>0</v>
          </cell>
          <cell r="DV171">
            <v>0</v>
          </cell>
          <cell r="DW171">
            <v>0</v>
          </cell>
          <cell r="DX171">
            <v>0</v>
          </cell>
          <cell r="DY171">
            <v>0</v>
          </cell>
          <cell r="DZ171">
            <v>0</v>
          </cell>
          <cell r="EA171">
            <v>0</v>
          </cell>
          <cell r="EB171">
            <v>0</v>
          </cell>
          <cell r="EC171">
            <v>0</v>
          </cell>
          <cell r="ED171">
            <v>0</v>
          </cell>
          <cell r="EE171">
            <v>0</v>
          </cell>
          <cell r="EF171">
            <v>0</v>
          </cell>
        </row>
        <row r="172">
          <cell r="E172" t="str">
            <v xml:space="preserve">Strengthened skills among policymakers to develop GBV legislation and policy in line with international standards. </v>
          </cell>
          <cell r="F172" t="str">
            <v>CARICOM Implementing Agency for Crime and Security (CARICOM- IMPACS)</v>
          </cell>
          <cell r="AF172" t="str">
            <v>Gender-Based Violence Prevention</v>
          </cell>
          <cell r="AG172" t="str">
            <v>Capacity Building</v>
          </cell>
          <cell r="AH172" t="str">
            <v>Access to Justice</v>
          </cell>
          <cell r="AJ172" t="str">
            <v>COVID Response  &amp;  Socio-economic Recovery</v>
          </cell>
          <cell r="AK172" t="str">
            <v>United Nations Entity for Gender Equality and the Empowerment of Women (UN Women)</v>
          </cell>
          <cell r="AZ172">
            <v>0</v>
          </cell>
          <cell r="BC172">
            <v>0</v>
          </cell>
          <cell r="BF172">
            <v>0</v>
          </cell>
          <cell r="BI172">
            <v>0</v>
          </cell>
          <cell r="BL172">
            <v>0</v>
          </cell>
          <cell r="BO172">
            <v>0</v>
          </cell>
          <cell r="BR172">
            <v>0</v>
          </cell>
          <cell r="BU172">
            <v>0</v>
          </cell>
          <cell r="BX172">
            <v>0</v>
          </cell>
          <cell r="CA172">
            <v>0</v>
          </cell>
          <cell r="CB172">
            <v>0</v>
          </cell>
          <cell r="CC172">
            <v>0</v>
          </cell>
          <cell r="CD172">
            <v>0</v>
          </cell>
          <cell r="CG172">
            <v>0</v>
          </cell>
          <cell r="CJ172">
            <v>0</v>
          </cell>
          <cell r="CM172">
            <v>0</v>
          </cell>
          <cell r="CP172">
            <v>0</v>
          </cell>
          <cell r="CS172">
            <v>0</v>
          </cell>
          <cell r="CV172">
            <v>0</v>
          </cell>
          <cell r="CY172">
            <v>0</v>
          </cell>
          <cell r="DB172">
            <v>0</v>
          </cell>
          <cell r="DE172">
            <v>0</v>
          </cell>
          <cell r="DH172">
            <v>0</v>
          </cell>
          <cell r="DK172">
            <v>0</v>
          </cell>
          <cell r="DL172">
            <v>0</v>
          </cell>
          <cell r="DM172">
            <v>0</v>
          </cell>
          <cell r="DN172">
            <v>0</v>
          </cell>
          <cell r="DO172">
            <v>0</v>
          </cell>
          <cell r="DP172">
            <v>0</v>
          </cell>
          <cell r="DQ172">
            <v>0</v>
          </cell>
          <cell r="DR172">
            <v>0</v>
          </cell>
          <cell r="DS172">
            <v>0</v>
          </cell>
          <cell r="DT172">
            <v>0</v>
          </cell>
          <cell r="DU172">
            <v>0</v>
          </cell>
          <cell r="DV172">
            <v>0</v>
          </cell>
          <cell r="DW172">
            <v>0</v>
          </cell>
          <cell r="DX172">
            <v>0</v>
          </cell>
          <cell r="DY172">
            <v>0</v>
          </cell>
          <cell r="DZ172">
            <v>0</v>
          </cell>
          <cell r="EA172">
            <v>0</v>
          </cell>
          <cell r="EB172">
            <v>0</v>
          </cell>
          <cell r="EC172">
            <v>0</v>
          </cell>
          <cell r="ED172">
            <v>0</v>
          </cell>
          <cell r="EE172">
            <v>0</v>
          </cell>
          <cell r="EF172">
            <v>0</v>
          </cell>
        </row>
        <row r="173">
          <cell r="E173" t="str">
            <v>National and sub-national systems and institutions plan, fund and deliver evidence-based programmes that prevent and respond to violence against women and girls and harmful practices, including in other sectors</v>
          </cell>
          <cell r="F173"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3">
            <v>43831</v>
          </cell>
          <cell r="H173" t="str">
            <v>31/12/2023</v>
          </cell>
          <cell r="I173" t="str">
            <v>Je'nille Maraj</v>
          </cell>
          <cell r="O173" t="str">
            <v>Pilot Gender-Responsive Budgeting in two Ministries</v>
          </cell>
          <cell r="U173" t="str">
            <v>Gender equality/women’s empowerment is the principle objective (3)</v>
          </cell>
          <cell r="V173" t="str">
            <v>Significant contribution to realization of human rights (2)</v>
          </cell>
          <cell r="W173" t="str">
            <v>Contributes to sustaining peace in a limited way  human rights (1)</v>
          </cell>
          <cell r="X173" t="str">
            <v>Normative Support </v>
          </cell>
          <cell r="Y173" t="str">
            <v>Women and Girls</v>
          </cell>
          <cell r="Z173" t="str">
            <v xml:space="preserve">Joint Programmes </v>
          </cell>
          <cell r="AA173" t="str">
            <v>5.2 Eliminate all forms of violence against all women and girls in the public and private spheres, including trafficking and sexual and other types of exploitation</v>
          </cell>
          <cell r="AB173" t="str">
            <v>5.1 End all forms of discrimination against all women and girls everywhere</v>
          </cell>
          <cell r="AC173" t="str">
            <v>5.6 Ensure universal access to sexual and reproductive health and reproductive rights as agreed in accordance with the Programme of Action of the International Conference on Population and Development and the Beijing Platform for Action and the outcome do</v>
          </cell>
          <cell r="AD173" t="str">
            <v>5.c Adopt and strengthen sound policies and enforceable legislation for the promotion of gender equality and the empowerment of all women and girls at all levels</v>
          </cell>
          <cell r="AF173" t="str">
            <v>Gender-Based Violence Prevention</v>
          </cell>
          <cell r="AG173" t="str">
            <v>Gender Equality</v>
          </cell>
          <cell r="AH173" t="str">
            <v>Gender discriminatory roles and practices</v>
          </cell>
          <cell r="AI173" t="str">
            <v xml:space="preserve"> A Resilient, Inclusive, Gender-Sensitive, and Peaceful Society</v>
          </cell>
          <cell r="AJ173" t="str">
            <v>Tailored Policy Support &amp; Technical Assistance</v>
          </cell>
          <cell r="AK173" t="str">
            <v>United Nations Entity for Gender Equality and the Empowerment of Women (UN Women)</v>
          </cell>
          <cell r="AL173" t="str">
            <v>MPTF-Spotlight Initiative Fund; European Union</v>
          </cell>
          <cell r="AM173" t="str">
            <v>Government, Consultants</v>
          </cell>
          <cell r="AN173" t="str">
            <v>COM (Combination)</v>
          </cell>
          <cell r="AQ173" t="str">
            <v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v>
          </cell>
          <cell r="AR173" t="str">
            <v>5.5.1 Proportion of seats held by women in (a) national parliaments and (b) local governments</v>
          </cell>
          <cell r="AZ173">
            <v>0</v>
          </cell>
          <cell r="BC173">
            <v>0</v>
          </cell>
          <cell r="BF173">
            <v>0</v>
          </cell>
          <cell r="BI173">
            <v>0</v>
          </cell>
          <cell r="BJ173">
            <v>25000</v>
          </cell>
          <cell r="BK173">
            <v>10000</v>
          </cell>
          <cell r="BL173">
            <v>15000</v>
          </cell>
          <cell r="BO173">
            <v>0</v>
          </cell>
          <cell r="BR173">
            <v>0</v>
          </cell>
          <cell r="BU173">
            <v>0</v>
          </cell>
          <cell r="BX173">
            <v>0</v>
          </cell>
          <cell r="CA173">
            <v>0</v>
          </cell>
          <cell r="CB173">
            <v>25000</v>
          </cell>
          <cell r="CC173">
            <v>10000</v>
          </cell>
          <cell r="CD173">
            <v>15000</v>
          </cell>
          <cell r="CG173">
            <v>0</v>
          </cell>
          <cell r="CJ173">
            <v>0</v>
          </cell>
          <cell r="CM173">
            <v>0</v>
          </cell>
          <cell r="CP173">
            <v>0</v>
          </cell>
          <cell r="CS173">
            <v>0</v>
          </cell>
          <cell r="CV173">
            <v>0</v>
          </cell>
          <cell r="CY173">
            <v>0</v>
          </cell>
          <cell r="DB173">
            <v>0</v>
          </cell>
          <cell r="DE173">
            <v>0</v>
          </cell>
          <cell r="DH173">
            <v>0</v>
          </cell>
          <cell r="DK173">
            <v>0</v>
          </cell>
          <cell r="DL173">
            <v>0</v>
          </cell>
          <cell r="DM173">
            <v>0</v>
          </cell>
          <cell r="DN173">
            <v>0</v>
          </cell>
          <cell r="DO173">
            <v>0</v>
          </cell>
          <cell r="DP173">
            <v>0</v>
          </cell>
          <cell r="DQ173">
            <v>0</v>
          </cell>
          <cell r="DR173">
            <v>0</v>
          </cell>
          <cell r="DS173">
            <v>0</v>
          </cell>
          <cell r="DT173">
            <v>0</v>
          </cell>
          <cell r="DU173">
            <v>0</v>
          </cell>
          <cell r="DV173">
            <v>0</v>
          </cell>
          <cell r="DW173">
            <v>0</v>
          </cell>
          <cell r="DX173">
            <v>0</v>
          </cell>
          <cell r="DY173">
            <v>0</v>
          </cell>
          <cell r="DZ173">
            <v>0</v>
          </cell>
          <cell r="EA173">
            <v>0</v>
          </cell>
          <cell r="EB173">
            <v>0</v>
          </cell>
          <cell r="EC173">
            <v>0</v>
          </cell>
          <cell r="ED173">
            <v>25000</v>
          </cell>
          <cell r="EE173">
            <v>10000</v>
          </cell>
          <cell r="EF173">
            <v>15000</v>
          </cell>
        </row>
        <row r="174">
          <cell r="E174" t="str">
            <v>Gender inequitable social norms, attitudes and behaviours change at community and individual levels to prevent violence against women and girls and harmful practices</v>
          </cell>
          <cell r="F174"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4">
            <v>43831</v>
          </cell>
          <cell r="H174" t="str">
            <v>31/12/2023</v>
          </cell>
          <cell r="I174" t="str">
            <v>Je'nille Maraj</v>
          </cell>
          <cell r="O174" t="str">
            <v>Foundations and PfP Programme rollout, Behaviour Change Campaigns with the Government of Grenada, Social Mobilisation of the Judiciary as Duty-Bearers, Re-integration of Adolescent Mothers into the Education System</v>
          </cell>
          <cell r="U174" t="str">
            <v>Gender equality/women’s empowerment is the principle objective (3)</v>
          </cell>
          <cell r="V174" t="str">
            <v>Significant contribution to realization of human rights (2)</v>
          </cell>
          <cell r="W174" t="str">
            <v>Contributes to sustaining peace in a limited way  human rights (1)</v>
          </cell>
          <cell r="X174" t="str">
            <v>Capacity Development/Technical Assistance </v>
          </cell>
          <cell r="Y174" t="str">
            <v>Women and Girls</v>
          </cell>
          <cell r="Z174" t="str">
            <v xml:space="preserve">Joint Programmes </v>
          </cell>
          <cell r="AA174" t="str">
            <v>5.1 End all forms of discrimination against all women and girls everywhere</v>
          </cell>
          <cell r="AB174" t="str">
            <v>5.2 Eliminate all forms of violence against all women and girls in the public and private spheres, including trafficking and sexual and other types of exploitation</v>
          </cell>
          <cell r="AC174" t="str">
            <v>5.6 Ensure universal access to sexual and reproductive health and reproductive rights as agreed in accordance with the Programme of Action of the International Conference on Population and Development and the Beijing Platform for Action and the outcome do</v>
          </cell>
          <cell r="AD174" t="str">
            <v>5.c Adopt and strengthen sound policies and enforceable legislation for the promotion of gender equality and the empowerment of all women and girls at all levels</v>
          </cell>
          <cell r="AF174" t="str">
            <v>Gender-Based Violence Prevention</v>
          </cell>
          <cell r="AG174" t="str">
            <v>Gender Equality</v>
          </cell>
          <cell r="AH174" t="str">
            <v>Gender discriminatory roles and practices</v>
          </cell>
          <cell r="AI174" t="str">
            <v xml:space="preserve"> A Resilient, Inclusive, Gender-Sensitive, and Peaceful Society</v>
          </cell>
          <cell r="AJ174" t="str">
            <v>Tailored Policy Support &amp; Technical Assistance</v>
          </cell>
          <cell r="AK174" t="str">
            <v>United Nations Entity for Gender Equality and the Empowerment of Women (UN Women)</v>
          </cell>
          <cell r="AL174" t="str">
            <v>MPTF-Spotlight Initiative Fund; European Union</v>
          </cell>
          <cell r="AM174" t="str">
            <v>Government, CSOs</v>
          </cell>
          <cell r="AN174" t="str">
            <v>COM (Combination)</v>
          </cell>
          <cell r="AQ174" t="str">
            <v>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v>
          </cell>
          <cell r="AZ174">
            <v>0</v>
          </cell>
          <cell r="BC174">
            <v>0</v>
          </cell>
          <cell r="BF174">
            <v>0</v>
          </cell>
          <cell r="BI174">
            <v>0</v>
          </cell>
          <cell r="BJ174">
            <v>174812</v>
          </cell>
          <cell r="BK174">
            <v>109812</v>
          </cell>
          <cell r="BL174">
            <v>65000</v>
          </cell>
          <cell r="BO174">
            <v>0</v>
          </cell>
          <cell r="BR174">
            <v>0</v>
          </cell>
          <cell r="BU174">
            <v>0</v>
          </cell>
          <cell r="BX174">
            <v>0</v>
          </cell>
          <cell r="CA174">
            <v>0</v>
          </cell>
          <cell r="CB174">
            <v>174812</v>
          </cell>
          <cell r="CC174">
            <v>109812</v>
          </cell>
          <cell r="CD174">
            <v>65000</v>
          </cell>
          <cell r="CG174">
            <v>0</v>
          </cell>
          <cell r="CJ174">
            <v>0</v>
          </cell>
          <cell r="CM174">
            <v>0</v>
          </cell>
          <cell r="CP174">
            <v>0</v>
          </cell>
          <cell r="CS174">
            <v>0</v>
          </cell>
          <cell r="CV174">
            <v>0</v>
          </cell>
          <cell r="CY174">
            <v>0</v>
          </cell>
          <cell r="DB174">
            <v>0</v>
          </cell>
          <cell r="DE174">
            <v>0</v>
          </cell>
          <cell r="DH174">
            <v>0</v>
          </cell>
          <cell r="DK174">
            <v>0</v>
          </cell>
          <cell r="DL174">
            <v>0</v>
          </cell>
          <cell r="DM174">
            <v>0</v>
          </cell>
          <cell r="DN174">
            <v>0</v>
          </cell>
          <cell r="DO174">
            <v>0</v>
          </cell>
          <cell r="DP174">
            <v>0</v>
          </cell>
          <cell r="DQ174">
            <v>0</v>
          </cell>
          <cell r="DR174">
            <v>0</v>
          </cell>
          <cell r="DS174">
            <v>0</v>
          </cell>
          <cell r="DT174">
            <v>0</v>
          </cell>
          <cell r="DU174">
            <v>0</v>
          </cell>
          <cell r="DV174">
            <v>0</v>
          </cell>
          <cell r="DW174">
            <v>0</v>
          </cell>
          <cell r="DX174">
            <v>0</v>
          </cell>
          <cell r="DY174">
            <v>0</v>
          </cell>
          <cell r="DZ174">
            <v>0</v>
          </cell>
          <cell r="EA174">
            <v>0</v>
          </cell>
          <cell r="EB174">
            <v>0</v>
          </cell>
          <cell r="EC174">
            <v>0</v>
          </cell>
          <cell r="ED174">
            <v>174812</v>
          </cell>
          <cell r="EE174">
            <v>109812</v>
          </cell>
          <cell r="EF174">
            <v>65000</v>
          </cell>
        </row>
        <row r="175">
          <cell r="E175" t="str">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ell>
          <cell r="F175"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5">
            <v>43831</v>
          </cell>
          <cell r="H175" t="str">
            <v>31/12/2023</v>
          </cell>
          <cell r="I175" t="str">
            <v>Je'nille Maraj</v>
          </cell>
          <cell r="L175" t="str">
            <v>Quality, disaggregated and globally comparable data on different forms of violence against women and girls and harmful practices, collected, analysed and used in line with international standards to inform laws, policies and programmes</v>
          </cell>
          <cell r="N175" t="str">
            <v>Quality, disaggregated and globally comparable data on different forms of violence against women and girls and harmful practices, collected, analysed and used in line with international standards to inform laws, policies and programmes</v>
          </cell>
          <cell r="O175" t="str">
            <v>Priority Access Routes for survivors of GBV</v>
          </cell>
          <cell r="U175" t="str">
            <v>Gender equality/women’s empowerment is the principle objective (3)</v>
          </cell>
          <cell r="V175" t="str">
            <v>Significant contribution to realization of human rights (2)</v>
          </cell>
          <cell r="W175" t="str">
            <v>Contributes to sustaining peace in a limited way  human rights (1)</v>
          </cell>
          <cell r="X175" t="str">
            <v>Data Collection and Analysis </v>
          </cell>
          <cell r="Y175" t="str">
            <v>Women and Girls</v>
          </cell>
          <cell r="Z175" t="str">
            <v xml:space="preserve">Joint Programmes </v>
          </cell>
          <cell r="AA175" t="str">
            <v>5.1 End all forms of discrimination against all women and girls everywhere</v>
          </cell>
          <cell r="AB175" t="str">
            <v>5.2 Eliminate all forms of violence against all women and girls in the public and private spheres, including trafficking and sexual and other types of exploitation</v>
          </cell>
          <cell r="AC175" t="str">
            <v>5.6 Ensure universal access to sexual and reproductive health and reproductive rights as agreed in accordance with the Programme of Action of the International Conference on Population and Development and the Beijing Platform for Action and the outcome do</v>
          </cell>
          <cell r="AD175" t="str">
            <v>5.c Adopt and strengthen sound policies and enforceable legislation for the promotion of gender equality and the empowerment of all women and girls at all levels</v>
          </cell>
          <cell r="AF175" t="str">
            <v>Gender-Based Violence Prevention</v>
          </cell>
          <cell r="AG175" t="str">
            <v>Gender Equality</v>
          </cell>
          <cell r="AH175" t="str">
            <v>Gender discriminatory roles and practices</v>
          </cell>
          <cell r="AI175" t="str">
            <v xml:space="preserve"> A Healthy Population</v>
          </cell>
          <cell r="AJ175" t="str">
            <v>Tailored Policy Support &amp; Technical Assistance</v>
          </cell>
          <cell r="AK175" t="str">
            <v>United Nations Entity for Gender Equality and the Empowerment of Women (UN Women)</v>
          </cell>
          <cell r="AL175" t="str">
            <v>MPTF-Spotlight Initiative Fund; European Union</v>
          </cell>
          <cell r="AM175" t="str">
            <v>Government, CSOs</v>
          </cell>
          <cell r="AN175" t="str">
            <v>COM (Combination)</v>
          </cell>
          <cell r="AQ175" t="str">
            <v xml:space="preserve">Spotlight Indicator 4.1.4 Number of government service providers who have increased knowledge and capacities to deliver quality and coordinated essential services to women and girls’ survivors of violence, especially in a post COVID-19 space; </v>
          </cell>
          <cell r="AZ175">
            <v>0</v>
          </cell>
          <cell r="BA175">
            <v>50000</v>
          </cell>
          <cell r="BC175">
            <v>50000</v>
          </cell>
          <cell r="BF175">
            <v>0</v>
          </cell>
          <cell r="BI175">
            <v>0</v>
          </cell>
          <cell r="BJ175">
            <v>50000</v>
          </cell>
          <cell r="BL175">
            <v>50000</v>
          </cell>
          <cell r="BO175">
            <v>0</v>
          </cell>
          <cell r="BR175">
            <v>0</v>
          </cell>
          <cell r="BU175">
            <v>0</v>
          </cell>
          <cell r="BX175">
            <v>0</v>
          </cell>
          <cell r="CA175">
            <v>0</v>
          </cell>
          <cell r="CB175">
            <v>100000</v>
          </cell>
          <cell r="CC175">
            <v>0</v>
          </cell>
          <cell r="CD175">
            <v>100000</v>
          </cell>
          <cell r="CG175">
            <v>0</v>
          </cell>
          <cell r="CJ175">
            <v>0</v>
          </cell>
          <cell r="CM175">
            <v>0</v>
          </cell>
          <cell r="CP175">
            <v>0</v>
          </cell>
          <cell r="CQ175">
            <v>50000</v>
          </cell>
          <cell r="CR175">
            <v>0</v>
          </cell>
          <cell r="CS175">
            <v>50000</v>
          </cell>
          <cell r="CV175">
            <v>0</v>
          </cell>
          <cell r="CY175">
            <v>0</v>
          </cell>
          <cell r="DB175">
            <v>0</v>
          </cell>
          <cell r="DE175">
            <v>0</v>
          </cell>
          <cell r="DH175">
            <v>0</v>
          </cell>
          <cell r="DK175">
            <v>0</v>
          </cell>
          <cell r="DL175">
            <v>50000</v>
          </cell>
          <cell r="DM175">
            <v>0</v>
          </cell>
          <cell r="DN175">
            <v>50000</v>
          </cell>
          <cell r="DO175">
            <v>0</v>
          </cell>
          <cell r="DP175">
            <v>0</v>
          </cell>
          <cell r="DQ175">
            <v>0</v>
          </cell>
          <cell r="DR175">
            <v>0</v>
          </cell>
          <cell r="DS175">
            <v>0</v>
          </cell>
          <cell r="DT175">
            <v>0</v>
          </cell>
          <cell r="DU175">
            <v>50000</v>
          </cell>
          <cell r="DV175">
            <v>0</v>
          </cell>
          <cell r="DW175">
            <v>50000</v>
          </cell>
          <cell r="DX175">
            <v>0</v>
          </cell>
          <cell r="DY175">
            <v>0</v>
          </cell>
          <cell r="DZ175">
            <v>0</v>
          </cell>
          <cell r="EA175">
            <v>50000</v>
          </cell>
          <cell r="EB175">
            <v>0</v>
          </cell>
          <cell r="EC175">
            <v>50000</v>
          </cell>
          <cell r="ED175">
            <v>50000</v>
          </cell>
          <cell r="EE175">
            <v>0</v>
          </cell>
          <cell r="EF175">
            <v>50000</v>
          </cell>
        </row>
        <row r="176">
          <cell r="E176" t="str">
            <v>Women's rights groups, autonomous social movements and relevant CSOs, including those representing youth and groups facing multiple and intersecting forms of discrimination/marginalization, more effectively influence and advance progress on GEWE and ending VAWG</v>
          </cell>
          <cell r="F176"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6">
            <v>43831</v>
          </cell>
          <cell r="H176" t="str">
            <v>31/12/2023</v>
          </cell>
          <cell r="I176" t="str">
            <v>Je'nille Maraj</v>
          </cell>
          <cell r="O176" t="str">
            <v>Social Accountability Grants for CSOs, Small Grants, M&amp;E and Leadership Capacity Building Programme, Knowledge Hub for Feminist Research</v>
          </cell>
          <cell r="U176" t="str">
            <v>Gender equality/women’s empowerment is the principle objective (3)</v>
          </cell>
          <cell r="V176" t="str">
            <v>Significant contribution to realization of human rights (2)</v>
          </cell>
          <cell r="W176" t="str">
            <v>Contributes to sustaining peace in a limited way  human rights (1)</v>
          </cell>
          <cell r="X176" t="str">
            <v>Capacity Development/Technical Assistance </v>
          </cell>
          <cell r="Y176" t="str">
            <v>Women and Girls</v>
          </cell>
          <cell r="Z176" t="str">
            <v xml:space="preserve">Joint Programmes </v>
          </cell>
          <cell r="AA176" t="str">
            <v>5.1 End all forms of discrimination against all women and girls everywhere</v>
          </cell>
          <cell r="AB176" t="str">
            <v>5.2 Eliminate all forms of violence against all women and girls in the public and private spheres, including trafficking and sexual and other types of exploitation</v>
          </cell>
          <cell r="AC176" t="str">
            <v>5.6 Ensure universal access to sexual and reproductive health and reproductive rights as agreed in accordance with the Programme of Action of the International Conference on Population and Development and the Beijing Platform for Action and the outcome do</v>
          </cell>
          <cell r="AD176" t="str">
            <v>5.c Adopt and strengthen sound policies and enforceable legislation for the promotion of gender equality and the empowerment of all women and girls at all levels</v>
          </cell>
          <cell r="AF176" t="str">
            <v>Gender-Based Violence Prevention</v>
          </cell>
          <cell r="AG176" t="str">
            <v>Gender Equality</v>
          </cell>
          <cell r="AH176" t="str">
            <v>Gender discriminatory roles and practices</v>
          </cell>
          <cell r="AI176" t="str">
            <v xml:space="preserve"> A Resilient, Inclusive, Gender-Sensitive, and Peaceful Society</v>
          </cell>
          <cell r="AJ176" t="str">
            <v>Tailored Policy Support &amp; Technical Assistance</v>
          </cell>
          <cell r="AK176" t="str">
            <v>United Nations Entity for Gender Equality and the Empowerment of Women (UN Women)</v>
          </cell>
          <cell r="AL176" t="str">
            <v>MPTF-Spotlight Initiative Fund; European Union</v>
          </cell>
          <cell r="AM176" t="str">
            <v>CSOs</v>
          </cell>
          <cell r="AN176" t="str">
            <v>COM (Combination)</v>
          </cell>
          <cell r="AQ176" t="str">
            <v>Number of women's rights groups, networks and relevant CSOs with strengthened capacities to network, partner and jointly advocate for progress on ending VAWG including family violence at local, national, regional and global levels; Number of supported women's right groups and relevant CSOs using the appropriate accountability mechanisms  for advocacyNumber of supported women's right groups and relevant CSOs using the appropriate accountability mechanisms  for advocacy; 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v>
          </cell>
          <cell r="AZ176">
            <v>0</v>
          </cell>
          <cell r="BC176">
            <v>0</v>
          </cell>
          <cell r="BF176">
            <v>0</v>
          </cell>
          <cell r="BI176">
            <v>0</v>
          </cell>
          <cell r="BJ176">
            <v>100400</v>
          </cell>
          <cell r="BK176">
            <v>80400</v>
          </cell>
          <cell r="BL176">
            <v>20000</v>
          </cell>
          <cell r="BO176">
            <v>0</v>
          </cell>
          <cell r="BR176">
            <v>0</v>
          </cell>
          <cell r="BU176">
            <v>0</v>
          </cell>
          <cell r="BX176">
            <v>0</v>
          </cell>
          <cell r="CA176">
            <v>0</v>
          </cell>
          <cell r="CB176">
            <v>100400</v>
          </cell>
          <cell r="CC176">
            <v>80400</v>
          </cell>
          <cell r="CD176">
            <v>20000</v>
          </cell>
          <cell r="CG176">
            <v>0</v>
          </cell>
          <cell r="CJ176">
            <v>0</v>
          </cell>
          <cell r="CM176">
            <v>0</v>
          </cell>
          <cell r="CP176">
            <v>0</v>
          </cell>
          <cell r="CS176">
            <v>0</v>
          </cell>
          <cell r="CV176">
            <v>0</v>
          </cell>
          <cell r="CY176">
            <v>0</v>
          </cell>
          <cell r="DB176">
            <v>0</v>
          </cell>
          <cell r="DE176">
            <v>0</v>
          </cell>
          <cell r="DH176">
            <v>0</v>
          </cell>
          <cell r="DK176">
            <v>0</v>
          </cell>
          <cell r="DL176">
            <v>0</v>
          </cell>
          <cell r="DM176">
            <v>0</v>
          </cell>
          <cell r="DN176">
            <v>0</v>
          </cell>
          <cell r="DO176">
            <v>0</v>
          </cell>
          <cell r="DP176">
            <v>0</v>
          </cell>
          <cell r="DQ176">
            <v>0</v>
          </cell>
          <cell r="DR176">
            <v>0</v>
          </cell>
          <cell r="DS176">
            <v>0</v>
          </cell>
          <cell r="DT176">
            <v>0</v>
          </cell>
          <cell r="DU176">
            <v>0</v>
          </cell>
          <cell r="DV176">
            <v>0</v>
          </cell>
          <cell r="DW176">
            <v>0</v>
          </cell>
          <cell r="DX176">
            <v>0</v>
          </cell>
          <cell r="DY176">
            <v>0</v>
          </cell>
          <cell r="DZ176">
            <v>0</v>
          </cell>
          <cell r="EA176">
            <v>0</v>
          </cell>
          <cell r="EB176">
            <v>0</v>
          </cell>
          <cell r="EC176">
            <v>0</v>
          </cell>
          <cell r="ED176">
            <v>100400</v>
          </cell>
          <cell r="EE176">
            <v>80400</v>
          </cell>
          <cell r="EF176">
            <v>20000</v>
          </cell>
        </row>
        <row r="177">
          <cell r="AU177">
            <v>559887.04940337595</v>
          </cell>
          <cell r="AV177">
            <v>388995.18583495007</v>
          </cell>
          <cell r="AW177">
            <v>124830.24178421297</v>
          </cell>
          <cell r="AX177">
            <v>9173729.9580184631</v>
          </cell>
          <cell r="AY177">
            <v>5643778.9196312623</v>
          </cell>
          <cell r="AZ177">
            <v>3529951.0383872008</v>
          </cell>
          <cell r="BA177">
            <v>13740209.408209678</v>
          </cell>
          <cell r="BB177">
            <v>9050485.6519728713</v>
          </cell>
          <cell r="BC177">
            <v>4689723.7562368028</v>
          </cell>
          <cell r="BD177">
            <v>2162167.1776021854</v>
          </cell>
          <cell r="BE177">
            <v>1335901.8583495</v>
          </cell>
          <cell r="BF177">
            <v>826265.31925268518</v>
          </cell>
          <cell r="BG177">
            <v>10674019.48366113</v>
          </cell>
          <cell r="BH177">
            <v>8228788.765811529</v>
          </cell>
          <cell r="BI177">
            <v>2445230.717849602</v>
          </cell>
          <cell r="BJ177">
            <v>3963361.3988729254</v>
          </cell>
          <cell r="BK177">
            <v>3001800.9153045001</v>
          </cell>
          <cell r="BL177">
            <v>961560.48356842599</v>
          </cell>
          <cell r="BM177">
            <v>209700</v>
          </cell>
          <cell r="BN177">
            <v>149700</v>
          </cell>
          <cell r="BO177">
            <v>60000</v>
          </cell>
          <cell r="BP177">
            <v>1145724.288872926</v>
          </cell>
          <cell r="BQ177">
            <v>788063.80530450004</v>
          </cell>
          <cell r="BR177">
            <v>357660.48356842587</v>
          </cell>
          <cell r="BS177">
            <v>11170133.29570226</v>
          </cell>
          <cell r="BT177">
            <v>4836338.1302048313</v>
          </cell>
          <cell r="BU177">
            <v>6333795.1654974315</v>
          </cell>
          <cell r="BV177">
            <v>9875366.707228085</v>
          </cell>
          <cell r="BW177">
            <v>6882269.7389095454</v>
          </cell>
          <cell r="BX177">
            <v>2993096.9683185415</v>
          </cell>
          <cell r="BY177">
            <v>38631205.490789719</v>
          </cell>
          <cell r="BZ177">
            <v>10638008.67680525</v>
          </cell>
          <cell r="CA177">
            <v>27993196.813984469</v>
          </cell>
          <cell r="CB177">
            <v>101305504.25836076</v>
          </cell>
          <cell r="CC177">
            <v>50944131.648128733</v>
          </cell>
          <cell r="CD177">
            <v>50315310.988447793</v>
          </cell>
          <cell r="CE177">
            <v>60000</v>
          </cell>
          <cell r="CF177">
            <v>0</v>
          </cell>
          <cell r="CG177">
            <v>60000</v>
          </cell>
          <cell r="CH177">
            <v>3080797</v>
          </cell>
          <cell r="CI177">
            <v>412297</v>
          </cell>
          <cell r="CJ177">
            <v>2668500</v>
          </cell>
          <cell r="CK177">
            <v>838847.375</v>
          </cell>
          <cell r="CL177">
            <v>548547.375</v>
          </cell>
          <cell r="CM177">
            <v>290300</v>
          </cell>
          <cell r="CN177">
            <v>120000</v>
          </cell>
          <cell r="CO177">
            <v>50000</v>
          </cell>
          <cell r="CP177">
            <v>70000</v>
          </cell>
          <cell r="CQ177">
            <v>1368964.125</v>
          </cell>
          <cell r="CR177">
            <v>1016484.125</v>
          </cell>
          <cell r="CS177">
            <v>352480</v>
          </cell>
          <cell r="CT177">
            <v>497700</v>
          </cell>
          <cell r="CU177">
            <v>160400</v>
          </cell>
          <cell r="CV177">
            <v>337300</v>
          </cell>
          <cell r="CW177">
            <v>60000</v>
          </cell>
          <cell r="CX177">
            <v>0</v>
          </cell>
          <cell r="CY177">
            <v>60000</v>
          </cell>
          <cell r="CZ177">
            <v>462782</v>
          </cell>
          <cell r="DA177">
            <v>402782</v>
          </cell>
          <cell r="DB177">
            <v>60000</v>
          </cell>
          <cell r="DC177">
            <v>4471828.75</v>
          </cell>
          <cell r="DD177">
            <v>1446640.75</v>
          </cell>
          <cell r="DE177">
            <v>3025188</v>
          </cell>
          <cell r="DF177">
            <v>767375</v>
          </cell>
          <cell r="DG177">
            <v>454000</v>
          </cell>
          <cell r="DH177">
            <v>313375</v>
          </cell>
          <cell r="DI177">
            <v>2043838.5</v>
          </cell>
          <cell r="DJ177">
            <v>1266838.5</v>
          </cell>
          <cell r="DK177">
            <v>777000</v>
          </cell>
          <cell r="DL177">
            <v>13772132.75</v>
          </cell>
          <cell r="DM177">
            <v>5757989.75</v>
          </cell>
          <cell r="DN177">
            <v>8014143</v>
          </cell>
          <cell r="DO177">
            <v>619887.04940337595</v>
          </cell>
          <cell r="DP177">
            <v>388995.18583495007</v>
          </cell>
          <cell r="DQ177">
            <v>184830.24178421297</v>
          </cell>
          <cell r="DR177">
            <v>12254526.958018463</v>
          </cell>
          <cell r="DS177">
            <v>6056075.9196312623</v>
          </cell>
          <cell r="DT177">
            <v>6198451.0383872008</v>
          </cell>
          <cell r="DU177">
            <v>14579056.783209676</v>
          </cell>
          <cell r="DV177">
            <v>9599033.0269728713</v>
          </cell>
          <cell r="DW177">
            <v>4980023.7562368028</v>
          </cell>
          <cell r="DX177">
            <v>2282167.1776021854</v>
          </cell>
          <cell r="DY177">
            <v>1385901.8583495</v>
          </cell>
          <cell r="DZ177">
            <v>896265.31925268518</v>
          </cell>
          <cell r="EA177">
            <v>12042983.60866113</v>
          </cell>
          <cell r="EB177">
            <v>9245272.890811529</v>
          </cell>
          <cell r="EC177">
            <v>2797710.717849602</v>
          </cell>
          <cell r="ED177">
            <v>4461061.398872925</v>
          </cell>
          <cell r="EE177">
            <v>3162200.9153045001</v>
          </cell>
          <cell r="EF177">
            <v>1298860.483568426</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QA"/>
      <sheetName val="Validation Checks"/>
      <sheetName val="ANG"/>
      <sheetName val="ANB"/>
      <sheetName val="BAR"/>
      <sheetName val="BVI"/>
      <sheetName val="DOM"/>
      <sheetName val="GRN"/>
      <sheetName val="MON"/>
      <sheetName val="SKN"/>
      <sheetName val="SLU"/>
      <sheetName val="SVG"/>
      <sheetName val="REGIONAL"/>
      <sheetName val="Strategic Tags"/>
      <sheetName val="Full Database"/>
      <sheetName val="ANG CIP Annex "/>
      <sheetName val="ANB CIP Annex"/>
      <sheetName val="BAR CIP Annex"/>
      <sheetName val="BVI CIP Annex"/>
      <sheetName val="DOM CIP Annex"/>
      <sheetName val="GRN CIP Annex"/>
      <sheetName val="MON CIP Annex"/>
      <sheetName val="SKN CIP Annex"/>
      <sheetName val="SLU CIP Annex"/>
      <sheetName val="SVG CIP Annex"/>
    </sheetNames>
    <sheetDataSet>
      <sheetData sheetId="0"/>
      <sheetData sheetId="1"/>
      <sheetData sheetId="2"/>
      <sheetData sheetId="3"/>
      <sheetData sheetId="4"/>
      <sheetData sheetId="5"/>
      <sheetData sheetId="6"/>
      <sheetData sheetId="7"/>
      <sheetData sheetId="8"/>
      <sheetData sheetId="9"/>
      <sheetData sheetId="10">
        <row r="5">
          <cell r="E5" t="str">
            <v>Strengthened competitiveness and resilience among MSMEs owned by marginalised groups (especially those in the agri-business, energy, care, orange and silver economies)</v>
          </cell>
          <cell r="F5" t="str">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G5"/>
          <cell r="H5"/>
          <cell r="I5"/>
          <cell r="J5"/>
          <cell r="K5" t="str">
            <v>Strengthened competitiveness and resilience among MSMEs owned by marginalised groups (especially those in the agri-business, energy, care, orange and silver economies).</v>
          </cell>
          <cell r="L5" t="str">
            <v>Strengthened competitives and resilience among MSMEs owned by marginalised groups (especially those in the agri-business, energy, care, orange and silver economies)</v>
          </cell>
          <cell r="M5"/>
          <cell r="N5" t="str">
            <v>Strengthened competitives and resilience among MSMEs owned by marginalised groups (especially those in the agri-business, energy, care, orange and silver economies)</v>
          </cell>
          <cell r="O5" t="str">
            <v>Strengthened competitives and resilience among MSMEs owned by marginalised groups (especially those in the agri-business, energy, care, orange and silver economies)</v>
          </cell>
          <cell r="P5"/>
          <cell r="Q5"/>
          <cell r="R5" t="str">
            <v>Strengthened competitiveness and resilience among MSMEs owned by marginalised groups (especially those in the agri-business, energy, care, orange and silver economies).</v>
          </cell>
          <cell r="S5" t="str">
            <v>Strengthened competitiveness and resilience among MSMEs owned by marginalised groups (especially those in the agri-business, energy, care, orange and silver economies).</v>
          </cell>
          <cell r="T5"/>
          <cell r="U5" t="str">
            <v>Gender equality/women’s empowerment is the principle objective (3)</v>
          </cell>
          <cell r="V5" t="str">
            <v>Principal Contribution is to the realization of human rights (3)</v>
          </cell>
          <cell r="W5" t="str">
            <v>Contributes to sustaining peace in a limited way  human rights (1)</v>
          </cell>
          <cell r="X5" t="str">
            <v>Capacity Development/Technical Assistance </v>
          </cell>
          <cell r="Y5" t="str">
            <v>Women and Girls</v>
          </cell>
          <cell r="Z5" t="str">
            <v xml:space="preserve">Joint Programmes </v>
          </cell>
          <cell r="AA5" t="str">
            <v>5.a Undertake reforms to give women equal rights to economic resources, as well as access to ownership and control over land and other forms of property, financial services, inheritance and natural resources, in accordance with national laws</v>
          </cell>
          <cell r="AB5"/>
          <cell r="AC5"/>
          <cell r="AD5"/>
          <cell r="AE5"/>
          <cell r="AF5" t="str">
            <v>Business Competitiveness</v>
          </cell>
          <cell r="AG5" t="str">
            <v xml:space="preserve">Blue /Green Economy </v>
          </cell>
          <cell r="AH5"/>
          <cell r="AI5" t="str">
            <v>Advancing SDG implementation through catalytic investments and innovative resource mobilization strategies.</v>
          </cell>
          <cell r="AJ5" t="str">
            <v>Sustainable Financing  </v>
          </cell>
          <cell r="AK5" t="str">
            <v>United Nations Entity for Gender Equality and the Empowerment of Women (UN Women)</v>
          </cell>
          <cell r="AL5" t="str">
            <v>UNTFHS; Government of Canada; FEM- US National Committee; MPTF- SDG Fund</v>
          </cell>
          <cell r="AM5" t="str">
            <v>National: Departments of: Finance; Sustainable Development; and Gender Affairs</v>
          </cell>
          <cell r="AN5" t="str">
            <v>COM (Combination)</v>
          </cell>
          <cell r="AO5" t="str">
            <v>Regional: UWI, SGU, CDEMA</v>
          </cell>
          <cell r="AP5"/>
          <cell r="AQ5" t="str">
            <v>Number of tools introduced that support innovative financing and accountability, including related to digital financing, for gender equality</v>
          </cell>
          <cell r="AR5" t="str">
            <v>5.a.1 (a) Proportion of total agricultural population with ownership or secure rights over agricultural land, by sex; and (b) share of women among owners</v>
          </cell>
          <cell r="AS5"/>
          <cell r="AT5"/>
          <cell r="AU5"/>
          <cell r="AV5"/>
          <cell r="AW5"/>
          <cell r="AX5">
            <v>81260</v>
          </cell>
          <cell r="AY5">
            <v>73580</v>
          </cell>
          <cell r="AZ5">
            <v>7680</v>
          </cell>
          <cell r="BA5">
            <v>50800</v>
          </cell>
          <cell r="BB5">
            <v>47600</v>
          </cell>
          <cell r="BC5">
            <v>3200</v>
          </cell>
          <cell r="BD5"/>
          <cell r="BE5"/>
          <cell r="BF5">
            <v>0</v>
          </cell>
          <cell r="BG5">
            <v>50800</v>
          </cell>
          <cell r="BH5">
            <v>47600</v>
          </cell>
          <cell r="BI5">
            <v>3200</v>
          </cell>
          <cell r="BJ5">
            <v>51200</v>
          </cell>
          <cell r="BK5">
            <v>47600</v>
          </cell>
          <cell r="BL5">
            <v>3600</v>
          </cell>
          <cell r="BM5"/>
          <cell r="BN5"/>
          <cell r="BO5">
            <v>0</v>
          </cell>
          <cell r="BP5"/>
          <cell r="BQ5"/>
          <cell r="BR5">
            <v>0</v>
          </cell>
          <cell r="BS5">
            <v>81260</v>
          </cell>
          <cell r="BT5">
            <v>73580</v>
          </cell>
          <cell r="BU5">
            <v>7680</v>
          </cell>
          <cell r="BV5"/>
          <cell r="BW5"/>
          <cell r="BX5">
            <v>0</v>
          </cell>
          <cell r="BY5">
            <v>127000</v>
          </cell>
          <cell r="BZ5">
            <v>125000</v>
          </cell>
          <cell r="CA5">
            <v>2000</v>
          </cell>
          <cell r="CB5">
            <v>442320</v>
          </cell>
          <cell r="CC5">
            <v>414960</v>
          </cell>
          <cell r="CD5">
            <v>27360</v>
          </cell>
          <cell r="CE5"/>
          <cell r="CF5"/>
          <cell r="CG5">
            <v>0</v>
          </cell>
          <cell r="CH5">
            <v>15700</v>
          </cell>
          <cell r="CI5">
            <v>12500</v>
          </cell>
          <cell r="CJ5">
            <v>3200</v>
          </cell>
          <cell r="CK5">
            <v>2800</v>
          </cell>
          <cell r="CL5"/>
          <cell r="CM5">
            <v>2800</v>
          </cell>
          <cell r="CN5"/>
          <cell r="CO5"/>
          <cell r="CP5">
            <v>0</v>
          </cell>
          <cell r="CQ5">
            <v>32800</v>
          </cell>
          <cell r="CR5">
            <v>20000</v>
          </cell>
          <cell r="CS5">
            <v>12800</v>
          </cell>
          <cell r="CT5">
            <v>32400</v>
          </cell>
          <cell r="CU5">
            <v>30000</v>
          </cell>
          <cell r="CV5">
            <v>2400</v>
          </cell>
          <cell r="CW5"/>
          <cell r="CX5"/>
          <cell r="CY5"/>
          <cell r="CZ5"/>
          <cell r="DA5"/>
          <cell r="DB5">
            <v>0</v>
          </cell>
          <cell r="DC5">
            <v>45700</v>
          </cell>
          <cell r="DD5">
            <v>42500</v>
          </cell>
          <cell r="DE5">
            <v>3200</v>
          </cell>
          <cell r="DF5">
            <v>30000</v>
          </cell>
          <cell r="DG5">
            <v>30000</v>
          </cell>
          <cell r="DH5">
            <v>0</v>
          </cell>
          <cell r="DI5">
            <v>144500</v>
          </cell>
          <cell r="DJ5">
            <v>142500</v>
          </cell>
          <cell r="DK5">
            <v>2000</v>
          </cell>
          <cell r="DL5">
            <v>303900</v>
          </cell>
          <cell r="DM5">
            <v>277500</v>
          </cell>
          <cell r="DN5">
            <v>26400</v>
          </cell>
          <cell r="DO5">
            <v>0</v>
          </cell>
          <cell r="DP5">
            <v>0</v>
          </cell>
          <cell r="DQ5">
            <v>0</v>
          </cell>
          <cell r="DR5">
            <v>96960</v>
          </cell>
          <cell r="DS5">
            <v>86080</v>
          </cell>
          <cell r="DT5">
            <v>10880</v>
          </cell>
          <cell r="DU5">
            <v>53600</v>
          </cell>
          <cell r="DV5">
            <v>47600</v>
          </cell>
          <cell r="DW5">
            <v>6000</v>
          </cell>
          <cell r="DX5">
            <v>0</v>
          </cell>
          <cell r="DY5">
            <v>0</v>
          </cell>
          <cell r="DZ5">
            <v>0</v>
          </cell>
          <cell r="EA5">
            <v>83600</v>
          </cell>
          <cell r="EB5">
            <v>67600</v>
          </cell>
          <cell r="EC5">
            <v>16000</v>
          </cell>
          <cell r="ED5">
            <v>83600</v>
          </cell>
          <cell r="EE5">
            <v>77600</v>
          </cell>
          <cell r="EF5">
            <v>6000</v>
          </cell>
          <cell r="EG5">
            <v>0</v>
          </cell>
          <cell r="EH5">
            <v>0</v>
          </cell>
          <cell r="EI5">
            <v>0</v>
          </cell>
          <cell r="EJ5">
            <v>0</v>
          </cell>
          <cell r="EK5">
            <v>0</v>
          </cell>
          <cell r="EL5">
            <v>0</v>
          </cell>
          <cell r="EM5">
            <v>126960</v>
          </cell>
          <cell r="EN5">
            <v>116080</v>
          </cell>
          <cell r="EO5">
            <v>10880</v>
          </cell>
        </row>
        <row r="6">
          <cell r="E6" t="str">
            <v>Increased funds and capacities among FIs to contribute to gender-responsive innovative financing.</v>
          </cell>
          <cell r="F6" t="str">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ell>
          <cell r="G6"/>
          <cell r="H6"/>
          <cell r="I6"/>
          <cell r="J6"/>
          <cell r="K6" t="str">
            <v>Increased funds and capacities among FIs to contribute to gender-responsive innovative financing.</v>
          </cell>
          <cell r="L6"/>
          <cell r="M6"/>
          <cell r="N6" t="str">
            <v>Increased funds and capacities among FIs to contribute to gender-responsive innovative financing.</v>
          </cell>
          <cell r="O6" t="str">
            <v>Increased funds and capacities among FIs to contribute to gender-responsive innovative financing.</v>
          </cell>
          <cell r="P6"/>
          <cell r="Q6"/>
          <cell r="R6" t="str">
            <v>Increased funds and capacities among FIs to contribute to gender-responsive innovative financing.</v>
          </cell>
          <cell r="S6" t="str">
            <v>Increased funds and capacities among FIs to contribute to gender-responsive innovative financing.</v>
          </cell>
          <cell r="T6"/>
          <cell r="U6" t="str">
            <v>Gender equality/women’s empowerment is the principle objective (3)</v>
          </cell>
          <cell r="V6" t="str">
            <v>Principal Contribution is to the realization of human rights (3)</v>
          </cell>
          <cell r="W6" t="str">
            <v>Contributes to sustaining peace in a limited way  human rights (1)</v>
          </cell>
          <cell r="X6" t="str">
            <v>Capacity Development/Technical Assistance </v>
          </cell>
          <cell r="Y6" t="str">
            <v>Women and Girls</v>
          </cell>
          <cell r="Z6" t="str">
            <v xml:space="preserve">Joint Programmes </v>
          </cell>
          <cell r="AA6" t="str">
            <v>5.a Undertake reforms to give women equal rights to economic resources, as well as access to ownership and control over land and other forms of property, financial services, inheritance and natural resources, in accordance with national laws</v>
          </cell>
          <cell r="AB6"/>
          <cell r="AC6"/>
          <cell r="AD6"/>
          <cell r="AE6"/>
          <cell r="AF6" t="str">
            <v>Access to Finance</v>
          </cell>
          <cell r="AG6" t="str">
            <v>Gender Equality</v>
          </cell>
          <cell r="AH6" t="str">
            <v>Support to Institutions</v>
          </cell>
          <cell r="AI6" t="str">
            <v>Advancing SDG implementation through catalytic investments and innovative resource mobilization strategies.</v>
          </cell>
          <cell r="AJ6" t="str">
            <v>Sustainable Financing  </v>
          </cell>
          <cell r="AK6" t="str">
            <v>United Nations Entity for Gender Equality and the Empowerment of Women (UN Women)</v>
          </cell>
          <cell r="AL6" t="str">
            <v>Government of Canada; MPTF- SDG Fund</v>
          </cell>
          <cell r="AM6" t="str">
            <v>National: Departments of: Finance; Sustainable Development; and Gender Affairs</v>
          </cell>
          <cell r="AN6"/>
          <cell r="AO6" t="str">
            <v>Regional: Caribbean Development Bank (CDB), Regional and national DFIs</v>
          </cell>
          <cell r="AP6"/>
          <cell r="AQ6" t="str">
            <v>Number of partners with capacities to integrate gender equality into fiscal laws/policies/standards; Number of gender financing assessments conducted by government partners</v>
          </cell>
          <cell r="AR6" t="str">
            <v>5.a.1 (a) Proportion of total agricultural population with ownership or secure rights over agricultural land, by sex; and (b) share of women among owners</v>
          </cell>
          <cell r="AS6"/>
          <cell r="AT6"/>
          <cell r="AU6"/>
          <cell r="AV6"/>
          <cell r="AW6"/>
          <cell r="AX6">
            <v>7500</v>
          </cell>
          <cell r="AY6">
            <v>7500</v>
          </cell>
          <cell r="AZ6">
            <v>0</v>
          </cell>
          <cell r="BA6"/>
          <cell r="BB6"/>
          <cell r="BC6">
            <v>0</v>
          </cell>
          <cell r="BD6"/>
          <cell r="BE6"/>
          <cell r="BF6">
            <v>0</v>
          </cell>
          <cell r="BG6">
            <v>17500</v>
          </cell>
          <cell r="BH6">
            <v>17500</v>
          </cell>
          <cell r="BI6">
            <v>0</v>
          </cell>
          <cell r="BJ6">
            <v>49000</v>
          </cell>
          <cell r="BK6">
            <v>49000</v>
          </cell>
          <cell r="BL6">
            <v>0</v>
          </cell>
          <cell r="BM6"/>
          <cell r="BN6"/>
          <cell r="BO6">
            <v>0</v>
          </cell>
          <cell r="BP6"/>
          <cell r="BQ6"/>
          <cell r="BR6">
            <v>0</v>
          </cell>
          <cell r="BS6">
            <v>37500</v>
          </cell>
          <cell r="BT6">
            <v>37500</v>
          </cell>
          <cell r="BU6">
            <v>0</v>
          </cell>
          <cell r="BV6">
            <v>30000</v>
          </cell>
          <cell r="BW6">
            <v>30000</v>
          </cell>
          <cell r="BX6">
            <v>0</v>
          </cell>
          <cell r="BY6">
            <v>50000</v>
          </cell>
          <cell r="BZ6">
            <v>50000</v>
          </cell>
          <cell r="CA6">
            <v>0</v>
          </cell>
          <cell r="CB6">
            <v>191500</v>
          </cell>
          <cell r="CC6">
            <v>191500</v>
          </cell>
          <cell r="CD6">
            <v>0</v>
          </cell>
          <cell r="CE6"/>
          <cell r="CF6"/>
          <cell r="CG6">
            <v>0</v>
          </cell>
          <cell r="CH6"/>
          <cell r="CI6"/>
          <cell r="CJ6">
            <v>0</v>
          </cell>
          <cell r="CK6"/>
          <cell r="CL6"/>
          <cell r="CM6">
            <v>0</v>
          </cell>
          <cell r="CN6"/>
          <cell r="CO6"/>
          <cell r="CP6">
            <v>0</v>
          </cell>
          <cell r="CQ6">
            <v>49000</v>
          </cell>
          <cell r="CR6">
            <v>49000</v>
          </cell>
          <cell r="CS6">
            <v>0</v>
          </cell>
          <cell r="CT6">
            <v>61500</v>
          </cell>
          <cell r="CU6">
            <v>61500</v>
          </cell>
          <cell r="CV6">
            <v>0</v>
          </cell>
          <cell r="CW6"/>
          <cell r="CX6"/>
          <cell r="CY6">
            <v>0</v>
          </cell>
          <cell r="CZ6"/>
          <cell r="DA6"/>
          <cell r="DB6">
            <v>0</v>
          </cell>
          <cell r="DC6">
            <v>71500</v>
          </cell>
          <cell r="DD6">
            <v>71500</v>
          </cell>
          <cell r="DE6">
            <v>0</v>
          </cell>
          <cell r="DF6">
            <v>184000</v>
          </cell>
          <cell r="DG6">
            <v>184000</v>
          </cell>
          <cell r="DH6">
            <v>0</v>
          </cell>
          <cell r="DI6">
            <v>40000</v>
          </cell>
          <cell r="DJ6">
            <v>40000</v>
          </cell>
          <cell r="DK6">
            <v>0</v>
          </cell>
          <cell r="DL6">
            <v>406000</v>
          </cell>
          <cell r="DM6">
            <v>406000</v>
          </cell>
          <cell r="DN6">
            <v>0</v>
          </cell>
          <cell r="DO6">
            <v>0</v>
          </cell>
          <cell r="DP6">
            <v>0</v>
          </cell>
          <cell r="DQ6">
            <v>0</v>
          </cell>
          <cell r="DR6">
            <v>7500</v>
          </cell>
          <cell r="DS6">
            <v>7500</v>
          </cell>
          <cell r="DT6">
            <v>0</v>
          </cell>
          <cell r="DU6">
            <v>0</v>
          </cell>
          <cell r="DV6">
            <v>0</v>
          </cell>
          <cell r="DW6">
            <v>0</v>
          </cell>
          <cell r="DX6">
            <v>0</v>
          </cell>
          <cell r="DY6">
            <v>0</v>
          </cell>
          <cell r="DZ6">
            <v>0</v>
          </cell>
          <cell r="EA6">
            <v>66500</v>
          </cell>
          <cell r="EB6">
            <v>66500</v>
          </cell>
          <cell r="EC6">
            <v>0</v>
          </cell>
          <cell r="ED6">
            <v>110500</v>
          </cell>
          <cell r="EE6">
            <v>110500</v>
          </cell>
          <cell r="EF6">
            <v>0</v>
          </cell>
          <cell r="EG6">
            <v>0</v>
          </cell>
          <cell r="EH6">
            <v>0</v>
          </cell>
          <cell r="EI6">
            <v>0</v>
          </cell>
          <cell r="EJ6">
            <v>0</v>
          </cell>
          <cell r="EK6">
            <v>0</v>
          </cell>
          <cell r="EL6">
            <v>0</v>
          </cell>
          <cell r="EM6">
            <v>109000</v>
          </cell>
          <cell r="EN6">
            <v>109000</v>
          </cell>
          <cell r="EO6">
            <v>0</v>
          </cell>
        </row>
        <row r="7">
          <cell r="E7" t="str">
            <v>Enhanced capacities across the private sector and governments to create an enabling environment for gender equality and women’s empowerment.</v>
          </cell>
          <cell r="F7" t="str">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ell>
          <cell r="G7"/>
          <cell r="H7"/>
          <cell r="I7"/>
          <cell r="J7"/>
          <cell r="K7" t="str">
            <v>Enhanced capacities across the private sector and governments to create an enabling environment for gender equality and women’s empowerment, including but not limited to gender responsive procurement policies.</v>
          </cell>
          <cell r="L7"/>
          <cell r="M7"/>
          <cell r="N7" t="str">
            <v>Enhanced capacities across the private sector and governments to create an enabling environment for gender equality and women’s empowerment, including but not limited to gender responsive procurement policies.</v>
          </cell>
          <cell r="O7" t="str">
            <v>Enhanced capacities across the private sector and governments to create an enabling environment for gender equality and women’s empowerment, including but not limited to gender responsive procurement policies.</v>
          </cell>
          <cell r="P7"/>
          <cell r="Q7"/>
          <cell r="R7" t="str">
            <v>Enhanced capacities across the private sector and governments to create an enabling environment for gender equality and women’s empowerment, including but not limited to gender responsive procurement policies.</v>
          </cell>
          <cell r="S7" t="str">
            <v>Enhanced capacities across the private sector and governments to create an enabling environment for gender equality and women’s empowerment, including but not limited to gender responsive procurement policies.</v>
          </cell>
          <cell r="T7"/>
          <cell r="U7" t="str">
            <v>Gender equality/women’s empowerment is the principle objective (3)</v>
          </cell>
          <cell r="V7" t="str">
            <v>Principal Contribution is to the realization of human rights (3)</v>
          </cell>
          <cell r="W7" t="str">
            <v>Contributes to sustaining peace in a limited way  human rights (1)</v>
          </cell>
          <cell r="X7" t="str">
            <v>Capacity Development/Technical Assistance </v>
          </cell>
          <cell r="Y7" t="str">
            <v>Women and Girls</v>
          </cell>
          <cell r="Z7" t="str">
            <v xml:space="preserve">Joint Programmes </v>
          </cell>
          <cell r="AA7" t="str">
            <v>5.c Adopt and strengthen sound policies and enforceable legislation for the promotion of gender equality and the empowerment of all women and girls at all levels</v>
          </cell>
          <cell r="AB7"/>
          <cell r="AC7"/>
          <cell r="AD7"/>
          <cell r="AE7"/>
          <cell r="AF7" t="str">
            <v>Access to Finance</v>
          </cell>
          <cell r="AG7" t="str">
            <v>Gender Equality</v>
          </cell>
          <cell r="AH7" t="str">
            <v>Public Financial Management</v>
          </cell>
          <cell r="AI7" t="str">
            <v>Advancing SDG implementation through catalytic investments and innovative resource mobilization strategies.</v>
          </cell>
          <cell r="AJ7" t="str">
            <v>Sustainable Financing  </v>
          </cell>
          <cell r="AK7" t="str">
            <v>United Nations Entity for Gender Equality and the Empowerment of Women (UN Women)</v>
          </cell>
          <cell r="AL7" t="str">
            <v>Government of Canada; MPTF- SDG Fund</v>
          </cell>
          <cell r="AM7" t="str">
            <v>Departments of: Finance; Sustainable Development; and Gender Affairs</v>
          </cell>
          <cell r="AN7"/>
          <cell r="AO7"/>
          <cell r="AP7"/>
          <cell r="AQ7" t="str">
            <v>Number of gender financing assessments conducted by government partners; Number of national partners with capacities to apply Gender Responsive Budgeting tools in the budget cycle</v>
          </cell>
          <cell r="AR7" t="str">
            <v>5.c.1 Proportion of countries with systems to track and make public allocations for gender equality and women’s empowerment</v>
          </cell>
          <cell r="AS7"/>
          <cell r="AT7"/>
          <cell r="AU7"/>
          <cell r="AV7"/>
          <cell r="AW7"/>
          <cell r="AX7">
            <v>109797</v>
          </cell>
          <cell r="AY7">
            <v>109797</v>
          </cell>
          <cell r="AZ7">
            <v>0</v>
          </cell>
          <cell r="BA7"/>
          <cell r="BB7"/>
          <cell r="BC7">
            <v>0</v>
          </cell>
          <cell r="BD7"/>
          <cell r="BE7"/>
          <cell r="BF7">
            <v>0</v>
          </cell>
          <cell r="BG7">
            <v>7000</v>
          </cell>
          <cell r="BH7">
            <v>7000</v>
          </cell>
          <cell r="BI7">
            <v>0</v>
          </cell>
          <cell r="BJ7">
            <v>7000</v>
          </cell>
          <cell r="BK7">
            <v>7000</v>
          </cell>
          <cell r="BL7">
            <v>0</v>
          </cell>
          <cell r="BM7"/>
          <cell r="BN7"/>
          <cell r="BO7">
            <v>0</v>
          </cell>
          <cell r="BP7"/>
          <cell r="BQ7"/>
          <cell r="BR7">
            <v>0</v>
          </cell>
          <cell r="BS7">
            <v>47797</v>
          </cell>
          <cell r="BT7">
            <v>47797</v>
          </cell>
          <cell r="BU7">
            <v>0</v>
          </cell>
          <cell r="BV7">
            <v>7000</v>
          </cell>
          <cell r="BW7">
            <v>7000</v>
          </cell>
          <cell r="BX7">
            <v>0</v>
          </cell>
          <cell r="BY7"/>
          <cell r="BZ7"/>
          <cell r="CA7">
            <v>0</v>
          </cell>
          <cell r="CB7">
            <v>178594</v>
          </cell>
          <cell r="CC7">
            <v>178594</v>
          </cell>
          <cell r="CD7">
            <v>0</v>
          </cell>
          <cell r="CE7"/>
          <cell r="CF7"/>
          <cell r="CG7">
            <v>0</v>
          </cell>
          <cell r="CH7">
            <v>15739</v>
          </cell>
          <cell r="CI7">
            <v>15739</v>
          </cell>
          <cell r="CJ7">
            <v>0</v>
          </cell>
          <cell r="CK7"/>
          <cell r="CL7"/>
          <cell r="CM7">
            <v>0</v>
          </cell>
          <cell r="CN7"/>
          <cell r="CO7"/>
          <cell r="CP7">
            <v>0</v>
          </cell>
          <cell r="CQ7">
            <v>80000</v>
          </cell>
          <cell r="CR7">
            <v>80000</v>
          </cell>
          <cell r="CS7">
            <v>0</v>
          </cell>
          <cell r="CT7">
            <v>35000</v>
          </cell>
          <cell r="CU7">
            <v>35000</v>
          </cell>
          <cell r="CV7">
            <v>0</v>
          </cell>
          <cell r="CW7"/>
          <cell r="CX7"/>
          <cell r="CY7">
            <v>0</v>
          </cell>
          <cell r="CZ7"/>
          <cell r="DA7"/>
          <cell r="DB7">
            <v>0</v>
          </cell>
          <cell r="DC7">
            <v>95739</v>
          </cell>
          <cell r="DD7">
            <v>95739</v>
          </cell>
          <cell r="DE7">
            <v>0</v>
          </cell>
          <cell r="DF7">
            <v>90000</v>
          </cell>
          <cell r="DG7">
            <v>90000</v>
          </cell>
          <cell r="DH7">
            <v>0</v>
          </cell>
          <cell r="DI7"/>
          <cell r="DJ7"/>
          <cell r="DK7">
            <v>0</v>
          </cell>
          <cell r="DL7">
            <v>316478</v>
          </cell>
          <cell r="DM7">
            <v>316478</v>
          </cell>
          <cell r="DN7">
            <v>0</v>
          </cell>
          <cell r="DO7">
            <v>0</v>
          </cell>
          <cell r="DP7">
            <v>0</v>
          </cell>
          <cell r="DQ7">
            <v>0</v>
          </cell>
          <cell r="DR7">
            <v>125536</v>
          </cell>
          <cell r="DS7">
            <v>125536</v>
          </cell>
          <cell r="DT7">
            <v>0</v>
          </cell>
          <cell r="DU7">
            <v>0</v>
          </cell>
          <cell r="DV7">
            <v>0</v>
          </cell>
          <cell r="DW7">
            <v>0</v>
          </cell>
          <cell r="DX7">
            <v>0</v>
          </cell>
          <cell r="DY7">
            <v>0</v>
          </cell>
          <cell r="DZ7">
            <v>0</v>
          </cell>
          <cell r="EA7">
            <v>87000</v>
          </cell>
          <cell r="EB7">
            <v>87000</v>
          </cell>
          <cell r="EC7">
            <v>0</v>
          </cell>
          <cell r="ED7">
            <v>42000</v>
          </cell>
          <cell r="EE7">
            <v>42000</v>
          </cell>
          <cell r="EF7">
            <v>0</v>
          </cell>
          <cell r="EG7">
            <v>0</v>
          </cell>
          <cell r="EH7">
            <v>0</v>
          </cell>
          <cell r="EI7">
            <v>0</v>
          </cell>
          <cell r="EJ7">
            <v>0</v>
          </cell>
          <cell r="EK7">
            <v>0</v>
          </cell>
          <cell r="EL7">
            <v>0</v>
          </cell>
          <cell r="EM7">
            <v>143536</v>
          </cell>
          <cell r="EN7">
            <v>143536</v>
          </cell>
          <cell r="EO7">
            <v>0</v>
          </cell>
        </row>
        <row r="8">
          <cell r="E8" t="str">
            <v>MoA, DoF and fisherfolk with support from FAO, identify investment opportunities on the basis of Fishery value chain assessments (including aquaculture and mariculture) and business cases developed to facilitate financing.</v>
          </cell>
          <cell r="F8"/>
          <cell r="G8"/>
          <cell r="H8"/>
          <cell r="I8"/>
          <cell r="J8"/>
          <cell r="K8"/>
          <cell r="L8"/>
          <cell r="M8"/>
          <cell r="N8"/>
          <cell r="O8"/>
          <cell r="P8"/>
          <cell r="Q8"/>
          <cell r="R8"/>
          <cell r="S8"/>
          <cell r="T8"/>
          <cell r="U8"/>
          <cell r="V8"/>
          <cell r="W8"/>
          <cell r="X8"/>
          <cell r="Y8" t="str">
            <v>Farmers, fisherfolk, women</v>
          </cell>
          <cell r="Z8"/>
          <cell r="AA8"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8"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D8" t="str">
            <v>9.3 Increase the access of small-scale industrial and other enterprises, in particular in developing countries, to financial services, including affordable credit, and their integration into value chains and markets</v>
          </cell>
          <cell r="AE8" t="str">
            <v>10.2 By 2030, empower and promote the social, economic and political inclusion of all, irrespective of age, sex, disability, race, ethnicity, origin, religion or economic or other status</v>
          </cell>
          <cell r="AF8" t="str">
            <v xml:space="preserve">Inclusive rural Transformation </v>
          </cell>
          <cell r="AG8"/>
          <cell r="AH8"/>
          <cell r="AI8" t="str">
            <v>Limiting the socioeconomic impact of COVID-19, ensuring that no one is left behind and boosting economic resilience.</v>
          </cell>
          <cell r="AJ8" t="str">
            <v>Tailored Policy Support &amp; Technical Assistance</v>
          </cell>
          <cell r="AK8" t="str">
            <v>Food and Agriculture Organization of the United Nations (FAO)</v>
          </cell>
          <cell r="AL8"/>
          <cell r="AM8" t="str">
            <v>Ministry of Agriculture, Fisheries, Food Security and Rural Development</v>
          </cell>
          <cell r="AN8"/>
          <cell r="AO8"/>
          <cell r="AP8"/>
          <cell r="AQ8"/>
          <cell r="AR8"/>
          <cell r="AS8"/>
          <cell r="AT8"/>
          <cell r="AU8"/>
          <cell r="AV8"/>
          <cell r="AW8"/>
          <cell r="AX8">
            <v>378000</v>
          </cell>
          <cell r="AY8">
            <v>198000</v>
          </cell>
          <cell r="AZ8">
            <v>180000</v>
          </cell>
          <cell r="BA8">
            <v>594000</v>
          </cell>
          <cell r="BB8">
            <v>311000</v>
          </cell>
          <cell r="BC8">
            <v>283000</v>
          </cell>
          <cell r="BD8"/>
          <cell r="BE8"/>
          <cell r="BF8">
            <v>0</v>
          </cell>
          <cell r="BG8">
            <v>357000</v>
          </cell>
          <cell r="BH8">
            <v>157000</v>
          </cell>
          <cell r="BI8">
            <v>200000</v>
          </cell>
          <cell r="BJ8">
            <v>1351000</v>
          </cell>
          <cell r="BK8">
            <v>1151000</v>
          </cell>
          <cell r="BL8">
            <v>200000</v>
          </cell>
          <cell r="BM8"/>
          <cell r="BN8"/>
          <cell r="BO8">
            <v>0</v>
          </cell>
          <cell r="BP8">
            <v>59000</v>
          </cell>
          <cell r="BQ8">
            <v>59000</v>
          </cell>
          <cell r="BR8">
            <v>0</v>
          </cell>
          <cell r="BS8">
            <v>648000</v>
          </cell>
          <cell r="BT8">
            <v>548000</v>
          </cell>
          <cell r="BU8">
            <v>100000</v>
          </cell>
          <cell r="BV8">
            <v>420000</v>
          </cell>
          <cell r="BW8">
            <v>140000</v>
          </cell>
          <cell r="BX8">
            <v>280000</v>
          </cell>
          <cell r="BY8"/>
          <cell r="BZ8"/>
          <cell r="CA8">
            <v>0</v>
          </cell>
          <cell r="CB8">
            <v>3807000</v>
          </cell>
          <cell r="CC8">
            <v>2564000</v>
          </cell>
          <cell r="CD8">
            <v>1243000</v>
          </cell>
          <cell r="CE8"/>
          <cell r="CF8"/>
          <cell r="CG8">
            <v>0</v>
          </cell>
          <cell r="CH8"/>
          <cell r="CI8"/>
          <cell r="CJ8">
            <v>0</v>
          </cell>
          <cell r="CK8"/>
          <cell r="CL8"/>
          <cell r="CM8">
            <v>0</v>
          </cell>
          <cell r="CN8"/>
          <cell r="CO8"/>
          <cell r="CP8">
            <v>0</v>
          </cell>
          <cell r="CQ8"/>
          <cell r="CR8"/>
          <cell r="CS8">
            <v>0</v>
          </cell>
          <cell r="CT8"/>
          <cell r="CU8"/>
          <cell r="CV8">
            <v>0</v>
          </cell>
          <cell r="CW8"/>
          <cell r="CX8"/>
          <cell r="CY8">
            <v>0</v>
          </cell>
          <cell r="CZ8"/>
          <cell r="DA8"/>
          <cell r="DB8">
            <v>0</v>
          </cell>
          <cell r="DC8"/>
          <cell r="DD8"/>
          <cell r="DE8">
            <v>0</v>
          </cell>
          <cell r="DF8"/>
          <cell r="DG8"/>
          <cell r="DH8">
            <v>0</v>
          </cell>
          <cell r="DI8"/>
          <cell r="DJ8"/>
          <cell r="DK8">
            <v>0</v>
          </cell>
          <cell r="DL8">
            <v>0</v>
          </cell>
          <cell r="DM8">
            <v>0</v>
          </cell>
          <cell r="DN8">
            <v>0</v>
          </cell>
          <cell r="DO8">
            <v>0</v>
          </cell>
          <cell r="DP8">
            <v>0</v>
          </cell>
          <cell r="DQ8">
            <v>0</v>
          </cell>
          <cell r="DR8">
            <v>378000</v>
          </cell>
          <cell r="DS8">
            <v>198000</v>
          </cell>
          <cell r="DT8">
            <v>180000</v>
          </cell>
          <cell r="DU8">
            <v>594000</v>
          </cell>
          <cell r="DV8">
            <v>311000</v>
          </cell>
          <cell r="DW8">
            <v>283000</v>
          </cell>
          <cell r="DX8">
            <v>0</v>
          </cell>
          <cell r="DY8">
            <v>0</v>
          </cell>
          <cell r="DZ8">
            <v>0</v>
          </cell>
          <cell r="EA8">
            <v>357000</v>
          </cell>
          <cell r="EB8">
            <v>157000</v>
          </cell>
          <cell r="EC8">
            <v>200000</v>
          </cell>
          <cell r="ED8">
            <v>1351000</v>
          </cell>
          <cell r="EE8">
            <v>1151000</v>
          </cell>
          <cell r="EF8">
            <v>200000</v>
          </cell>
          <cell r="EG8">
            <v>0</v>
          </cell>
          <cell r="EH8">
            <v>0</v>
          </cell>
          <cell r="EI8">
            <v>0</v>
          </cell>
          <cell r="EJ8">
            <v>59000</v>
          </cell>
          <cell r="EK8">
            <v>59000</v>
          </cell>
          <cell r="EL8">
            <v>0</v>
          </cell>
          <cell r="EM8">
            <v>648000</v>
          </cell>
          <cell r="EN8">
            <v>548000</v>
          </cell>
          <cell r="EO8">
            <v>100000</v>
          </cell>
        </row>
        <row r="9">
          <cell r="E9" t="str">
            <v>Government institutions have strengthened capacities to combat IUU fishing and investment opportunities are identified on the basis of Fishery value chain assessments of aquaculture and business cases developed to facilitate financing.</v>
          </cell>
          <cell r="F9"/>
          <cell r="G9"/>
          <cell r="H9"/>
          <cell r="I9"/>
          <cell r="J9"/>
          <cell r="K9"/>
          <cell r="L9"/>
          <cell r="M9"/>
          <cell r="N9"/>
          <cell r="O9"/>
          <cell r="P9"/>
          <cell r="Q9"/>
          <cell r="R9"/>
          <cell r="S9"/>
          <cell r="T9"/>
          <cell r="U9"/>
          <cell r="V9"/>
          <cell r="W9"/>
          <cell r="X9"/>
          <cell r="Y9"/>
          <cell r="Z9"/>
          <cell r="AA9" t="str">
            <v>14.b Provide access for small-scale artisanal fishers to marine resources and markets</v>
          </cell>
          <cell r="AB9"/>
          <cell r="AC9"/>
          <cell r="AD9"/>
          <cell r="AE9"/>
          <cell r="AF9" t="str">
            <v xml:space="preserve">Blue Transformation </v>
          </cell>
          <cell r="AG9"/>
          <cell r="AH9"/>
          <cell r="AI9"/>
          <cell r="AJ9" t="str">
            <v>Tailored Policy Support &amp; Technical Assistance</v>
          </cell>
          <cell r="AK9" t="str">
            <v>Food and Agriculture Organization of the United Nations (FAO)</v>
          </cell>
          <cell r="AL9"/>
          <cell r="AM9"/>
          <cell r="AN9"/>
          <cell r="AO9"/>
          <cell r="AP9"/>
          <cell r="AQ9"/>
          <cell r="AR9"/>
          <cell r="AS9"/>
          <cell r="AT9"/>
          <cell r="AU9"/>
          <cell r="AV9"/>
          <cell r="AW9"/>
          <cell r="AX9"/>
          <cell r="AY9"/>
          <cell r="AZ9">
            <v>0</v>
          </cell>
          <cell r="BA9"/>
          <cell r="BB9"/>
          <cell r="BC9">
            <v>0</v>
          </cell>
          <cell r="BD9"/>
          <cell r="BE9"/>
          <cell r="BF9">
            <v>0</v>
          </cell>
          <cell r="BG9"/>
          <cell r="BH9"/>
          <cell r="BI9">
            <v>0</v>
          </cell>
          <cell r="BJ9"/>
          <cell r="BK9"/>
          <cell r="BL9">
            <v>0</v>
          </cell>
          <cell r="BM9"/>
          <cell r="BN9"/>
          <cell r="BO9">
            <v>0</v>
          </cell>
          <cell r="BP9"/>
          <cell r="BQ9"/>
          <cell r="BR9">
            <v>0</v>
          </cell>
          <cell r="BS9"/>
          <cell r="BT9"/>
          <cell r="BU9">
            <v>0</v>
          </cell>
          <cell r="BV9">
            <v>63000</v>
          </cell>
          <cell r="BW9">
            <v>54000</v>
          </cell>
          <cell r="BX9">
            <v>9000</v>
          </cell>
          <cell r="BY9"/>
          <cell r="BZ9"/>
          <cell r="CA9">
            <v>0</v>
          </cell>
          <cell r="CB9">
            <v>63000</v>
          </cell>
          <cell r="CC9">
            <v>54000</v>
          </cell>
          <cell r="CD9">
            <v>9000</v>
          </cell>
          <cell r="CE9"/>
          <cell r="CF9"/>
          <cell r="CG9">
            <v>0</v>
          </cell>
          <cell r="CH9"/>
          <cell r="CI9"/>
          <cell r="CJ9">
            <v>0</v>
          </cell>
          <cell r="CK9"/>
          <cell r="CL9"/>
          <cell r="CM9">
            <v>0</v>
          </cell>
          <cell r="CN9"/>
          <cell r="CO9"/>
          <cell r="CP9">
            <v>0</v>
          </cell>
          <cell r="CQ9"/>
          <cell r="CR9"/>
          <cell r="CS9">
            <v>0</v>
          </cell>
          <cell r="CT9"/>
          <cell r="CU9"/>
          <cell r="CV9">
            <v>0</v>
          </cell>
          <cell r="CW9"/>
          <cell r="CX9"/>
          <cell r="CY9">
            <v>0</v>
          </cell>
          <cell r="CZ9"/>
          <cell r="DA9"/>
          <cell r="DB9">
            <v>0</v>
          </cell>
          <cell r="DC9"/>
          <cell r="DD9"/>
          <cell r="DE9">
            <v>0</v>
          </cell>
          <cell r="DF9"/>
          <cell r="DG9"/>
          <cell r="DH9">
            <v>0</v>
          </cell>
          <cell r="DI9"/>
          <cell r="DJ9"/>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row>
        <row r="10">
          <cell r="E10" t="str">
            <v>MoA, with FAO´s support, establishes a Digital Agriculture Strategy; Government institutions and farmers are equipped with and adopt selected digital</v>
          </cell>
          <cell r="F10"/>
          <cell r="G10"/>
          <cell r="H10"/>
          <cell r="I10"/>
          <cell r="J10"/>
          <cell r="K10"/>
          <cell r="L10"/>
          <cell r="M10"/>
          <cell r="N10"/>
          <cell r="O10"/>
          <cell r="P10"/>
          <cell r="Q10"/>
          <cell r="R10"/>
          <cell r="S10"/>
          <cell r="T10"/>
          <cell r="U10"/>
          <cell r="V10"/>
          <cell r="W10"/>
          <cell r="X10"/>
          <cell r="Y10" t="str">
            <v>Farmers, rural populations</v>
          </cell>
          <cell r="Z10"/>
          <cell r="AA10" t="str">
            <v>2.c Adopt measures to ensure the proper functioning of food commodity markets and their derivatives and facilitate timely access to market information, including on food reserves, in order to help limit extreme food price volatility</v>
          </cell>
          <cell r="AB10" t="str">
            <v>5.b Enhance the use of enabling technology, in particular information and communications technology, to promote the empowerment of women</v>
          </cell>
          <cell r="AC10"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D10"/>
          <cell r="AE10"/>
          <cell r="AF10" t="str">
            <v xml:space="preserve">Digital agriculture </v>
          </cell>
          <cell r="AG10"/>
          <cell r="AH10"/>
          <cell r="AI10" t="str">
            <v>Limiting the socioeconomic impact of COVID-19, ensuring that no one is left behind and boosting economic resilience.</v>
          </cell>
          <cell r="AJ10" t="str">
            <v xml:space="preserve">Digitization </v>
          </cell>
          <cell r="AK10" t="str">
            <v>Food and Agriculture Organization of the United Nations (FAO)</v>
          </cell>
          <cell r="AL10"/>
          <cell r="AM10" t="str">
            <v>Ministry of Agriculture, Fisheries, Food Security and Rural Development</v>
          </cell>
          <cell r="AN10"/>
          <cell r="AO10"/>
          <cell r="AP10"/>
          <cell r="AQ10"/>
          <cell r="AR10"/>
          <cell r="AS10"/>
          <cell r="AT10"/>
          <cell r="AU10"/>
          <cell r="AV10"/>
          <cell r="AW10"/>
          <cell r="AX10"/>
          <cell r="AY10"/>
          <cell r="AZ10">
            <v>0</v>
          </cell>
          <cell r="BA10">
            <v>50000</v>
          </cell>
          <cell r="BB10"/>
          <cell r="BC10">
            <v>50000</v>
          </cell>
          <cell r="BD10"/>
          <cell r="BE10"/>
          <cell r="BF10">
            <v>0</v>
          </cell>
          <cell r="BG10">
            <v>169000</v>
          </cell>
          <cell r="BH10">
            <v>169000</v>
          </cell>
          <cell r="BI10">
            <v>0</v>
          </cell>
          <cell r="BJ10">
            <v>169000</v>
          </cell>
          <cell r="BK10">
            <v>169000</v>
          </cell>
          <cell r="BL10">
            <v>0</v>
          </cell>
          <cell r="BM10"/>
          <cell r="BN10"/>
          <cell r="BO10">
            <v>0</v>
          </cell>
          <cell r="BP10">
            <v>21000</v>
          </cell>
          <cell r="BQ10">
            <v>21000</v>
          </cell>
          <cell r="BR10">
            <v>0</v>
          </cell>
          <cell r="BS10"/>
          <cell r="BT10"/>
          <cell r="BU10">
            <v>0</v>
          </cell>
          <cell r="BV10"/>
          <cell r="BW10"/>
          <cell r="BX10">
            <v>0</v>
          </cell>
          <cell r="BY10"/>
          <cell r="BZ10"/>
          <cell r="CA10">
            <v>0</v>
          </cell>
          <cell r="CB10">
            <v>409000</v>
          </cell>
          <cell r="CC10">
            <v>359000</v>
          </cell>
          <cell r="CD10">
            <v>50000</v>
          </cell>
          <cell r="CE10"/>
          <cell r="CF10"/>
          <cell r="CG10">
            <v>0</v>
          </cell>
          <cell r="CH10"/>
          <cell r="CI10"/>
          <cell r="CJ10">
            <v>0</v>
          </cell>
          <cell r="CK10"/>
          <cell r="CL10"/>
          <cell r="CM10">
            <v>0</v>
          </cell>
          <cell r="CN10"/>
          <cell r="CO10"/>
          <cell r="CP10">
            <v>0</v>
          </cell>
          <cell r="CQ10"/>
          <cell r="CR10"/>
          <cell r="CS10">
            <v>0</v>
          </cell>
          <cell r="CT10"/>
          <cell r="CU10"/>
          <cell r="CV10">
            <v>0</v>
          </cell>
          <cell r="CW10"/>
          <cell r="CX10"/>
          <cell r="CY10">
            <v>0</v>
          </cell>
          <cell r="CZ10"/>
          <cell r="DA10"/>
          <cell r="DB10">
            <v>0</v>
          </cell>
          <cell r="DC10"/>
          <cell r="DD10"/>
          <cell r="DE10">
            <v>0</v>
          </cell>
          <cell r="DF10"/>
          <cell r="DG10"/>
          <cell r="DH10">
            <v>0</v>
          </cell>
          <cell r="DI10"/>
          <cell r="DJ10"/>
          <cell r="DK10">
            <v>0</v>
          </cell>
          <cell r="DL10">
            <v>0</v>
          </cell>
          <cell r="DM10">
            <v>0</v>
          </cell>
          <cell r="DN10">
            <v>0</v>
          </cell>
          <cell r="DO10">
            <v>0</v>
          </cell>
          <cell r="DP10">
            <v>0</v>
          </cell>
          <cell r="DQ10">
            <v>0</v>
          </cell>
          <cell r="DR10">
            <v>0</v>
          </cell>
          <cell r="DS10">
            <v>0</v>
          </cell>
          <cell r="DT10">
            <v>0</v>
          </cell>
          <cell r="DU10">
            <v>50000</v>
          </cell>
          <cell r="DV10">
            <v>0</v>
          </cell>
          <cell r="DW10">
            <v>50000</v>
          </cell>
          <cell r="DX10">
            <v>0</v>
          </cell>
          <cell r="DY10">
            <v>0</v>
          </cell>
          <cell r="DZ10">
            <v>0</v>
          </cell>
          <cell r="EA10">
            <v>169000</v>
          </cell>
          <cell r="EB10">
            <v>169000</v>
          </cell>
          <cell r="EC10">
            <v>0</v>
          </cell>
          <cell r="ED10">
            <v>169000</v>
          </cell>
          <cell r="EE10">
            <v>169000</v>
          </cell>
          <cell r="EF10">
            <v>0</v>
          </cell>
          <cell r="EG10">
            <v>0</v>
          </cell>
          <cell r="EH10">
            <v>0</v>
          </cell>
          <cell r="EI10">
            <v>0</v>
          </cell>
          <cell r="EJ10">
            <v>21000</v>
          </cell>
          <cell r="EK10">
            <v>21000</v>
          </cell>
          <cell r="EL10">
            <v>0</v>
          </cell>
          <cell r="EM10">
            <v>0</v>
          </cell>
          <cell r="EN10">
            <v>0</v>
          </cell>
          <cell r="EO10">
            <v>0</v>
          </cell>
        </row>
        <row r="11">
          <cell r="E11" t="str">
            <v>Investment opportunities are identified for the Ministry of Agriculture and fisherfolk, on the basis of Fishery value chain assessments of under-utilized species and business cases developed to facilitate financing.</v>
          </cell>
          <cell r="F11"/>
          <cell r="G11"/>
          <cell r="H11"/>
          <cell r="I11"/>
          <cell r="J11"/>
          <cell r="K11"/>
          <cell r="L11"/>
          <cell r="M11"/>
          <cell r="N11" t="str">
            <v>Improved capacity of the UN, regional and national systems to produce and analyse gender statistics to measure progress on the SDGs.</v>
          </cell>
          <cell r="O11"/>
          <cell r="P11"/>
          <cell r="Q11"/>
          <cell r="R11"/>
          <cell r="S11"/>
          <cell r="T11"/>
          <cell r="U11" t="str">
            <v>Principal Contribution is to the realization of human rights (3)</v>
          </cell>
          <cell r="V11" t="str">
            <v>Contributes to sustaining peace in a limited way  human rights (1)</v>
          </cell>
          <cell r="W11" t="str">
            <v>Normative Support </v>
          </cell>
          <cell r="X11" t="str">
            <v>Women and Girls</v>
          </cell>
          <cell r="Y11" t="str">
            <v xml:space="preserve">Other </v>
          </cell>
          <cell r="Z11"/>
          <cell r="AA11" t="str">
            <v>14.b Provide access for small-scale artisanal fishers to marine resources and markets</v>
          </cell>
          <cell r="AB11"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C11"/>
          <cell r="AD11"/>
          <cell r="AE11"/>
          <cell r="AF11" t="str">
            <v xml:space="preserve">Blue Transformation </v>
          </cell>
          <cell r="AG11"/>
          <cell r="AH11"/>
          <cell r="AI11"/>
          <cell r="AJ11" t="str">
            <v>COVID Response  &amp;  Socio-economic Recovery</v>
          </cell>
          <cell r="AK11" t="str">
            <v>Food and Agriculture Organization of the United Nations (FAO)</v>
          </cell>
          <cell r="AL11"/>
          <cell r="AM11"/>
          <cell r="AN11"/>
          <cell r="AO11"/>
          <cell r="AP11"/>
          <cell r="AQ11"/>
          <cell r="AR11"/>
          <cell r="AS11"/>
          <cell r="AT11"/>
          <cell r="AU11"/>
          <cell r="AV11"/>
          <cell r="AW11"/>
          <cell r="AX11"/>
          <cell r="AY11"/>
          <cell r="AZ11">
            <v>0</v>
          </cell>
          <cell r="BA11"/>
          <cell r="BB11"/>
          <cell r="BC11">
            <v>0</v>
          </cell>
          <cell r="BD11"/>
          <cell r="BE11"/>
          <cell r="BF11">
            <v>0</v>
          </cell>
          <cell r="BG11">
            <v>120000</v>
          </cell>
          <cell r="BH11">
            <v>92000</v>
          </cell>
          <cell r="BI11">
            <v>28000</v>
          </cell>
          <cell r="BJ11">
            <v>120000</v>
          </cell>
          <cell r="BK11">
            <v>92000</v>
          </cell>
          <cell r="BL11">
            <v>28000</v>
          </cell>
          <cell r="BM11"/>
          <cell r="BN11"/>
          <cell r="BO11">
            <v>0</v>
          </cell>
          <cell r="BP11">
            <v>213700</v>
          </cell>
          <cell r="BQ11">
            <v>185700</v>
          </cell>
          <cell r="BR11">
            <v>28000</v>
          </cell>
          <cell r="BS11"/>
          <cell r="BT11"/>
          <cell r="BU11">
            <v>0</v>
          </cell>
          <cell r="BV11"/>
          <cell r="BW11"/>
          <cell r="BX11">
            <v>0</v>
          </cell>
          <cell r="BY11"/>
          <cell r="BZ11"/>
          <cell r="CA11">
            <v>0</v>
          </cell>
          <cell r="CB11">
            <v>453700</v>
          </cell>
          <cell r="CC11">
            <v>369700</v>
          </cell>
          <cell r="CD11">
            <v>84000</v>
          </cell>
          <cell r="CE11"/>
          <cell r="CF11"/>
          <cell r="CG11">
            <v>0</v>
          </cell>
          <cell r="CH11"/>
          <cell r="CI11"/>
          <cell r="CJ11">
            <v>0</v>
          </cell>
          <cell r="CK11"/>
          <cell r="CL11"/>
          <cell r="CM11">
            <v>0</v>
          </cell>
          <cell r="CN11"/>
          <cell r="CO11"/>
          <cell r="CP11">
            <v>0</v>
          </cell>
          <cell r="CQ11"/>
          <cell r="CR11"/>
          <cell r="CS11">
            <v>0</v>
          </cell>
          <cell r="CT11"/>
          <cell r="CU11"/>
          <cell r="CV11">
            <v>0</v>
          </cell>
          <cell r="CW11"/>
          <cell r="CX11"/>
          <cell r="CY11">
            <v>0</v>
          </cell>
          <cell r="CZ11"/>
          <cell r="DA11"/>
          <cell r="DB11">
            <v>0</v>
          </cell>
          <cell r="DC11"/>
          <cell r="DD11"/>
          <cell r="DE11">
            <v>0</v>
          </cell>
          <cell r="DF11"/>
          <cell r="DG11"/>
          <cell r="DH11">
            <v>0</v>
          </cell>
          <cell r="DI11"/>
          <cell r="DJ11"/>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120000</v>
          </cell>
          <cell r="EB11">
            <v>92000</v>
          </cell>
          <cell r="EC11">
            <v>28000</v>
          </cell>
          <cell r="ED11">
            <v>120000</v>
          </cell>
          <cell r="EE11">
            <v>92000</v>
          </cell>
          <cell r="EF11">
            <v>28000</v>
          </cell>
          <cell r="EG11">
            <v>0</v>
          </cell>
          <cell r="EH11">
            <v>0</v>
          </cell>
          <cell r="EI11">
            <v>0</v>
          </cell>
          <cell r="EJ11">
            <v>213700</v>
          </cell>
          <cell r="EK11">
            <v>185700</v>
          </cell>
          <cell r="EL11">
            <v>28000</v>
          </cell>
          <cell r="EM11">
            <v>0</v>
          </cell>
          <cell r="EN11">
            <v>0</v>
          </cell>
          <cell r="EO11">
            <v>0</v>
          </cell>
        </row>
        <row r="12">
          <cell r="E12" t="str">
            <v>Increased capacity of Member States to ensure safe and healthy working conditions</v>
          </cell>
          <cell r="F12" t="str">
            <v>Formulation of OSH national policies and programmes in line with the International Labour Standards on OSH, as enablers of integrated national and workplace responses to OSH challenges, and as part of post-
COVID 19 recovery plans
Adopting comprehensive OSH management systems at all levels, including emergency preparedness</v>
          </cell>
          <cell r="G12"/>
          <cell r="H12"/>
          <cell r="I12"/>
          <cell r="J12"/>
          <cell r="K12"/>
          <cell r="L12"/>
          <cell r="M12"/>
          <cell r="N12"/>
          <cell r="O12"/>
          <cell r="P12"/>
          <cell r="Q12"/>
          <cell r="R12"/>
          <cell r="S12"/>
          <cell r="T12"/>
          <cell r="U12"/>
          <cell r="V12"/>
          <cell r="W12"/>
          <cell r="X12"/>
          <cell r="Y12" t="str">
            <v>Employees</v>
          </cell>
          <cell r="Z12"/>
          <cell r="AA12" t="str">
            <v>11.a Support positive economic, social and environmental links between urban, peri-urban and rural areas by strengthening national and regional development planning</v>
          </cell>
          <cell r="AB12"/>
          <cell r="AC12"/>
          <cell r="AD12"/>
          <cell r="AE12"/>
          <cell r="AF12" t="str">
            <v>Employment</v>
          </cell>
          <cell r="AG12" t="str">
            <v>Support to Institutions</v>
          </cell>
          <cell r="AH12"/>
          <cell r="AI12" t="str">
            <v>Strengthening health, safety, and security systems, improving health services, and promoting healthy lifestyles.</v>
          </cell>
          <cell r="AJ12" t="str">
            <v>Tailored Policy Support &amp; Technical Assistance</v>
          </cell>
          <cell r="AK12" t="str">
            <v>International Labour Organization (ILO)</v>
          </cell>
          <cell r="AL12"/>
          <cell r="AM12" t="str">
            <v>Ministry of the Public Service, Home Affairs, Labour &amp; Gender Affairs</v>
          </cell>
          <cell r="AN12"/>
          <cell r="AO12"/>
          <cell r="AP12"/>
          <cell r="AQ12"/>
          <cell r="AR12"/>
          <cell r="AS12"/>
          <cell r="AT12"/>
          <cell r="AU12"/>
          <cell r="AV12"/>
          <cell r="AW12"/>
          <cell r="AX12"/>
          <cell r="AY12"/>
          <cell r="AZ12">
            <v>0</v>
          </cell>
          <cell r="BA12"/>
          <cell r="BB12"/>
          <cell r="BC12">
            <v>0</v>
          </cell>
          <cell r="BD12"/>
          <cell r="BE12"/>
          <cell r="BF12">
            <v>0</v>
          </cell>
          <cell r="BG12">
            <v>28500</v>
          </cell>
          <cell r="BH12">
            <v>28500</v>
          </cell>
          <cell r="BI12">
            <v>0</v>
          </cell>
          <cell r="BJ12"/>
          <cell r="BK12"/>
          <cell r="BL12">
            <v>0</v>
          </cell>
          <cell r="BM12"/>
          <cell r="BN12"/>
          <cell r="BO12">
            <v>0</v>
          </cell>
          <cell r="BP12"/>
          <cell r="BQ12"/>
          <cell r="BR12">
            <v>0</v>
          </cell>
          <cell r="BS12"/>
          <cell r="BT12"/>
          <cell r="BU12">
            <v>0</v>
          </cell>
          <cell r="BV12"/>
          <cell r="BW12"/>
          <cell r="BX12">
            <v>0</v>
          </cell>
          <cell r="BY12"/>
          <cell r="BZ12"/>
          <cell r="CA12">
            <v>0</v>
          </cell>
          <cell r="CB12">
            <v>28500</v>
          </cell>
          <cell r="CC12">
            <v>28500</v>
          </cell>
          <cell r="CD12">
            <v>0</v>
          </cell>
          <cell r="CE12"/>
          <cell r="CF12"/>
          <cell r="CG12">
            <v>0</v>
          </cell>
          <cell r="CH12"/>
          <cell r="CI12"/>
          <cell r="CJ12">
            <v>0</v>
          </cell>
          <cell r="CK12"/>
          <cell r="CL12"/>
          <cell r="CM12">
            <v>0</v>
          </cell>
          <cell r="CN12"/>
          <cell r="CO12"/>
          <cell r="CP12">
            <v>0</v>
          </cell>
          <cell r="CQ12"/>
          <cell r="CR12"/>
          <cell r="CS12">
            <v>0</v>
          </cell>
          <cell r="CT12"/>
          <cell r="CU12"/>
          <cell r="CV12">
            <v>0</v>
          </cell>
          <cell r="CW12"/>
          <cell r="CX12"/>
          <cell r="CY12">
            <v>0</v>
          </cell>
          <cell r="CZ12"/>
          <cell r="DA12"/>
          <cell r="DB12">
            <v>0</v>
          </cell>
          <cell r="DC12"/>
          <cell r="DD12"/>
          <cell r="DE12">
            <v>0</v>
          </cell>
          <cell r="DF12"/>
          <cell r="DG12"/>
          <cell r="DH12">
            <v>0</v>
          </cell>
          <cell r="DI12"/>
          <cell r="DJ12"/>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28500</v>
          </cell>
          <cell r="EB12">
            <v>28500</v>
          </cell>
          <cell r="EC12">
            <v>0</v>
          </cell>
          <cell r="ED12">
            <v>0</v>
          </cell>
          <cell r="EE12">
            <v>0</v>
          </cell>
          <cell r="EF12">
            <v>0</v>
          </cell>
          <cell r="EG12">
            <v>0</v>
          </cell>
          <cell r="EH12">
            <v>0</v>
          </cell>
          <cell r="EI12">
            <v>0</v>
          </cell>
          <cell r="EJ12">
            <v>0</v>
          </cell>
          <cell r="EK12">
            <v>0</v>
          </cell>
          <cell r="EL12">
            <v>0</v>
          </cell>
          <cell r="EM12">
            <v>0</v>
          </cell>
          <cell r="EN12">
            <v>0</v>
          </cell>
          <cell r="EO12">
            <v>0</v>
          </cell>
        </row>
        <row r="13">
          <cell r="E13" t="str">
            <v>Enhanced capacity of enterprises for promoting  circular, resource-efficient and sustainable consumption and production practices</v>
          </cell>
          <cell r="F13" t="str">
            <v>ILO's activities will focus on support to national counterparts and enterprises through business supporting programme and capacity building activities</v>
          </cell>
          <cell r="G13"/>
          <cell r="H13"/>
          <cell r="I13"/>
          <cell r="J13"/>
          <cell r="K13"/>
          <cell r="L13"/>
          <cell r="M13"/>
          <cell r="N13"/>
          <cell r="O13"/>
          <cell r="P13"/>
          <cell r="Q13"/>
          <cell r="R13"/>
          <cell r="S13"/>
          <cell r="T13"/>
          <cell r="U13"/>
          <cell r="V13"/>
          <cell r="W13"/>
          <cell r="X13"/>
          <cell r="Y13"/>
          <cell r="Z13"/>
          <cell r="AA13"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3" t="str">
            <v>14.b Provide access for small-scale artisanal fishers to marine resources and markets</v>
          </cell>
          <cell r="AC13"/>
          <cell r="AD13"/>
          <cell r="AE13"/>
          <cell r="AF13" t="str">
            <v xml:space="preserve">Blue /Green Economy </v>
          </cell>
          <cell r="AG13" t="str">
            <v>SMEs</v>
          </cell>
          <cell r="AH13" t="str">
            <v>Support to Institutions</v>
          </cell>
          <cell r="AI13"/>
          <cell r="AJ13" t="str">
            <v>Tailored Policy Support &amp; Technical Assistance</v>
          </cell>
          <cell r="AK13" t="str">
            <v>International Labour Organization (ILO)</v>
          </cell>
          <cell r="AL13"/>
          <cell r="AM13"/>
          <cell r="AN13"/>
          <cell r="AO13"/>
          <cell r="AP13"/>
          <cell r="AQ13"/>
          <cell r="AR13"/>
          <cell r="AS13"/>
          <cell r="AT13"/>
          <cell r="AU13"/>
          <cell r="AV13"/>
          <cell r="AW13"/>
          <cell r="AX13"/>
          <cell r="AY13"/>
          <cell r="AZ13">
            <v>0</v>
          </cell>
          <cell r="BA13">
            <v>115800</v>
          </cell>
          <cell r="BB13">
            <v>77000</v>
          </cell>
          <cell r="BC13">
            <v>38800</v>
          </cell>
          <cell r="BD13"/>
          <cell r="BE13"/>
          <cell r="BF13">
            <v>0</v>
          </cell>
          <cell r="BG13"/>
          <cell r="BH13"/>
          <cell r="BI13">
            <v>0</v>
          </cell>
          <cell r="BJ13"/>
          <cell r="BK13"/>
          <cell r="BL13">
            <v>0</v>
          </cell>
          <cell r="BM13"/>
          <cell r="BN13"/>
          <cell r="BO13">
            <v>0</v>
          </cell>
          <cell r="BP13"/>
          <cell r="BQ13"/>
          <cell r="BR13">
            <v>0</v>
          </cell>
          <cell r="BS13"/>
          <cell r="BT13"/>
          <cell r="BU13">
            <v>0</v>
          </cell>
          <cell r="BV13"/>
          <cell r="BW13"/>
          <cell r="BX13">
            <v>0</v>
          </cell>
          <cell r="BY13"/>
          <cell r="BZ13"/>
          <cell r="CA13">
            <v>0</v>
          </cell>
          <cell r="CB13">
            <v>115800</v>
          </cell>
          <cell r="CC13">
            <v>77000</v>
          </cell>
          <cell r="CD13">
            <v>38800</v>
          </cell>
          <cell r="CE13"/>
          <cell r="CF13"/>
          <cell r="CG13">
            <v>0</v>
          </cell>
          <cell r="CH13"/>
          <cell r="CI13"/>
          <cell r="CJ13">
            <v>0</v>
          </cell>
          <cell r="CK13"/>
          <cell r="CL13"/>
          <cell r="CM13">
            <v>0</v>
          </cell>
          <cell r="CN13"/>
          <cell r="CO13"/>
          <cell r="CP13">
            <v>0</v>
          </cell>
          <cell r="CQ13"/>
          <cell r="CR13"/>
          <cell r="CS13">
            <v>0</v>
          </cell>
          <cell r="CT13"/>
          <cell r="CU13"/>
          <cell r="CV13">
            <v>0</v>
          </cell>
          <cell r="CW13"/>
          <cell r="CX13"/>
          <cell r="CY13">
            <v>0</v>
          </cell>
          <cell r="CZ13"/>
          <cell r="DA13"/>
          <cell r="DB13">
            <v>0</v>
          </cell>
          <cell r="DC13"/>
          <cell r="DD13"/>
          <cell r="DE13">
            <v>0</v>
          </cell>
          <cell r="DF13"/>
          <cell r="DG13"/>
          <cell r="DH13">
            <v>0</v>
          </cell>
          <cell r="DI13"/>
          <cell r="DJ13"/>
          <cell r="DK13">
            <v>0</v>
          </cell>
          <cell r="DL13">
            <v>0</v>
          </cell>
          <cell r="DM13">
            <v>0</v>
          </cell>
          <cell r="DN13">
            <v>0</v>
          </cell>
          <cell r="DO13">
            <v>0</v>
          </cell>
          <cell r="DP13">
            <v>0</v>
          </cell>
          <cell r="DQ13">
            <v>0</v>
          </cell>
          <cell r="DR13">
            <v>0</v>
          </cell>
          <cell r="DS13">
            <v>0</v>
          </cell>
          <cell r="DT13">
            <v>0</v>
          </cell>
          <cell r="DU13">
            <v>115800</v>
          </cell>
          <cell r="DV13">
            <v>77000</v>
          </cell>
          <cell r="DW13">
            <v>38800</v>
          </cell>
          <cell r="DX13">
            <v>0</v>
          </cell>
          <cell r="DY13">
            <v>0</v>
          </cell>
          <cell r="DZ13">
            <v>0</v>
          </cell>
          <cell r="EA13">
            <v>0</v>
          </cell>
          <cell r="EB13">
            <v>0</v>
          </cell>
          <cell r="EC13">
            <v>0</v>
          </cell>
          <cell r="ED13">
            <v>0</v>
          </cell>
          <cell r="EE13">
            <v>0</v>
          </cell>
          <cell r="EF13">
            <v>0</v>
          </cell>
          <cell r="EG13">
            <v>0</v>
          </cell>
          <cell r="EH13">
            <v>0</v>
          </cell>
          <cell r="EI13">
            <v>0</v>
          </cell>
          <cell r="EJ13">
            <v>0</v>
          </cell>
          <cell r="EK13">
            <v>0</v>
          </cell>
          <cell r="EL13">
            <v>0</v>
          </cell>
          <cell r="EM13">
            <v>0</v>
          </cell>
          <cell r="EN13">
            <v>0</v>
          </cell>
          <cell r="EO13">
            <v>0</v>
          </cell>
        </row>
        <row r="14">
          <cell r="E14" t="str">
            <v>Increased capacity of Member States to improve governance and sustainability of social protection systems</v>
          </cell>
          <cell r="F14" t="str">
            <v>Actuarial reviews of social security schemes
Improved governance of social security institutions
Feasibility studies to implement the unemployment insurance
Social protection expenditure reviews and social protection funding</v>
          </cell>
          <cell r="G14"/>
          <cell r="H14"/>
          <cell r="I14"/>
          <cell r="J14"/>
          <cell r="K14"/>
          <cell r="L14" t="str">
            <v>Improved and integrated government and CSO programmes to address unpaid care work including subsidized child and elder care systems among CARICOM countries</v>
          </cell>
          <cell r="M14"/>
          <cell r="N14" t="str">
            <v>Improved and integrated government and CSO programmes to address unpaid care work including subsidized child and elder-care systems among CARICOM countries</v>
          </cell>
          <cell r="O14" t="str">
            <v>Improved and integrated government and CSO programmes to address unpaid care work including subsidized child and elder-care systems among CARICOM countries</v>
          </cell>
          <cell r="P14"/>
          <cell r="Q14"/>
          <cell r="R14" t="str">
            <v>Improved and integrated government and CSO programmes to address unpaid care work including subsidized child and elder-care systems among CARICOM countries</v>
          </cell>
          <cell r="S14" t="str">
            <v>Improved and integrated government and CSO programmes to address unpaid care work including subsidized child and elder-care systems among CARICOM countries</v>
          </cell>
          <cell r="T14"/>
          <cell r="U14" t="str">
            <v>Gender equality/women’s empowerment is the principle objective (3)</v>
          </cell>
          <cell r="V14" t="str">
            <v>Significant contribution to realization of human rights (2)</v>
          </cell>
          <cell r="W14" t="str">
            <v>Contributes to sustaining peace in a limited way  human rights (1)</v>
          </cell>
          <cell r="X14" t="str">
            <v>Capacity Development/Technical Assistance </v>
          </cell>
          <cell r="Y14" t="str">
            <v>Women and Girls</v>
          </cell>
          <cell r="Z14" t="str">
            <v xml:space="preserve">Joint Programmes </v>
          </cell>
          <cell r="AA14" t="str">
            <v>5.4 Recognize and value unpaid care and domestic work through the provision of public services, infrastructure and social protection policies and the promotion of shared responsibility within the household and the family as nationally appropriate</v>
          </cell>
          <cell r="AB14" t="str">
            <v>1.3 Implement nationally appropriate social protection systems and measures for all, including floors, and by 2030 achieve substantial coverage of the poor and the vulnerable</v>
          </cell>
          <cell r="AC14" t="str">
            <v>2.1 By 2030, end hunger and ensure access by all people, in particular the poor and people in vulnerable situations, including infants, to safe, nutritious and sufficient food all year round</v>
          </cell>
          <cell r="AD14"/>
          <cell r="AE14"/>
          <cell r="AF14" t="str">
            <v>Social Protection</v>
          </cell>
          <cell r="AG14"/>
          <cell r="AH14"/>
          <cell r="AI14" t="str">
            <v>Strengthening health, safety, and security systems, improving health services, and promoting healthy lifestyles.</v>
          </cell>
          <cell r="AJ14" t="str">
            <v>Tailored Policy Support &amp; Technical Assistance</v>
          </cell>
          <cell r="AK14" t="str">
            <v>International Labour Organization (ILO)</v>
          </cell>
          <cell r="AL14"/>
          <cell r="AM14" t="str">
            <v>Ministry of Labour; NIC</v>
          </cell>
          <cell r="AN14"/>
          <cell r="AO14"/>
          <cell r="AP14"/>
          <cell r="AQ14"/>
          <cell r="AR14"/>
          <cell r="AS14"/>
          <cell r="AT14"/>
          <cell r="AU14"/>
          <cell r="AV14"/>
          <cell r="AW14"/>
          <cell r="AX14"/>
          <cell r="AY14"/>
          <cell r="AZ14">
            <v>0</v>
          </cell>
          <cell r="BA14"/>
          <cell r="BB14"/>
          <cell r="BC14">
            <v>0</v>
          </cell>
          <cell r="BD14"/>
          <cell r="BE14"/>
          <cell r="BF14">
            <v>0</v>
          </cell>
          <cell r="BG14"/>
          <cell r="BH14"/>
          <cell r="BI14">
            <v>0</v>
          </cell>
          <cell r="BJ14"/>
          <cell r="BK14"/>
          <cell r="BL14">
            <v>0</v>
          </cell>
          <cell r="BM14"/>
          <cell r="BN14"/>
          <cell r="BO14">
            <v>0</v>
          </cell>
          <cell r="BP14"/>
          <cell r="BQ14"/>
          <cell r="BR14">
            <v>0</v>
          </cell>
          <cell r="BS14">
            <v>125000</v>
          </cell>
          <cell r="BT14">
            <v>125000</v>
          </cell>
          <cell r="BU14">
            <v>0</v>
          </cell>
          <cell r="BV14">
            <v>125000</v>
          </cell>
          <cell r="BW14">
            <v>125000</v>
          </cell>
          <cell r="BX14">
            <v>0</v>
          </cell>
          <cell r="BY14"/>
          <cell r="BZ14"/>
          <cell r="CA14">
            <v>0</v>
          </cell>
          <cell r="CB14">
            <v>250000</v>
          </cell>
          <cell r="CC14">
            <v>250000</v>
          </cell>
          <cell r="CD14">
            <v>0</v>
          </cell>
          <cell r="CE14"/>
          <cell r="CF14"/>
          <cell r="CG14">
            <v>0</v>
          </cell>
          <cell r="CH14"/>
          <cell r="CI14"/>
          <cell r="CJ14">
            <v>0</v>
          </cell>
          <cell r="CK14"/>
          <cell r="CL14"/>
          <cell r="CM14">
            <v>0</v>
          </cell>
          <cell r="CN14"/>
          <cell r="CO14"/>
          <cell r="CP14">
            <v>0</v>
          </cell>
          <cell r="CQ14"/>
          <cell r="CR14"/>
          <cell r="CS14">
            <v>0</v>
          </cell>
          <cell r="CT14"/>
          <cell r="CU14"/>
          <cell r="CV14">
            <v>0</v>
          </cell>
          <cell r="CW14"/>
          <cell r="CX14"/>
          <cell r="CY14">
            <v>0</v>
          </cell>
          <cell r="CZ14"/>
          <cell r="DA14"/>
          <cell r="DB14">
            <v>0</v>
          </cell>
          <cell r="DC14"/>
          <cell r="DD14"/>
          <cell r="DE14">
            <v>0</v>
          </cell>
          <cell r="DF14"/>
          <cell r="DG14"/>
          <cell r="DH14">
            <v>0</v>
          </cell>
          <cell r="DI14"/>
          <cell r="DJ14"/>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125000</v>
          </cell>
          <cell r="EN14">
            <v>125000</v>
          </cell>
          <cell r="EO14">
            <v>0</v>
          </cell>
        </row>
        <row r="15">
          <cell r="E15" t="str">
            <v>Increased capacity of Member States to integrate social protection in comprehensive policy responses to support and protect workers and employers during their life and work transitions</v>
          </cell>
          <cell r="F15" t="str">
            <v>Sock responsive social protection
Extension of social protection coverage to support workers and their families during life and work transitions</v>
          </cell>
          <cell r="G15"/>
          <cell r="H15"/>
          <cell r="I15"/>
          <cell r="J15"/>
          <cell r="K15"/>
          <cell r="L15"/>
          <cell r="M15"/>
          <cell r="N15" t="str">
            <v>Increased integration of social protection programmes into referral pathways for VAW survivors/victims</v>
          </cell>
          <cell r="O15" t="str">
            <v>Increased integration of social protection programmes into referral pathways for VAW survivors/victims</v>
          </cell>
          <cell r="P15"/>
          <cell r="Q15"/>
          <cell r="R15" t="str">
            <v>Increased integration of social protection programmes into referral pathways for VAW survivors/victims</v>
          </cell>
          <cell r="S15" t="str">
            <v>Increased integration of social protection programmes into referral pathways for VAW survivors/victims</v>
          </cell>
          <cell r="T15"/>
          <cell r="U15" t="str">
            <v>Gender equality/women’s empowerment is the principle objective (3)</v>
          </cell>
          <cell r="V15" t="str">
            <v>Significant contribution to realization of human rights (2)</v>
          </cell>
          <cell r="W15" t="str">
            <v>Contributes to sustaining peace in a limited way  human rights (1)</v>
          </cell>
          <cell r="X15" t="str">
            <v>Policy Advice and Thought Leadership </v>
          </cell>
          <cell r="Y15" t="str">
            <v>Women and Girls</v>
          </cell>
          <cell r="Z15" t="str">
            <v xml:space="preserve">Joint Programmes </v>
          </cell>
          <cell r="AA15" t="str">
            <v>5.a Undertake reforms to give women equal rights to economic resources, as well as access to ownership and control over land and other forms of property, financial services, inheritance and natural resources, in accordance with national laws</v>
          </cell>
          <cell r="AB15" t="str">
            <v>2.1 By 2030, end hunger and ensure access by all people, in particular the poor and people in vulnerable situations, including infants, to safe, nutritious and sufficient food all year round</v>
          </cell>
          <cell r="AC15"/>
          <cell r="AD15"/>
          <cell r="AE15"/>
          <cell r="AF15" t="str">
            <v>Social Protection</v>
          </cell>
          <cell r="AG15"/>
          <cell r="AH15"/>
          <cell r="AI15"/>
          <cell r="AJ15"/>
          <cell r="AK15" t="str">
            <v>International Labour Organization (ILO)</v>
          </cell>
          <cell r="AL15"/>
          <cell r="AM15"/>
          <cell r="AN15"/>
          <cell r="AO15" t="str">
            <v>Organisation of Eastern Caribbean States (OECS)</v>
          </cell>
          <cell r="AP15"/>
          <cell r="AQ15"/>
          <cell r="AR15"/>
          <cell r="AS15"/>
          <cell r="AT15"/>
          <cell r="AU15"/>
          <cell r="AV15"/>
          <cell r="AW15"/>
          <cell r="AX15"/>
          <cell r="AY15"/>
          <cell r="AZ15">
            <v>0</v>
          </cell>
          <cell r="BA15">
            <v>30000</v>
          </cell>
          <cell r="BB15">
            <v>30000</v>
          </cell>
          <cell r="BC15">
            <v>0</v>
          </cell>
          <cell r="BD15"/>
          <cell r="BE15"/>
          <cell r="BF15">
            <v>0</v>
          </cell>
          <cell r="BG15"/>
          <cell r="BH15"/>
          <cell r="BI15">
            <v>0</v>
          </cell>
          <cell r="BJ15"/>
          <cell r="BK15"/>
          <cell r="BL15">
            <v>0</v>
          </cell>
          <cell r="BM15"/>
          <cell r="BN15"/>
          <cell r="BO15">
            <v>0</v>
          </cell>
          <cell r="BP15"/>
          <cell r="BQ15"/>
          <cell r="BR15">
            <v>0</v>
          </cell>
          <cell r="BS15"/>
          <cell r="BT15"/>
          <cell r="BU15">
            <v>0</v>
          </cell>
          <cell r="BV15"/>
          <cell r="BW15"/>
          <cell r="BX15">
            <v>0</v>
          </cell>
          <cell r="BY15"/>
          <cell r="BZ15"/>
          <cell r="CA15">
            <v>0</v>
          </cell>
          <cell r="CB15">
            <v>30000</v>
          </cell>
          <cell r="CC15">
            <v>30000</v>
          </cell>
          <cell r="CD15">
            <v>0</v>
          </cell>
          <cell r="CE15"/>
          <cell r="CF15"/>
          <cell r="CG15">
            <v>0</v>
          </cell>
          <cell r="CH15"/>
          <cell r="CI15"/>
          <cell r="CJ15">
            <v>0</v>
          </cell>
          <cell r="CK15"/>
          <cell r="CL15"/>
          <cell r="CM15">
            <v>0</v>
          </cell>
          <cell r="CN15"/>
          <cell r="CO15"/>
          <cell r="CP15">
            <v>0</v>
          </cell>
          <cell r="CQ15"/>
          <cell r="CR15"/>
          <cell r="CS15">
            <v>0</v>
          </cell>
          <cell r="CT15"/>
          <cell r="CU15"/>
          <cell r="CV15">
            <v>0</v>
          </cell>
          <cell r="CW15"/>
          <cell r="CX15"/>
          <cell r="CY15">
            <v>0</v>
          </cell>
          <cell r="CZ15"/>
          <cell r="DA15"/>
          <cell r="DB15">
            <v>0</v>
          </cell>
          <cell r="DC15"/>
          <cell r="DD15"/>
          <cell r="DE15">
            <v>0</v>
          </cell>
          <cell r="DF15"/>
          <cell r="DG15"/>
          <cell r="DH15">
            <v>0</v>
          </cell>
          <cell r="DI15"/>
          <cell r="DJ15"/>
          <cell r="DK15">
            <v>0</v>
          </cell>
          <cell r="DL15">
            <v>0</v>
          </cell>
          <cell r="DM15">
            <v>0</v>
          </cell>
          <cell r="DN15">
            <v>0</v>
          </cell>
          <cell r="DO15">
            <v>0</v>
          </cell>
          <cell r="DP15">
            <v>0</v>
          </cell>
          <cell r="DQ15">
            <v>0</v>
          </cell>
          <cell r="DR15">
            <v>0</v>
          </cell>
          <cell r="DS15">
            <v>0</v>
          </cell>
          <cell r="DT15">
            <v>0</v>
          </cell>
          <cell r="DU15">
            <v>30000</v>
          </cell>
          <cell r="DV15">
            <v>30000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row>
        <row r="16">
          <cell r="E16" t="str">
            <v>Increased capacity of Member States to develop new or reformed sustainable national social protection strategies, policies or legal frameworks to extend coverage and enhance benefit adequacy</v>
          </cell>
          <cell r="F16" t="str">
            <v>Extension of social protection coverage to the informal economy
Support to the implementation of the social protection floor
Social protection legislation and strategies
Ratification of International Labour Standards on social protection</v>
          </cell>
          <cell r="G16"/>
          <cell r="H16"/>
          <cell r="I16"/>
          <cell r="J16"/>
          <cell r="K16"/>
          <cell r="L16"/>
          <cell r="M16"/>
          <cell r="N16"/>
          <cell r="O16"/>
          <cell r="P16"/>
          <cell r="Q16"/>
          <cell r="R16"/>
          <cell r="S16"/>
          <cell r="T16"/>
          <cell r="U16"/>
          <cell r="V16"/>
          <cell r="W16"/>
          <cell r="X16"/>
          <cell r="Y16"/>
          <cell r="Z16"/>
          <cell r="AA16" t="str">
            <v>1.5 By 2030, build the resilience of the poor and those in vulnerable situations and reduce their exposure and vulnerability to climate-related extreme events and other economic, social and environmental shocks and disasters</v>
          </cell>
          <cell r="AB16"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6"/>
          <cell r="AD16"/>
          <cell r="AE16"/>
          <cell r="AF16" t="str">
            <v>Social Protection</v>
          </cell>
          <cell r="AG16"/>
          <cell r="AH16"/>
          <cell r="AI16"/>
          <cell r="AJ16"/>
          <cell r="AK16" t="str">
            <v>International Labour Organization (ILO)</v>
          </cell>
          <cell r="AL16"/>
          <cell r="AM16"/>
          <cell r="AN16"/>
          <cell r="AO16" t="str">
            <v>Organisation of Eastern Caribbean States (OECS)</v>
          </cell>
          <cell r="AP16"/>
          <cell r="AQ16"/>
          <cell r="AR16"/>
          <cell r="AS16"/>
          <cell r="AT16"/>
          <cell r="AU16"/>
          <cell r="AV16"/>
          <cell r="AW16"/>
          <cell r="AX16"/>
          <cell r="AY16"/>
          <cell r="AZ16">
            <v>0</v>
          </cell>
          <cell r="BA16"/>
          <cell r="BB16"/>
          <cell r="BC16">
            <v>0</v>
          </cell>
          <cell r="BD16"/>
          <cell r="BE16"/>
          <cell r="BF16">
            <v>0</v>
          </cell>
          <cell r="BG16">
            <v>45100</v>
          </cell>
          <cell r="BH16">
            <v>45100</v>
          </cell>
          <cell r="BI16">
            <v>0</v>
          </cell>
          <cell r="BJ16"/>
          <cell r="BK16"/>
          <cell r="BL16">
            <v>0</v>
          </cell>
          <cell r="BM16"/>
          <cell r="BN16"/>
          <cell r="BO16">
            <v>0</v>
          </cell>
          <cell r="BP16"/>
          <cell r="BQ16"/>
          <cell r="BR16">
            <v>0</v>
          </cell>
          <cell r="BS16"/>
          <cell r="BT16"/>
          <cell r="BU16">
            <v>0</v>
          </cell>
          <cell r="BV16"/>
          <cell r="BW16"/>
          <cell r="BX16">
            <v>0</v>
          </cell>
          <cell r="BY16"/>
          <cell r="BZ16"/>
          <cell r="CA16">
            <v>0</v>
          </cell>
          <cell r="CB16">
            <v>45100</v>
          </cell>
          <cell r="CC16">
            <v>45100</v>
          </cell>
          <cell r="CD16">
            <v>0</v>
          </cell>
          <cell r="CE16"/>
          <cell r="CF16"/>
          <cell r="CG16">
            <v>0</v>
          </cell>
          <cell r="CH16"/>
          <cell r="CI16"/>
          <cell r="CJ16">
            <v>0</v>
          </cell>
          <cell r="CK16"/>
          <cell r="CL16"/>
          <cell r="CM16">
            <v>0</v>
          </cell>
          <cell r="CN16"/>
          <cell r="CO16"/>
          <cell r="CP16">
            <v>0</v>
          </cell>
          <cell r="CQ16"/>
          <cell r="CR16"/>
          <cell r="CS16">
            <v>0</v>
          </cell>
          <cell r="CT16"/>
          <cell r="CU16"/>
          <cell r="CV16">
            <v>0</v>
          </cell>
          <cell r="CW16"/>
          <cell r="CX16"/>
          <cell r="CY16">
            <v>0</v>
          </cell>
          <cell r="CZ16"/>
          <cell r="DA16"/>
          <cell r="DB16">
            <v>0</v>
          </cell>
          <cell r="DC16"/>
          <cell r="DD16"/>
          <cell r="DE16">
            <v>0</v>
          </cell>
          <cell r="DF16"/>
          <cell r="DG16"/>
          <cell r="DH16">
            <v>0</v>
          </cell>
          <cell r="DI16"/>
          <cell r="DJ16"/>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45100</v>
          </cell>
          <cell r="EB16">
            <v>45100</v>
          </cell>
          <cell r="EC16">
            <v>0</v>
          </cell>
          <cell r="ED16">
            <v>0</v>
          </cell>
          <cell r="EE16">
            <v>0</v>
          </cell>
          <cell r="EF16">
            <v>0</v>
          </cell>
          <cell r="EG16">
            <v>0</v>
          </cell>
          <cell r="EH16">
            <v>0</v>
          </cell>
          <cell r="EI16">
            <v>0</v>
          </cell>
          <cell r="EJ16">
            <v>0</v>
          </cell>
          <cell r="EK16">
            <v>0</v>
          </cell>
          <cell r="EL16">
            <v>0</v>
          </cell>
          <cell r="EM16">
            <v>0</v>
          </cell>
          <cell r="EN16">
            <v>0</v>
          </cell>
          <cell r="EO16">
            <v>0</v>
          </cell>
        </row>
        <row r="17">
          <cell r="E17" t="str">
            <v xml:space="preserve">A dialogue platform to promote sustainable energy and climate innovation, entrepreneurship and industrial development is fully operational </v>
          </cell>
          <cell r="F17" t="str">
            <v>Special focus on entrepreneurship, industrial clusters and employment</v>
          </cell>
          <cell r="G17"/>
          <cell r="H17"/>
          <cell r="I17"/>
          <cell r="J17"/>
          <cell r="K17"/>
          <cell r="L17"/>
          <cell r="M17"/>
          <cell r="N17"/>
          <cell r="O17"/>
          <cell r="P17"/>
          <cell r="Q17"/>
          <cell r="R17"/>
          <cell r="S17"/>
          <cell r="T17"/>
          <cell r="U17" t="str">
            <v>Gender equality/women’s empowerment is the principle objective (3)</v>
          </cell>
          <cell r="V17"/>
          <cell r="W17"/>
          <cell r="X17"/>
          <cell r="Y17" t="str">
            <v>Women, Youth</v>
          </cell>
          <cell r="Z17"/>
          <cell r="AA17"/>
          <cell r="AB17"/>
          <cell r="AC17"/>
          <cell r="AD17"/>
          <cell r="AE17"/>
          <cell r="AF17" t="str">
            <v>Sustainable and Clean Energy</v>
          </cell>
          <cell r="AG17" t="str">
            <v xml:space="preserve">Blue /Green Economy </v>
          </cell>
          <cell r="AH17" t="str">
            <v>Green Innovation</v>
          </cell>
          <cell r="AI17" t="str">
            <v>Mitigating the impact of climate change through disaster risk management and integrated ecosystem management to build ecological resilience and sustainability.</v>
          </cell>
          <cell r="AJ17" t="str">
            <v>Tailored Policy Support &amp; Technical Assistance</v>
          </cell>
          <cell r="AK17" t="str">
            <v>United Nations Industrial Development Organization (UNIDO)</v>
          </cell>
          <cell r="AL17"/>
          <cell r="AM17" t="str">
            <v>Ministry of Education, Sustainable Development, Innovation, Science, Technology and Vocational Training</v>
          </cell>
          <cell r="AN17"/>
          <cell r="AO17"/>
          <cell r="AP17"/>
          <cell r="AQ17"/>
          <cell r="AR17"/>
          <cell r="AS17"/>
          <cell r="AT17"/>
          <cell r="AU17"/>
          <cell r="AV17"/>
          <cell r="AW17"/>
          <cell r="AX17"/>
          <cell r="AY17"/>
          <cell r="AZ17">
            <v>0</v>
          </cell>
          <cell r="BA17"/>
          <cell r="BB17"/>
          <cell r="BC17">
            <v>0</v>
          </cell>
          <cell r="BD17"/>
          <cell r="BE17"/>
          <cell r="BF17">
            <v>0</v>
          </cell>
          <cell r="BG17"/>
          <cell r="BH17"/>
          <cell r="BI17">
            <v>0</v>
          </cell>
          <cell r="BJ17"/>
          <cell r="BK17"/>
          <cell r="BL17">
            <v>0</v>
          </cell>
          <cell r="BM17"/>
          <cell r="BN17"/>
          <cell r="BO17">
            <v>0</v>
          </cell>
          <cell r="BP17"/>
          <cell r="BQ17"/>
          <cell r="BR17">
            <v>0</v>
          </cell>
          <cell r="BS17">
            <v>617425</v>
          </cell>
          <cell r="BT17">
            <v>317425</v>
          </cell>
          <cell r="BU17">
            <v>300000</v>
          </cell>
          <cell r="BV17"/>
          <cell r="BW17"/>
          <cell r="BX17">
            <v>0</v>
          </cell>
          <cell r="BY17"/>
          <cell r="BZ17"/>
          <cell r="CA17">
            <v>0</v>
          </cell>
          <cell r="CB17">
            <v>617425</v>
          </cell>
          <cell r="CC17">
            <v>317425</v>
          </cell>
          <cell r="CD17">
            <v>300000</v>
          </cell>
          <cell r="CE17"/>
          <cell r="CF17"/>
          <cell r="CG17">
            <v>0</v>
          </cell>
          <cell r="CH17"/>
          <cell r="CI17"/>
          <cell r="CJ17">
            <v>0</v>
          </cell>
          <cell r="CK17"/>
          <cell r="CL17"/>
          <cell r="CM17">
            <v>0</v>
          </cell>
          <cell r="CN17"/>
          <cell r="CO17"/>
          <cell r="CP17">
            <v>0</v>
          </cell>
          <cell r="CQ17"/>
          <cell r="CR17"/>
          <cell r="CS17">
            <v>0</v>
          </cell>
          <cell r="CT17"/>
          <cell r="CU17"/>
          <cell r="CV17">
            <v>0</v>
          </cell>
          <cell r="CW17"/>
          <cell r="CX17"/>
          <cell r="CY17">
            <v>0</v>
          </cell>
          <cell r="CZ17"/>
          <cell r="DA17"/>
          <cell r="DB17">
            <v>0</v>
          </cell>
          <cell r="DC17"/>
          <cell r="DD17"/>
          <cell r="DE17">
            <v>0</v>
          </cell>
          <cell r="DF17"/>
          <cell r="DG17"/>
          <cell r="DH17">
            <v>0</v>
          </cell>
          <cell r="DI17"/>
          <cell r="DJ17"/>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617425</v>
          </cell>
          <cell r="EN17">
            <v>317425</v>
          </cell>
          <cell r="EO17">
            <v>300000</v>
          </cell>
        </row>
        <row r="18">
          <cell r="E18" t="str">
            <v xml:space="preserve">A vision statement and strategy to promote the country as a hub for SEC technologies and services is developed and promoted abroad through various means </v>
          </cell>
          <cell r="F18" t="str">
            <v>Special focus on entrepreneurship, industrial clusters and employment</v>
          </cell>
          <cell r="G18"/>
          <cell r="H18"/>
          <cell r="I18"/>
          <cell r="J18"/>
          <cell r="K18"/>
          <cell r="L18"/>
          <cell r="M18"/>
          <cell r="N18"/>
          <cell r="O18"/>
          <cell r="P18"/>
          <cell r="Q18"/>
          <cell r="R18"/>
          <cell r="S18"/>
          <cell r="T18"/>
          <cell r="U18" t="str">
            <v>Gender equality/women’s empowerment is the principle objective (3)</v>
          </cell>
          <cell r="V18"/>
          <cell r="W18"/>
          <cell r="X18"/>
          <cell r="Y18"/>
          <cell r="Z18"/>
          <cell r="AA18"/>
          <cell r="AB18"/>
          <cell r="AC18"/>
          <cell r="AD18"/>
          <cell r="AE18"/>
          <cell r="AF18" t="str">
            <v>Sustainable and Clean Energy</v>
          </cell>
          <cell r="AG18" t="str">
            <v xml:space="preserve">Blue /Green Economy </v>
          </cell>
          <cell r="AH18" t="str">
            <v>Green Innovation</v>
          </cell>
          <cell r="AI18"/>
          <cell r="AJ18" t="str">
            <v>Tailored Policy Support &amp; Technical Assistance</v>
          </cell>
          <cell r="AK18" t="str">
            <v>United Nations Industrial Development Organization (UNIDO)</v>
          </cell>
          <cell r="AL18"/>
          <cell r="AM18"/>
          <cell r="AN18"/>
          <cell r="AO18"/>
          <cell r="AP18"/>
          <cell r="AQ18"/>
          <cell r="AR18"/>
          <cell r="AS18"/>
          <cell r="AT18"/>
          <cell r="AU18"/>
          <cell r="AV18"/>
          <cell r="AW18"/>
          <cell r="AX18"/>
          <cell r="AY18"/>
          <cell r="AZ18">
            <v>0</v>
          </cell>
          <cell r="BA18"/>
          <cell r="BB18"/>
          <cell r="BC18">
            <v>0</v>
          </cell>
          <cell r="BD18"/>
          <cell r="BE18"/>
          <cell r="BF18">
            <v>0</v>
          </cell>
          <cell r="BG18"/>
          <cell r="BH18"/>
          <cell r="BI18">
            <v>0</v>
          </cell>
          <cell r="BJ18"/>
          <cell r="BK18"/>
          <cell r="BL18">
            <v>0</v>
          </cell>
          <cell r="BM18"/>
          <cell r="BN18"/>
          <cell r="BO18">
            <v>0</v>
          </cell>
          <cell r="BP18"/>
          <cell r="BQ18"/>
          <cell r="BR18">
            <v>0</v>
          </cell>
          <cell r="BS18"/>
          <cell r="BT18"/>
          <cell r="BU18">
            <v>0</v>
          </cell>
          <cell r="BV18">
            <v>356000</v>
          </cell>
          <cell r="BW18">
            <v>356000</v>
          </cell>
          <cell r="BX18">
            <v>0</v>
          </cell>
          <cell r="BY18"/>
          <cell r="BZ18"/>
          <cell r="CA18">
            <v>0</v>
          </cell>
          <cell r="CB18">
            <v>356000</v>
          </cell>
          <cell r="CC18">
            <v>356000</v>
          </cell>
          <cell r="CD18">
            <v>0</v>
          </cell>
          <cell r="CE18"/>
          <cell r="CF18"/>
          <cell r="CG18">
            <v>0</v>
          </cell>
          <cell r="CH18"/>
          <cell r="CI18"/>
          <cell r="CJ18">
            <v>0</v>
          </cell>
          <cell r="CK18"/>
          <cell r="CL18"/>
          <cell r="CM18">
            <v>0</v>
          </cell>
          <cell r="CN18"/>
          <cell r="CO18"/>
          <cell r="CP18">
            <v>0</v>
          </cell>
          <cell r="CQ18"/>
          <cell r="CR18"/>
          <cell r="CS18">
            <v>0</v>
          </cell>
          <cell r="CT18"/>
          <cell r="CU18"/>
          <cell r="CV18">
            <v>0</v>
          </cell>
          <cell r="CW18"/>
          <cell r="CX18"/>
          <cell r="CY18">
            <v>0</v>
          </cell>
          <cell r="CZ18"/>
          <cell r="DA18"/>
          <cell r="DB18">
            <v>0</v>
          </cell>
          <cell r="DC18"/>
          <cell r="DD18"/>
          <cell r="DE18">
            <v>0</v>
          </cell>
          <cell r="DF18"/>
          <cell r="DG18"/>
          <cell r="DH18">
            <v>0</v>
          </cell>
          <cell r="DI18"/>
          <cell r="DJ18"/>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0</v>
          </cell>
          <cell r="ED18">
            <v>0</v>
          </cell>
          <cell r="EE18">
            <v>0</v>
          </cell>
          <cell r="EF18">
            <v>0</v>
          </cell>
          <cell r="EG18">
            <v>0</v>
          </cell>
          <cell r="EH18">
            <v>0</v>
          </cell>
          <cell r="EI18">
            <v>0</v>
          </cell>
          <cell r="EJ18">
            <v>0</v>
          </cell>
          <cell r="EK18">
            <v>0</v>
          </cell>
          <cell r="EL18">
            <v>0</v>
          </cell>
          <cell r="EM18">
            <v>0</v>
          </cell>
          <cell r="EN18">
            <v>0</v>
          </cell>
          <cell r="EO18">
            <v>0</v>
          </cell>
        </row>
        <row r="19">
          <cell r="E19" t="str">
            <v xml:space="preserve">Annual high-level policy dialogues on sustainable energy and climate industry issues are organized </v>
          </cell>
          <cell r="F19" t="str">
            <v>Special focus on entrepreneurship, industrial clusters and employment</v>
          </cell>
          <cell r="G19"/>
          <cell r="H19"/>
          <cell r="I19"/>
          <cell r="J19"/>
          <cell r="K19"/>
          <cell r="L19"/>
          <cell r="M19"/>
          <cell r="N19"/>
          <cell r="O19"/>
          <cell r="P19"/>
          <cell r="Q19"/>
          <cell r="R19"/>
          <cell r="S19"/>
          <cell r="T19"/>
          <cell r="U19" t="str">
            <v>Gender equality/women’s empowerment is the principle objective (3)</v>
          </cell>
          <cell r="V19"/>
          <cell r="W19"/>
          <cell r="X19"/>
          <cell r="Y19" t="str">
            <v>Women, Youth</v>
          </cell>
          <cell r="Z19"/>
          <cell r="AA19"/>
          <cell r="AB19"/>
          <cell r="AC19"/>
          <cell r="AD19"/>
          <cell r="AE19"/>
          <cell r="AF19" t="str">
            <v>Sustainable and Clean Energy</v>
          </cell>
          <cell r="AG19" t="str">
            <v xml:space="preserve">Blue /Green Economy </v>
          </cell>
          <cell r="AH19" t="str">
            <v>Green Innovation</v>
          </cell>
          <cell r="AI19" t="str">
            <v>Mitigating the impact of climate change through disaster risk management and integrated ecosystem management to build ecological resilience and sustainability.</v>
          </cell>
          <cell r="AJ19" t="str">
            <v>Tailored Policy Support &amp; Technical Assistance</v>
          </cell>
          <cell r="AK19" t="str">
            <v>United Nations Industrial Development Organization (UNIDO)</v>
          </cell>
          <cell r="AL19"/>
          <cell r="AM19" t="str">
            <v>Ministry of Education, Sustainable Development, Innovation, Science, Technology and Vocational Training</v>
          </cell>
          <cell r="AN19"/>
          <cell r="AO19"/>
          <cell r="AP19"/>
          <cell r="AQ19"/>
          <cell r="AR19"/>
          <cell r="AS19"/>
          <cell r="AT19"/>
          <cell r="AU19"/>
          <cell r="AV19"/>
          <cell r="AW19"/>
          <cell r="AX19">
            <v>75000</v>
          </cell>
          <cell r="AY19">
            <v>75000</v>
          </cell>
          <cell r="AZ19">
            <v>0</v>
          </cell>
          <cell r="BA19">
            <v>255000</v>
          </cell>
          <cell r="BB19">
            <v>255000</v>
          </cell>
          <cell r="BC19">
            <v>0</v>
          </cell>
          <cell r="BD19"/>
          <cell r="BE19"/>
          <cell r="BF19">
            <v>0</v>
          </cell>
          <cell r="BG19"/>
          <cell r="BH19"/>
          <cell r="BI19">
            <v>0</v>
          </cell>
          <cell r="BJ19">
            <v>255000</v>
          </cell>
          <cell r="BK19">
            <v>255000</v>
          </cell>
          <cell r="BL19">
            <v>0</v>
          </cell>
          <cell r="BM19"/>
          <cell r="BN19"/>
          <cell r="BO19">
            <v>0</v>
          </cell>
          <cell r="BP19"/>
          <cell r="BQ19"/>
          <cell r="BR19">
            <v>0</v>
          </cell>
          <cell r="BS19"/>
          <cell r="BT19"/>
          <cell r="BU19">
            <v>0</v>
          </cell>
          <cell r="BV19"/>
          <cell r="BW19"/>
          <cell r="BX19">
            <v>0</v>
          </cell>
          <cell r="BY19"/>
          <cell r="BZ19"/>
          <cell r="CA19">
            <v>0</v>
          </cell>
          <cell r="CB19">
            <v>585000</v>
          </cell>
          <cell r="CC19">
            <v>585000</v>
          </cell>
          <cell r="CD19">
            <v>0</v>
          </cell>
          <cell r="CE19"/>
          <cell r="CF19"/>
          <cell r="CG19">
            <v>0</v>
          </cell>
          <cell r="CH19"/>
          <cell r="CI19"/>
          <cell r="CJ19">
            <v>0</v>
          </cell>
          <cell r="CK19"/>
          <cell r="CL19"/>
          <cell r="CM19">
            <v>0</v>
          </cell>
          <cell r="CN19"/>
          <cell r="CO19"/>
          <cell r="CP19">
            <v>0</v>
          </cell>
          <cell r="CQ19"/>
          <cell r="CR19"/>
          <cell r="CS19">
            <v>0</v>
          </cell>
          <cell r="CT19"/>
          <cell r="CU19"/>
          <cell r="CV19">
            <v>0</v>
          </cell>
          <cell r="CW19"/>
          <cell r="CX19"/>
          <cell r="CY19">
            <v>0</v>
          </cell>
          <cell r="CZ19"/>
          <cell r="DA19"/>
          <cell r="DB19">
            <v>0</v>
          </cell>
          <cell r="DC19"/>
          <cell r="DD19"/>
          <cell r="DE19">
            <v>0</v>
          </cell>
          <cell r="DF19"/>
          <cell r="DG19"/>
          <cell r="DH19">
            <v>0</v>
          </cell>
          <cell r="DI19"/>
          <cell r="DJ19"/>
          <cell r="DK19">
            <v>0</v>
          </cell>
          <cell r="DL19">
            <v>0</v>
          </cell>
          <cell r="DM19">
            <v>0</v>
          </cell>
          <cell r="DN19">
            <v>0</v>
          </cell>
          <cell r="DO19">
            <v>0</v>
          </cell>
          <cell r="DP19">
            <v>0</v>
          </cell>
          <cell r="DQ19">
            <v>0</v>
          </cell>
          <cell r="DR19">
            <v>75000</v>
          </cell>
          <cell r="DS19">
            <v>75000</v>
          </cell>
          <cell r="DT19">
            <v>0</v>
          </cell>
          <cell r="DU19">
            <v>255000</v>
          </cell>
          <cell r="DV19">
            <v>255000</v>
          </cell>
          <cell r="DW19">
            <v>0</v>
          </cell>
          <cell r="DX19">
            <v>0</v>
          </cell>
          <cell r="DY19">
            <v>0</v>
          </cell>
          <cell r="DZ19">
            <v>0</v>
          </cell>
          <cell r="EA19">
            <v>0</v>
          </cell>
          <cell r="EB19">
            <v>0</v>
          </cell>
          <cell r="EC19">
            <v>0</v>
          </cell>
          <cell r="ED19">
            <v>255000</v>
          </cell>
          <cell r="EE19">
            <v>255000</v>
          </cell>
          <cell r="EF19">
            <v>0</v>
          </cell>
          <cell r="EG19">
            <v>0</v>
          </cell>
          <cell r="EH19">
            <v>0</v>
          </cell>
          <cell r="EI19">
            <v>0</v>
          </cell>
          <cell r="EJ19">
            <v>0</v>
          </cell>
          <cell r="EK19">
            <v>0</v>
          </cell>
          <cell r="EL19">
            <v>0</v>
          </cell>
          <cell r="EM19">
            <v>0</v>
          </cell>
          <cell r="EN19">
            <v>0</v>
          </cell>
          <cell r="EO19">
            <v>0</v>
          </cell>
        </row>
        <row r="20">
          <cell r="E20" t="str">
            <v xml:space="preserve">Demand creating and supplier oriented proposals to improve the coherence and effectiveness of policies and legislation are formulated and under implementation </v>
          </cell>
          <cell r="F20" t="str">
            <v>Special focus on entrepreneurship, industrial clusters and employment</v>
          </cell>
          <cell r="G20"/>
          <cell r="H20"/>
          <cell r="I20"/>
          <cell r="J20"/>
          <cell r="K20"/>
          <cell r="L20"/>
          <cell r="M20"/>
          <cell r="N20"/>
          <cell r="O20"/>
          <cell r="P20"/>
          <cell r="Q20"/>
          <cell r="R20"/>
          <cell r="S20"/>
          <cell r="T20"/>
          <cell r="U20" t="str">
            <v>Gender equality/women’s empowerment is the principle objective (3)</v>
          </cell>
          <cell r="V20"/>
          <cell r="W20"/>
          <cell r="X20"/>
          <cell r="Y20" t="str">
            <v>Women, Youth</v>
          </cell>
          <cell r="Z20"/>
          <cell r="AA20"/>
          <cell r="AB20"/>
          <cell r="AC20"/>
          <cell r="AD20"/>
          <cell r="AE20"/>
          <cell r="AF20" t="str">
            <v>Sustainable and Clean Energy</v>
          </cell>
          <cell r="AG20" t="str">
            <v xml:space="preserve">Blue /Green Economy </v>
          </cell>
          <cell r="AH20" t="str">
            <v>Green Innovation</v>
          </cell>
          <cell r="AI20" t="str">
            <v>Mitigating the impact of climate change through disaster risk management and integrated ecosystem management to build ecological resilience and sustainability.</v>
          </cell>
          <cell r="AJ20" t="str">
            <v>Tailored Policy Support &amp; Technical Assistance</v>
          </cell>
          <cell r="AK20" t="str">
            <v>United Nations Industrial Development Organization (UNIDO)</v>
          </cell>
          <cell r="AL20"/>
          <cell r="AM20" t="str">
            <v>Ministry of Education, Sustainable Development, Innovation, Science, Technology and Vocational Training</v>
          </cell>
          <cell r="AN20"/>
          <cell r="AO20"/>
          <cell r="AP20"/>
          <cell r="AQ20"/>
          <cell r="AR20"/>
          <cell r="AS20"/>
          <cell r="AT20"/>
          <cell r="AU20"/>
          <cell r="AV20"/>
          <cell r="AW20"/>
          <cell r="AX20"/>
          <cell r="AY20"/>
          <cell r="AZ20">
            <v>0</v>
          </cell>
          <cell r="BA20"/>
          <cell r="BB20"/>
          <cell r="BC20">
            <v>0</v>
          </cell>
          <cell r="BD20"/>
          <cell r="BE20"/>
          <cell r="BF20">
            <v>0</v>
          </cell>
          <cell r="BG20"/>
          <cell r="BH20"/>
          <cell r="BI20">
            <v>0</v>
          </cell>
          <cell r="BJ20"/>
          <cell r="BK20"/>
          <cell r="BL20">
            <v>0</v>
          </cell>
          <cell r="BM20"/>
          <cell r="BN20"/>
          <cell r="BO20">
            <v>0</v>
          </cell>
          <cell r="BP20"/>
          <cell r="BQ20"/>
          <cell r="BR20">
            <v>0</v>
          </cell>
          <cell r="BS20"/>
          <cell r="BT20"/>
          <cell r="BU20">
            <v>0</v>
          </cell>
          <cell r="BV20"/>
          <cell r="BW20"/>
          <cell r="BX20">
            <v>0</v>
          </cell>
          <cell r="BY20"/>
          <cell r="BZ20"/>
          <cell r="CA20">
            <v>0</v>
          </cell>
          <cell r="CB20">
            <v>0</v>
          </cell>
          <cell r="CC20">
            <v>0</v>
          </cell>
          <cell r="CD20">
            <v>0</v>
          </cell>
          <cell r="CE20"/>
          <cell r="CF20"/>
          <cell r="CG20">
            <v>0</v>
          </cell>
          <cell r="CH20"/>
          <cell r="CI20"/>
          <cell r="CJ20">
            <v>0</v>
          </cell>
          <cell r="CK20"/>
          <cell r="CL20"/>
          <cell r="CM20">
            <v>0</v>
          </cell>
          <cell r="CN20"/>
          <cell r="CO20"/>
          <cell r="CP20">
            <v>0</v>
          </cell>
          <cell r="CQ20"/>
          <cell r="CR20"/>
          <cell r="CS20">
            <v>0</v>
          </cell>
          <cell r="CT20"/>
          <cell r="CU20"/>
          <cell r="CV20">
            <v>0</v>
          </cell>
          <cell r="CW20"/>
          <cell r="CX20"/>
          <cell r="CY20">
            <v>0</v>
          </cell>
          <cell r="CZ20"/>
          <cell r="DA20"/>
          <cell r="DB20">
            <v>0</v>
          </cell>
          <cell r="DC20"/>
          <cell r="DD20"/>
          <cell r="DE20">
            <v>0</v>
          </cell>
          <cell r="DF20"/>
          <cell r="DG20"/>
          <cell r="DH20">
            <v>0</v>
          </cell>
          <cell r="DI20"/>
          <cell r="DJ20"/>
          <cell r="DK20">
            <v>0</v>
          </cell>
          <cell r="DL20">
            <v>0</v>
          </cell>
          <cell r="DM20">
            <v>0</v>
          </cell>
          <cell r="DN20">
            <v>0</v>
          </cell>
          <cell r="DO20">
            <v>0</v>
          </cell>
          <cell r="DP20">
            <v>0</v>
          </cell>
          <cell r="DQ20">
            <v>0</v>
          </cell>
          <cell r="DR20">
            <v>0</v>
          </cell>
          <cell r="DS20">
            <v>0</v>
          </cell>
          <cell r="DT20">
            <v>0</v>
          </cell>
          <cell r="DU20">
            <v>0</v>
          </cell>
          <cell r="DV20">
            <v>0</v>
          </cell>
          <cell r="DW20">
            <v>0</v>
          </cell>
          <cell r="DX20">
            <v>0</v>
          </cell>
          <cell r="DY20">
            <v>0</v>
          </cell>
          <cell r="DZ20">
            <v>0</v>
          </cell>
          <cell r="EA20">
            <v>0</v>
          </cell>
          <cell r="EB20">
            <v>0</v>
          </cell>
          <cell r="EC20">
            <v>0</v>
          </cell>
          <cell r="ED20">
            <v>0</v>
          </cell>
          <cell r="EE20">
            <v>0</v>
          </cell>
          <cell r="EF20">
            <v>0</v>
          </cell>
          <cell r="EG20">
            <v>0</v>
          </cell>
          <cell r="EH20">
            <v>0</v>
          </cell>
          <cell r="EI20">
            <v>0</v>
          </cell>
          <cell r="EJ20">
            <v>0</v>
          </cell>
          <cell r="EK20">
            <v>0</v>
          </cell>
          <cell r="EL20">
            <v>0</v>
          </cell>
          <cell r="EM20">
            <v>0</v>
          </cell>
          <cell r="EN20">
            <v>0</v>
          </cell>
          <cell r="EO20">
            <v>0</v>
          </cell>
        </row>
        <row r="21">
          <cell r="E21" t="str">
            <v>A sustainable energy and climate technology cluster hub is created and provides effective services to its expanding member base</v>
          </cell>
          <cell r="F21" t="str">
            <v>Special focus on entrepreneurship, industrial clusters and employment</v>
          </cell>
          <cell r="G21"/>
          <cell r="H21"/>
          <cell r="I21"/>
          <cell r="J21"/>
          <cell r="K21"/>
          <cell r="L21"/>
          <cell r="M21"/>
          <cell r="N21"/>
          <cell r="O21"/>
          <cell r="P21"/>
          <cell r="Q21"/>
          <cell r="R21"/>
          <cell r="S21"/>
          <cell r="T21"/>
          <cell r="U21" t="str">
            <v>Gender equality/women’s empowerment is the principle objective (3)</v>
          </cell>
          <cell r="V21"/>
          <cell r="W21"/>
          <cell r="X21"/>
          <cell r="Y21" t="str">
            <v>Women, Youth</v>
          </cell>
          <cell r="Z21"/>
          <cell r="AA21"/>
          <cell r="AB21"/>
          <cell r="AC21"/>
          <cell r="AD21"/>
          <cell r="AE21"/>
          <cell r="AF21" t="str">
            <v>Sustainable and Clean Energy</v>
          </cell>
          <cell r="AG21" t="str">
            <v xml:space="preserve">Blue /Green Economy </v>
          </cell>
          <cell r="AH21" t="str">
            <v>Green Innovation</v>
          </cell>
          <cell r="AI21" t="str">
            <v>Mitigating the impact of climate change through disaster risk management and integrated ecosystem management to build ecological resilience and sustainability.</v>
          </cell>
          <cell r="AJ21" t="str">
            <v>Tailored Policy Support &amp; Technical Assistance</v>
          </cell>
          <cell r="AK21" t="str">
            <v>United Nations Industrial Development Organization (UNIDO)</v>
          </cell>
          <cell r="AL21"/>
          <cell r="AM21" t="str">
            <v>Ministry of Education, Sustainable Development, Innovation, Science, Technology and Vocational Training</v>
          </cell>
          <cell r="AN21"/>
          <cell r="AO21"/>
          <cell r="AP21"/>
          <cell r="AQ21"/>
          <cell r="AR21"/>
          <cell r="AS21"/>
          <cell r="AT21"/>
          <cell r="AU21"/>
          <cell r="AV21"/>
          <cell r="AW21"/>
          <cell r="AX21">
            <v>125000</v>
          </cell>
          <cell r="AY21">
            <v>125000</v>
          </cell>
          <cell r="AZ21">
            <v>0</v>
          </cell>
          <cell r="BA21">
            <v>125000</v>
          </cell>
          <cell r="BB21">
            <v>125000</v>
          </cell>
          <cell r="BC21">
            <v>0</v>
          </cell>
          <cell r="BD21"/>
          <cell r="BE21"/>
          <cell r="BF21">
            <v>0</v>
          </cell>
          <cell r="BG21"/>
          <cell r="BH21"/>
          <cell r="BI21">
            <v>0</v>
          </cell>
          <cell r="BJ21"/>
          <cell r="BK21"/>
          <cell r="BL21">
            <v>0</v>
          </cell>
          <cell r="BM21"/>
          <cell r="BN21"/>
          <cell r="BO21">
            <v>0</v>
          </cell>
          <cell r="BP21">
            <v>62500</v>
          </cell>
          <cell r="BQ21">
            <v>62500</v>
          </cell>
          <cell r="BR21">
            <v>0</v>
          </cell>
          <cell r="BS21"/>
          <cell r="BT21"/>
          <cell r="BU21">
            <v>0</v>
          </cell>
          <cell r="BV21"/>
          <cell r="BW21"/>
          <cell r="BX21">
            <v>0</v>
          </cell>
          <cell r="BY21"/>
          <cell r="BZ21"/>
          <cell r="CA21">
            <v>0</v>
          </cell>
          <cell r="CB21">
            <v>312500</v>
          </cell>
          <cell r="CC21">
            <v>312500</v>
          </cell>
          <cell r="CD21">
            <v>0</v>
          </cell>
          <cell r="CE21"/>
          <cell r="CF21"/>
          <cell r="CG21">
            <v>0</v>
          </cell>
          <cell r="CH21"/>
          <cell r="CI21"/>
          <cell r="CJ21">
            <v>0</v>
          </cell>
          <cell r="CK21"/>
          <cell r="CL21"/>
          <cell r="CM21">
            <v>0</v>
          </cell>
          <cell r="CN21"/>
          <cell r="CO21"/>
          <cell r="CP21">
            <v>0</v>
          </cell>
          <cell r="CQ21"/>
          <cell r="CR21"/>
          <cell r="CS21">
            <v>0</v>
          </cell>
          <cell r="CT21"/>
          <cell r="CU21"/>
          <cell r="CV21">
            <v>0</v>
          </cell>
          <cell r="CW21"/>
          <cell r="CX21"/>
          <cell r="CY21">
            <v>0</v>
          </cell>
          <cell r="CZ21"/>
          <cell r="DA21"/>
          <cell r="DB21">
            <v>0</v>
          </cell>
          <cell r="DC21"/>
          <cell r="DD21"/>
          <cell r="DE21">
            <v>0</v>
          </cell>
          <cell r="DF21"/>
          <cell r="DG21"/>
          <cell r="DH21">
            <v>0</v>
          </cell>
          <cell r="DI21"/>
          <cell r="DJ21"/>
          <cell r="DK21">
            <v>0</v>
          </cell>
          <cell r="DL21">
            <v>0</v>
          </cell>
          <cell r="DM21">
            <v>0</v>
          </cell>
          <cell r="DN21">
            <v>0</v>
          </cell>
          <cell r="DO21">
            <v>0</v>
          </cell>
          <cell r="DP21">
            <v>0</v>
          </cell>
          <cell r="DQ21">
            <v>0</v>
          </cell>
          <cell r="DR21">
            <v>125000</v>
          </cell>
          <cell r="DS21">
            <v>125000</v>
          </cell>
          <cell r="DT21">
            <v>0</v>
          </cell>
          <cell r="DU21">
            <v>125000</v>
          </cell>
          <cell r="DV21">
            <v>125000</v>
          </cell>
          <cell r="DW21">
            <v>0</v>
          </cell>
          <cell r="DX21">
            <v>0</v>
          </cell>
          <cell r="DY21">
            <v>0</v>
          </cell>
          <cell r="DZ21">
            <v>0</v>
          </cell>
          <cell r="EA21">
            <v>0</v>
          </cell>
          <cell r="EB21">
            <v>0</v>
          </cell>
          <cell r="EC21">
            <v>0</v>
          </cell>
          <cell r="ED21">
            <v>0</v>
          </cell>
          <cell r="EE21">
            <v>0</v>
          </cell>
          <cell r="EF21">
            <v>0</v>
          </cell>
          <cell r="EG21">
            <v>0</v>
          </cell>
          <cell r="EH21">
            <v>0</v>
          </cell>
          <cell r="EI21">
            <v>0</v>
          </cell>
          <cell r="EJ21">
            <v>62500</v>
          </cell>
          <cell r="EK21">
            <v>62500</v>
          </cell>
          <cell r="EL21">
            <v>0</v>
          </cell>
          <cell r="EM21">
            <v>0</v>
          </cell>
          <cell r="EN21">
            <v>0</v>
          </cell>
          <cell r="EO21">
            <v>0</v>
          </cell>
        </row>
        <row r="22">
          <cell r="E22" t="str">
            <v xml:space="preserve">A dedicated financing facility provides grants and concessional loans for the commercialisation of business ideas and innovations developed in the scope of the cluster </v>
          </cell>
          <cell r="F22" t="str">
            <v>Special focus on entrepreneurship, industrial clusters and employment</v>
          </cell>
          <cell r="G22"/>
          <cell r="H22"/>
          <cell r="I22"/>
          <cell r="J22"/>
          <cell r="K22"/>
          <cell r="L22"/>
          <cell r="M22"/>
          <cell r="N22"/>
          <cell r="O22"/>
          <cell r="P22"/>
          <cell r="Q22"/>
          <cell r="R22"/>
          <cell r="S22"/>
          <cell r="T22"/>
          <cell r="U22" t="str">
            <v>Gender equality/women’s empowerment is the principle objective (3)</v>
          </cell>
          <cell r="V22"/>
          <cell r="W22"/>
          <cell r="X22"/>
          <cell r="Y22" t="str">
            <v>Women, Youth</v>
          </cell>
          <cell r="Z22"/>
          <cell r="AA22"/>
          <cell r="AB22"/>
          <cell r="AC22"/>
          <cell r="AD22"/>
          <cell r="AE22"/>
          <cell r="AF22" t="str">
            <v>Sustainable and Clean Energy</v>
          </cell>
          <cell r="AG22" t="str">
            <v xml:space="preserve">Blue /Green Economy </v>
          </cell>
          <cell r="AH22" t="str">
            <v>Green Innovation</v>
          </cell>
          <cell r="AI22" t="str">
            <v>Mitigating the impact of climate change through disaster risk management and integrated ecosystem management to build ecological resilience and sustainability.</v>
          </cell>
          <cell r="AJ22" t="str">
            <v>Tailored Policy Support &amp; Technical Assistance</v>
          </cell>
          <cell r="AK22" t="str">
            <v>United Nations Industrial Development Organization (UNIDO)</v>
          </cell>
          <cell r="AL22"/>
          <cell r="AM22" t="str">
            <v>Ministry of Education, Sustainable Development, Innovation, Science, Technology and Vocational Training</v>
          </cell>
          <cell r="AN22"/>
          <cell r="AO22"/>
          <cell r="AP22"/>
          <cell r="AQ22"/>
          <cell r="AR22"/>
          <cell r="AS22"/>
          <cell r="AT22"/>
          <cell r="AU22"/>
          <cell r="AV22"/>
          <cell r="AW22"/>
          <cell r="AX22"/>
          <cell r="AY22"/>
          <cell r="AZ22">
            <v>0</v>
          </cell>
          <cell r="BA22"/>
          <cell r="BB22"/>
          <cell r="BC22">
            <v>0</v>
          </cell>
          <cell r="BD22"/>
          <cell r="BE22"/>
          <cell r="BF22">
            <v>0</v>
          </cell>
          <cell r="BG22"/>
          <cell r="BH22"/>
          <cell r="BI22">
            <v>0</v>
          </cell>
          <cell r="BJ22"/>
          <cell r="BK22"/>
          <cell r="BL22">
            <v>0</v>
          </cell>
          <cell r="BM22"/>
          <cell r="BN22"/>
          <cell r="BO22">
            <v>0</v>
          </cell>
          <cell r="BP22"/>
          <cell r="BQ22"/>
          <cell r="BR22">
            <v>0</v>
          </cell>
          <cell r="BS22">
            <v>100000</v>
          </cell>
          <cell r="BT22">
            <v>100000</v>
          </cell>
          <cell r="BU22">
            <v>0</v>
          </cell>
          <cell r="BV22"/>
          <cell r="BW22"/>
          <cell r="BX22">
            <v>0</v>
          </cell>
          <cell r="BY22"/>
          <cell r="BZ22"/>
          <cell r="CA22">
            <v>0</v>
          </cell>
          <cell r="CB22">
            <v>100000</v>
          </cell>
          <cell r="CC22">
            <v>100000</v>
          </cell>
          <cell r="CD22">
            <v>0</v>
          </cell>
          <cell r="CE22"/>
          <cell r="CF22"/>
          <cell r="CG22">
            <v>0</v>
          </cell>
          <cell r="CH22"/>
          <cell r="CI22"/>
          <cell r="CJ22">
            <v>0</v>
          </cell>
          <cell r="CK22"/>
          <cell r="CL22"/>
          <cell r="CM22">
            <v>0</v>
          </cell>
          <cell r="CN22"/>
          <cell r="CO22"/>
          <cell r="CP22">
            <v>0</v>
          </cell>
          <cell r="CQ22"/>
          <cell r="CR22"/>
          <cell r="CS22">
            <v>0</v>
          </cell>
          <cell r="CT22"/>
          <cell r="CU22"/>
          <cell r="CV22">
            <v>0</v>
          </cell>
          <cell r="CW22"/>
          <cell r="CX22"/>
          <cell r="CY22">
            <v>0</v>
          </cell>
          <cell r="CZ22"/>
          <cell r="DA22"/>
          <cell r="DB22">
            <v>0</v>
          </cell>
          <cell r="DC22"/>
          <cell r="DD22"/>
          <cell r="DE22">
            <v>0</v>
          </cell>
          <cell r="DF22"/>
          <cell r="DG22"/>
          <cell r="DH22">
            <v>0</v>
          </cell>
          <cell r="DI22"/>
          <cell r="DJ22"/>
          <cell r="DK22">
            <v>0</v>
          </cell>
          <cell r="DL22">
            <v>0</v>
          </cell>
          <cell r="DM22">
            <v>0</v>
          </cell>
          <cell r="DN22">
            <v>0</v>
          </cell>
          <cell r="DO22">
            <v>0</v>
          </cell>
          <cell r="DP22">
            <v>0</v>
          </cell>
          <cell r="DQ22">
            <v>0</v>
          </cell>
          <cell r="DR22">
            <v>0</v>
          </cell>
          <cell r="DS22">
            <v>0</v>
          </cell>
          <cell r="DT22">
            <v>0</v>
          </cell>
          <cell r="DU22">
            <v>0</v>
          </cell>
          <cell r="DV22">
            <v>0</v>
          </cell>
          <cell r="DW22">
            <v>0</v>
          </cell>
          <cell r="DX22">
            <v>0</v>
          </cell>
          <cell r="DY22">
            <v>0</v>
          </cell>
          <cell r="DZ22">
            <v>0</v>
          </cell>
          <cell r="EA22">
            <v>0</v>
          </cell>
          <cell r="EB22">
            <v>0</v>
          </cell>
          <cell r="EC22">
            <v>0</v>
          </cell>
          <cell r="ED22">
            <v>0</v>
          </cell>
          <cell r="EE22">
            <v>0</v>
          </cell>
          <cell r="EF22">
            <v>0</v>
          </cell>
          <cell r="EG22">
            <v>0</v>
          </cell>
          <cell r="EH22">
            <v>0</v>
          </cell>
          <cell r="EI22">
            <v>0</v>
          </cell>
          <cell r="EJ22">
            <v>0</v>
          </cell>
          <cell r="EK22">
            <v>0</v>
          </cell>
          <cell r="EL22">
            <v>0</v>
          </cell>
          <cell r="EM22">
            <v>100000</v>
          </cell>
          <cell r="EN22">
            <v>100000</v>
          </cell>
          <cell r="EO22">
            <v>0</v>
          </cell>
        </row>
        <row r="23">
          <cell r="E23" t="str">
            <v>A business match-maker provides market intelligence and interlinks cluster members with technology companies, investors and venture capitalist in the Caribbean, the diaspora and international</v>
          </cell>
          <cell r="F23" t="str">
            <v>Special focus on entrepreneurship, industrial clusters and employment</v>
          </cell>
          <cell r="G23"/>
          <cell r="H23"/>
          <cell r="I23"/>
          <cell r="J23"/>
          <cell r="K23"/>
          <cell r="L23"/>
          <cell r="M23"/>
          <cell r="N23"/>
          <cell r="O23"/>
          <cell r="P23"/>
          <cell r="Q23"/>
          <cell r="R23"/>
          <cell r="S23"/>
          <cell r="T23"/>
          <cell r="U23"/>
          <cell r="V23"/>
          <cell r="W23"/>
          <cell r="X23"/>
          <cell r="Y23" t="str">
            <v>Women, Youth</v>
          </cell>
          <cell r="Z23"/>
          <cell r="AA23"/>
          <cell r="AB23"/>
          <cell r="AC23"/>
          <cell r="AD23"/>
          <cell r="AE23"/>
          <cell r="AF23" t="str">
            <v>Sustainable and Clean Energy</v>
          </cell>
          <cell r="AG23" t="str">
            <v xml:space="preserve">Blue /Green Economy </v>
          </cell>
          <cell r="AH23" t="str">
            <v>Green Innovation</v>
          </cell>
          <cell r="AI23" t="str">
            <v>Mitigating the impact of climate change through disaster risk management and integrated ecosystem management to build ecological resilience and sustainability.</v>
          </cell>
          <cell r="AJ23" t="str">
            <v>Tailored Policy Support &amp; Technical Assistance</v>
          </cell>
          <cell r="AK23" t="str">
            <v>United Nations Industrial Development Organization (UNIDO)</v>
          </cell>
          <cell r="AL23"/>
          <cell r="AM23" t="str">
            <v>Ministry of Education, Sustainable Development, Innovation, Science, Technology and Vocational Training</v>
          </cell>
          <cell r="AN23"/>
          <cell r="AO23"/>
          <cell r="AP23"/>
          <cell r="AQ23"/>
          <cell r="AR23"/>
          <cell r="AS23"/>
          <cell r="AT23"/>
          <cell r="AU23"/>
          <cell r="AV23"/>
          <cell r="AW23"/>
          <cell r="AX23"/>
          <cell r="AY23"/>
          <cell r="AZ23">
            <v>0</v>
          </cell>
          <cell r="BA23"/>
          <cell r="BB23"/>
          <cell r="BC23">
            <v>0</v>
          </cell>
          <cell r="BD23"/>
          <cell r="BE23"/>
          <cell r="BF23">
            <v>0</v>
          </cell>
          <cell r="BG23"/>
          <cell r="BH23"/>
          <cell r="BI23">
            <v>0</v>
          </cell>
          <cell r="BJ23"/>
          <cell r="BK23"/>
          <cell r="BL23">
            <v>0</v>
          </cell>
          <cell r="BM23"/>
          <cell r="BN23"/>
          <cell r="BO23">
            <v>0</v>
          </cell>
          <cell r="BP23"/>
          <cell r="BQ23"/>
          <cell r="BR23">
            <v>0</v>
          </cell>
          <cell r="BS23"/>
          <cell r="BT23"/>
          <cell r="BU23">
            <v>0</v>
          </cell>
          <cell r="BV23">
            <v>71221</v>
          </cell>
          <cell r="BW23">
            <v>71221</v>
          </cell>
          <cell r="BX23">
            <v>0</v>
          </cell>
          <cell r="BY23"/>
          <cell r="BZ23"/>
          <cell r="CA23">
            <v>0</v>
          </cell>
          <cell r="CB23">
            <v>71221</v>
          </cell>
          <cell r="CC23">
            <v>71221</v>
          </cell>
          <cell r="CD23">
            <v>0</v>
          </cell>
          <cell r="CE23"/>
          <cell r="CF23"/>
          <cell r="CG23">
            <v>0</v>
          </cell>
          <cell r="CH23"/>
          <cell r="CI23"/>
          <cell r="CJ23">
            <v>0</v>
          </cell>
          <cell r="CK23"/>
          <cell r="CL23"/>
          <cell r="CM23">
            <v>0</v>
          </cell>
          <cell r="CN23"/>
          <cell r="CO23"/>
          <cell r="CP23">
            <v>0</v>
          </cell>
          <cell r="CQ23"/>
          <cell r="CR23"/>
          <cell r="CS23">
            <v>0</v>
          </cell>
          <cell r="CT23"/>
          <cell r="CU23"/>
          <cell r="CV23">
            <v>0</v>
          </cell>
          <cell r="CW23"/>
          <cell r="CX23"/>
          <cell r="CY23">
            <v>0</v>
          </cell>
          <cell r="CZ23"/>
          <cell r="DA23"/>
          <cell r="DB23">
            <v>0</v>
          </cell>
          <cell r="DC23"/>
          <cell r="DD23"/>
          <cell r="DE23">
            <v>0</v>
          </cell>
          <cell r="DF23"/>
          <cell r="DG23"/>
          <cell r="DH23">
            <v>0</v>
          </cell>
          <cell r="DI23"/>
          <cell r="DJ23"/>
          <cell r="DK23">
            <v>0</v>
          </cell>
          <cell r="DL23">
            <v>0</v>
          </cell>
          <cell r="DM23">
            <v>0</v>
          </cell>
          <cell r="DN23">
            <v>0</v>
          </cell>
          <cell r="DO23">
            <v>0</v>
          </cell>
          <cell r="DP23">
            <v>0</v>
          </cell>
          <cell r="DQ23">
            <v>0</v>
          </cell>
          <cell r="DR23">
            <v>0</v>
          </cell>
          <cell r="DS23">
            <v>0</v>
          </cell>
          <cell r="DT23">
            <v>0</v>
          </cell>
          <cell r="DU23">
            <v>0</v>
          </cell>
          <cell r="DV23">
            <v>0</v>
          </cell>
          <cell r="DW23">
            <v>0</v>
          </cell>
          <cell r="DX23">
            <v>0</v>
          </cell>
          <cell r="DY23">
            <v>0</v>
          </cell>
          <cell r="DZ23">
            <v>0</v>
          </cell>
          <cell r="EA23">
            <v>0</v>
          </cell>
          <cell r="EB23">
            <v>0</v>
          </cell>
          <cell r="EC23">
            <v>0</v>
          </cell>
          <cell r="ED23">
            <v>0</v>
          </cell>
          <cell r="EE23">
            <v>0</v>
          </cell>
          <cell r="EF23">
            <v>0</v>
          </cell>
          <cell r="EG23">
            <v>0</v>
          </cell>
          <cell r="EH23">
            <v>0</v>
          </cell>
          <cell r="EI23">
            <v>0</v>
          </cell>
          <cell r="EJ23">
            <v>0</v>
          </cell>
          <cell r="EK23">
            <v>0</v>
          </cell>
          <cell r="EL23">
            <v>0</v>
          </cell>
          <cell r="EM23">
            <v>0</v>
          </cell>
          <cell r="EN23">
            <v>0</v>
          </cell>
          <cell r="EO23">
            <v>0</v>
          </cell>
        </row>
        <row r="24">
          <cell r="E24" t="str">
            <v xml:space="preserve">Proposals for improved product, service and qualification standards and certifications are formulated (e.g. PV, solar-thermal buildings, appliances) </v>
          </cell>
          <cell r="F24" t="str">
            <v>Special focus on entrepreneurship, industrial clusters and employment</v>
          </cell>
          <cell r="G24"/>
          <cell r="H24"/>
          <cell r="I24"/>
          <cell r="J24"/>
          <cell r="K24"/>
          <cell r="L24"/>
          <cell r="M24"/>
          <cell r="N24"/>
          <cell r="O24"/>
          <cell r="P24"/>
          <cell r="Q24"/>
          <cell r="R24"/>
          <cell r="S24"/>
          <cell r="T24"/>
          <cell r="U24"/>
          <cell r="V24"/>
          <cell r="W24"/>
          <cell r="X24"/>
          <cell r="Y24" t="str">
            <v>Women, Youth</v>
          </cell>
          <cell r="Z24"/>
          <cell r="AA24"/>
          <cell r="AB24"/>
          <cell r="AC24"/>
          <cell r="AD24"/>
          <cell r="AE24"/>
          <cell r="AF24" t="str">
            <v>Sustainable and Clean Energy</v>
          </cell>
          <cell r="AG24" t="str">
            <v xml:space="preserve">Blue /Green Economy </v>
          </cell>
          <cell r="AH24" t="str">
            <v>Green Innovation</v>
          </cell>
          <cell r="AI24" t="str">
            <v>Mitigating the impact of climate change through disaster risk management and integrated ecosystem management to build ecological resilience and sustainability.</v>
          </cell>
          <cell r="AJ24" t="str">
            <v>Tailored Policy Support &amp; Technical Assistance</v>
          </cell>
          <cell r="AK24" t="str">
            <v>United Nations Industrial Development Organization (UNIDO)</v>
          </cell>
          <cell r="AL24"/>
          <cell r="AM24" t="str">
            <v>Ministry of Education, Sustainable Development, Innovation, Science, Technology and Vocational Training</v>
          </cell>
          <cell r="AN24"/>
          <cell r="AO24"/>
          <cell r="AP24"/>
          <cell r="AQ24"/>
          <cell r="AR24"/>
          <cell r="AS24"/>
          <cell r="AT24"/>
          <cell r="AU24"/>
          <cell r="AV24"/>
          <cell r="AW24"/>
          <cell r="AX24"/>
          <cell r="AY24"/>
          <cell r="AZ24">
            <v>0</v>
          </cell>
          <cell r="BA24"/>
          <cell r="BB24"/>
          <cell r="BC24">
            <v>0</v>
          </cell>
          <cell r="BD24"/>
          <cell r="BE24"/>
          <cell r="BF24">
            <v>0</v>
          </cell>
          <cell r="BG24"/>
          <cell r="BH24"/>
          <cell r="BI24">
            <v>0</v>
          </cell>
          <cell r="BJ24"/>
          <cell r="BK24"/>
          <cell r="BL24">
            <v>0</v>
          </cell>
          <cell r="BM24"/>
          <cell r="BN24"/>
          <cell r="BO24">
            <v>0</v>
          </cell>
          <cell r="BP24"/>
          <cell r="BQ24"/>
          <cell r="BR24">
            <v>0</v>
          </cell>
          <cell r="BS24"/>
          <cell r="BT24"/>
          <cell r="BU24">
            <v>0</v>
          </cell>
          <cell r="BV24"/>
          <cell r="BW24"/>
          <cell r="BX24">
            <v>0</v>
          </cell>
          <cell r="BY24"/>
          <cell r="BZ24"/>
          <cell r="CA24">
            <v>0</v>
          </cell>
          <cell r="CB24">
            <v>0</v>
          </cell>
          <cell r="CC24">
            <v>0</v>
          </cell>
          <cell r="CD24">
            <v>0</v>
          </cell>
          <cell r="CE24"/>
          <cell r="CF24"/>
          <cell r="CG24">
            <v>0</v>
          </cell>
          <cell r="CH24"/>
          <cell r="CI24"/>
          <cell r="CJ24">
            <v>0</v>
          </cell>
          <cell r="CK24"/>
          <cell r="CL24"/>
          <cell r="CM24">
            <v>0</v>
          </cell>
          <cell r="CN24"/>
          <cell r="CO24"/>
          <cell r="CP24">
            <v>0</v>
          </cell>
          <cell r="CQ24"/>
          <cell r="CR24"/>
          <cell r="CS24">
            <v>0</v>
          </cell>
          <cell r="CT24"/>
          <cell r="CU24"/>
          <cell r="CV24">
            <v>0</v>
          </cell>
          <cell r="CW24"/>
          <cell r="CX24"/>
          <cell r="CY24">
            <v>0</v>
          </cell>
          <cell r="CZ24"/>
          <cell r="DA24"/>
          <cell r="DB24">
            <v>0</v>
          </cell>
          <cell r="DC24"/>
          <cell r="DD24"/>
          <cell r="DE24">
            <v>0</v>
          </cell>
          <cell r="DF24"/>
          <cell r="DG24"/>
          <cell r="DH24">
            <v>0</v>
          </cell>
          <cell r="DI24"/>
          <cell r="DJ24"/>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row>
        <row r="25">
          <cell r="E25" t="str">
            <v xml:space="preserve">One (1) on-line training program on sustainable energy island solutions is developed and applied by educational institutions and experts in Barbados </v>
          </cell>
          <cell r="F25" t="str">
            <v>Special focus on entrepreneurship, industrial clusters and employment</v>
          </cell>
          <cell r="G25"/>
          <cell r="H25"/>
          <cell r="I25"/>
          <cell r="J25"/>
          <cell r="K25"/>
          <cell r="L25"/>
          <cell r="M25"/>
          <cell r="N25"/>
          <cell r="O25"/>
          <cell r="P25"/>
          <cell r="Q25"/>
          <cell r="R25"/>
          <cell r="S25"/>
          <cell r="T25"/>
          <cell r="U25"/>
          <cell r="V25"/>
          <cell r="W25"/>
          <cell r="X25"/>
          <cell r="Y25" t="str">
            <v>Women, Youth</v>
          </cell>
          <cell r="Z25"/>
          <cell r="AA25"/>
          <cell r="AB25"/>
          <cell r="AC25"/>
          <cell r="AD25"/>
          <cell r="AE25"/>
          <cell r="AF25" t="str">
            <v>Sustainable and Clean Energy</v>
          </cell>
          <cell r="AG25" t="str">
            <v xml:space="preserve">Blue /Green Economy </v>
          </cell>
          <cell r="AH25" t="str">
            <v>Green Innovation</v>
          </cell>
          <cell r="AI25" t="str">
            <v>Mitigating the impact of climate change through disaster risk management and integrated ecosystem management to build ecological resilience and sustainability.</v>
          </cell>
          <cell r="AJ25" t="str">
            <v>Tailored Policy Support &amp; Technical Assistance</v>
          </cell>
          <cell r="AK25" t="str">
            <v>United Nations Industrial Development Organization (UNIDO)</v>
          </cell>
          <cell r="AL25"/>
          <cell r="AM25" t="str">
            <v>Ministry of Education, Sustainable Development, Innovation, Science, Technology and Vocational Training</v>
          </cell>
          <cell r="AN25"/>
          <cell r="AO25"/>
          <cell r="AP25"/>
          <cell r="AQ25"/>
          <cell r="AR25"/>
          <cell r="AS25"/>
          <cell r="AT25"/>
          <cell r="AU25"/>
          <cell r="AV25"/>
          <cell r="AW25"/>
          <cell r="AX25"/>
          <cell r="AY25"/>
          <cell r="AZ25">
            <v>0</v>
          </cell>
          <cell r="BA25"/>
          <cell r="BB25"/>
          <cell r="BC25">
            <v>0</v>
          </cell>
          <cell r="BD25"/>
          <cell r="BE25"/>
          <cell r="BF25">
            <v>0</v>
          </cell>
          <cell r="BG25"/>
          <cell r="BH25"/>
          <cell r="BI25">
            <v>0</v>
          </cell>
          <cell r="BJ25"/>
          <cell r="BK25"/>
          <cell r="BL25">
            <v>0</v>
          </cell>
          <cell r="BM25"/>
          <cell r="BN25"/>
          <cell r="BO25">
            <v>0</v>
          </cell>
          <cell r="BP25"/>
          <cell r="BQ25"/>
          <cell r="BR25">
            <v>0</v>
          </cell>
          <cell r="BS25"/>
          <cell r="BT25"/>
          <cell r="BU25">
            <v>0</v>
          </cell>
          <cell r="BV25"/>
          <cell r="BW25"/>
          <cell r="BX25">
            <v>0</v>
          </cell>
          <cell r="BY25"/>
          <cell r="BZ25"/>
          <cell r="CA25">
            <v>0</v>
          </cell>
          <cell r="CB25">
            <v>0</v>
          </cell>
          <cell r="CC25">
            <v>0</v>
          </cell>
          <cell r="CD25">
            <v>0</v>
          </cell>
          <cell r="CE25"/>
          <cell r="CF25"/>
          <cell r="CG25">
            <v>0</v>
          </cell>
          <cell r="CH25"/>
          <cell r="CI25"/>
          <cell r="CJ25">
            <v>0</v>
          </cell>
          <cell r="CK25"/>
          <cell r="CL25"/>
          <cell r="CM25">
            <v>0</v>
          </cell>
          <cell r="CN25"/>
          <cell r="CO25"/>
          <cell r="CP25">
            <v>0</v>
          </cell>
          <cell r="CQ25"/>
          <cell r="CR25"/>
          <cell r="CS25">
            <v>0</v>
          </cell>
          <cell r="CT25"/>
          <cell r="CU25"/>
          <cell r="CV25">
            <v>0</v>
          </cell>
          <cell r="CW25"/>
          <cell r="CX25"/>
          <cell r="CY25">
            <v>0</v>
          </cell>
          <cell r="CZ25"/>
          <cell r="DA25"/>
          <cell r="DB25">
            <v>0</v>
          </cell>
          <cell r="DC25"/>
          <cell r="DD25"/>
          <cell r="DE25">
            <v>0</v>
          </cell>
          <cell r="DF25"/>
          <cell r="DG25"/>
          <cell r="DH25">
            <v>0</v>
          </cell>
          <cell r="DI25"/>
          <cell r="DJ25"/>
          <cell r="DK25">
            <v>0</v>
          </cell>
          <cell r="DL25">
            <v>0</v>
          </cell>
          <cell r="DM25">
            <v>0</v>
          </cell>
          <cell r="DN25">
            <v>0</v>
          </cell>
          <cell r="DO25">
            <v>0</v>
          </cell>
          <cell r="DP25">
            <v>0</v>
          </cell>
          <cell r="DQ25">
            <v>0</v>
          </cell>
          <cell r="DR25">
            <v>0</v>
          </cell>
          <cell r="DS25">
            <v>0</v>
          </cell>
          <cell r="DT25">
            <v>0</v>
          </cell>
          <cell r="DU25">
            <v>0</v>
          </cell>
          <cell r="DV25">
            <v>0</v>
          </cell>
          <cell r="DW25">
            <v>0</v>
          </cell>
          <cell r="DX25">
            <v>0</v>
          </cell>
          <cell r="DY25">
            <v>0</v>
          </cell>
          <cell r="DZ25">
            <v>0</v>
          </cell>
          <cell r="EA25">
            <v>0</v>
          </cell>
          <cell r="EB25">
            <v>0</v>
          </cell>
          <cell r="EC25">
            <v>0</v>
          </cell>
          <cell r="ED25">
            <v>0</v>
          </cell>
          <cell r="EE25">
            <v>0</v>
          </cell>
          <cell r="EF25">
            <v>0</v>
          </cell>
          <cell r="EG25">
            <v>0</v>
          </cell>
          <cell r="EH25">
            <v>0</v>
          </cell>
          <cell r="EI25">
            <v>0</v>
          </cell>
          <cell r="EJ25">
            <v>0</v>
          </cell>
          <cell r="EK25">
            <v>0</v>
          </cell>
          <cell r="EL25">
            <v>0</v>
          </cell>
          <cell r="EM25">
            <v>0</v>
          </cell>
          <cell r="EN25">
            <v>0</v>
          </cell>
          <cell r="EO25">
            <v>0</v>
          </cell>
        </row>
        <row r="26">
          <cell r="E26" t="str">
            <v xml:space="preserve">– At least 300 experts from various sectors are trained through national and sub-regional trainings, by train-the trainer approaches and training missions </v>
          </cell>
          <cell r="F26" t="str">
            <v>Special focus on entrepreneurship, industrial clusters and employment</v>
          </cell>
          <cell r="G26"/>
          <cell r="H26"/>
          <cell r="I26"/>
          <cell r="J26"/>
          <cell r="K26"/>
          <cell r="L26"/>
          <cell r="M26"/>
          <cell r="N26"/>
          <cell r="O26"/>
          <cell r="P26"/>
          <cell r="Q26"/>
          <cell r="R26"/>
          <cell r="S26"/>
          <cell r="T26"/>
          <cell r="U26"/>
          <cell r="V26"/>
          <cell r="W26"/>
          <cell r="X26"/>
          <cell r="Y26"/>
          <cell r="Z26"/>
          <cell r="AA26"/>
          <cell r="AB26"/>
          <cell r="AC26"/>
          <cell r="AD26"/>
          <cell r="AE26"/>
          <cell r="AF26" t="str">
            <v>Sustainable and Clean Energy</v>
          </cell>
          <cell r="AG26" t="str">
            <v xml:space="preserve">Blue /Green Economy </v>
          </cell>
          <cell r="AH26" t="str">
            <v>Green Innovation</v>
          </cell>
          <cell r="AI26"/>
          <cell r="AJ26" t="str">
            <v>Tailored Policy Support &amp; Technical Assistance</v>
          </cell>
          <cell r="AK26" t="str">
            <v>United Nations Industrial Development Organization (UNIDO)</v>
          </cell>
          <cell r="AL26"/>
          <cell r="AM26"/>
          <cell r="AN26"/>
          <cell r="AO26"/>
          <cell r="AP26"/>
          <cell r="AQ26"/>
          <cell r="AR26"/>
          <cell r="AS26"/>
          <cell r="AT26"/>
          <cell r="AU26"/>
          <cell r="AV26"/>
          <cell r="AW26"/>
          <cell r="AX26"/>
          <cell r="AY26"/>
          <cell r="AZ26">
            <v>0</v>
          </cell>
          <cell r="BA26"/>
          <cell r="BB26"/>
          <cell r="BC26">
            <v>0</v>
          </cell>
          <cell r="BD26"/>
          <cell r="BE26"/>
          <cell r="BF26">
            <v>0</v>
          </cell>
          <cell r="BG26"/>
          <cell r="BH26"/>
          <cell r="BI26">
            <v>0</v>
          </cell>
          <cell r="BJ26"/>
          <cell r="BK26"/>
          <cell r="BL26">
            <v>0</v>
          </cell>
          <cell r="BM26"/>
          <cell r="BN26"/>
          <cell r="BO26">
            <v>0</v>
          </cell>
          <cell r="BP26"/>
          <cell r="BQ26"/>
          <cell r="BR26">
            <v>0</v>
          </cell>
          <cell r="BS26"/>
          <cell r="BT26"/>
          <cell r="BU26">
            <v>0</v>
          </cell>
          <cell r="BV26"/>
          <cell r="BW26"/>
          <cell r="BX26">
            <v>0</v>
          </cell>
          <cell r="BY26"/>
          <cell r="BZ26"/>
          <cell r="CA26">
            <v>0</v>
          </cell>
          <cell r="CB26">
            <v>0</v>
          </cell>
          <cell r="CC26">
            <v>0</v>
          </cell>
          <cell r="CD26">
            <v>0</v>
          </cell>
          <cell r="CE26"/>
          <cell r="CF26"/>
          <cell r="CG26">
            <v>0</v>
          </cell>
          <cell r="CH26"/>
          <cell r="CI26"/>
          <cell r="CJ26">
            <v>0</v>
          </cell>
          <cell r="CK26"/>
          <cell r="CL26"/>
          <cell r="CM26">
            <v>0</v>
          </cell>
          <cell r="CN26"/>
          <cell r="CO26"/>
          <cell r="CP26">
            <v>0</v>
          </cell>
          <cell r="CQ26"/>
          <cell r="CR26"/>
          <cell r="CS26">
            <v>0</v>
          </cell>
          <cell r="CT26"/>
          <cell r="CU26"/>
          <cell r="CV26">
            <v>0</v>
          </cell>
          <cell r="CW26"/>
          <cell r="CX26"/>
          <cell r="CY26">
            <v>0</v>
          </cell>
          <cell r="CZ26"/>
          <cell r="DA26"/>
          <cell r="DB26">
            <v>0</v>
          </cell>
          <cell r="DC26"/>
          <cell r="DD26"/>
          <cell r="DE26">
            <v>0</v>
          </cell>
          <cell r="DF26"/>
          <cell r="DG26"/>
          <cell r="DH26">
            <v>0</v>
          </cell>
          <cell r="DI26"/>
          <cell r="DJ26"/>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0</v>
          </cell>
          <cell r="ED26">
            <v>0</v>
          </cell>
          <cell r="EE26">
            <v>0</v>
          </cell>
          <cell r="EF26">
            <v>0</v>
          </cell>
          <cell r="EG26">
            <v>0</v>
          </cell>
          <cell r="EH26">
            <v>0</v>
          </cell>
          <cell r="EI26">
            <v>0</v>
          </cell>
          <cell r="EJ26">
            <v>0</v>
          </cell>
          <cell r="EK26">
            <v>0</v>
          </cell>
          <cell r="EL26">
            <v>0</v>
          </cell>
          <cell r="EM26">
            <v>0</v>
          </cell>
          <cell r="EN26">
            <v>0</v>
          </cell>
          <cell r="EO26">
            <v>0</v>
          </cell>
        </row>
        <row r="27">
          <cell r="E27" t="str">
            <v>At least two R&amp;D partnerships between companies of the cluster and domestic and/or international applied research institutions are created and under execution</v>
          </cell>
          <cell r="F27" t="str">
            <v>Special focus on entrepreneurship, industrial clusters and employment</v>
          </cell>
          <cell r="G27"/>
          <cell r="H27"/>
          <cell r="I27"/>
          <cell r="J27"/>
          <cell r="K27"/>
          <cell r="L27"/>
          <cell r="M27"/>
          <cell r="N27"/>
          <cell r="O27"/>
          <cell r="P27"/>
          <cell r="Q27"/>
          <cell r="R27"/>
          <cell r="S27"/>
          <cell r="T27"/>
          <cell r="U27"/>
          <cell r="V27"/>
          <cell r="W27"/>
          <cell r="X27"/>
          <cell r="Y27" t="str">
            <v>Women, Youth</v>
          </cell>
          <cell r="Z27"/>
          <cell r="AA27"/>
          <cell r="AB27"/>
          <cell r="AC27"/>
          <cell r="AD27"/>
          <cell r="AE27"/>
          <cell r="AF27" t="str">
            <v>Sustainable and Clean Energy</v>
          </cell>
          <cell r="AG27" t="str">
            <v xml:space="preserve">Blue /Green Economy </v>
          </cell>
          <cell r="AH27" t="str">
            <v>Green Innovation</v>
          </cell>
          <cell r="AI27" t="str">
            <v>Mitigating the impact of climate change through disaster risk management and integrated ecosystem management to build ecological resilience and sustainability.</v>
          </cell>
          <cell r="AJ27" t="str">
            <v>Tailored Policy Support &amp; Technical Assistance</v>
          </cell>
          <cell r="AK27" t="str">
            <v>United Nations Industrial Development Organization (UNIDO)</v>
          </cell>
          <cell r="AL27"/>
          <cell r="AM27" t="str">
            <v>Ministry of Education, Sustainable Development, Innovation, Science, Technology and Vocational Training</v>
          </cell>
          <cell r="AN27"/>
          <cell r="AO27"/>
          <cell r="AP27"/>
          <cell r="AQ27"/>
          <cell r="AR27"/>
          <cell r="AS27"/>
          <cell r="AT27"/>
          <cell r="AU27"/>
          <cell r="AV27"/>
          <cell r="AW27"/>
          <cell r="AX27"/>
          <cell r="AY27"/>
          <cell r="AZ27">
            <v>0</v>
          </cell>
          <cell r="BA27"/>
          <cell r="BB27"/>
          <cell r="BC27">
            <v>0</v>
          </cell>
          <cell r="BD27"/>
          <cell r="BE27"/>
          <cell r="BF27">
            <v>0</v>
          </cell>
          <cell r="BG27"/>
          <cell r="BH27"/>
          <cell r="BI27">
            <v>0</v>
          </cell>
          <cell r="BJ27"/>
          <cell r="BK27"/>
          <cell r="BL27">
            <v>0</v>
          </cell>
          <cell r="BM27"/>
          <cell r="BN27"/>
          <cell r="BO27">
            <v>0</v>
          </cell>
          <cell r="BP27"/>
          <cell r="BQ27"/>
          <cell r="BR27">
            <v>0</v>
          </cell>
          <cell r="BS27"/>
          <cell r="BT27"/>
          <cell r="BU27">
            <v>0</v>
          </cell>
          <cell r="BV27"/>
          <cell r="BW27"/>
          <cell r="BX27">
            <v>0</v>
          </cell>
          <cell r="BY27"/>
          <cell r="BZ27"/>
          <cell r="CA27">
            <v>0</v>
          </cell>
          <cell r="CB27">
            <v>0</v>
          </cell>
          <cell r="CC27">
            <v>0</v>
          </cell>
          <cell r="CD27">
            <v>0</v>
          </cell>
          <cell r="CE27"/>
          <cell r="CF27"/>
          <cell r="CG27">
            <v>0</v>
          </cell>
          <cell r="CH27"/>
          <cell r="CI27"/>
          <cell r="CJ27">
            <v>0</v>
          </cell>
          <cell r="CK27"/>
          <cell r="CL27"/>
          <cell r="CM27">
            <v>0</v>
          </cell>
          <cell r="CN27"/>
          <cell r="CO27"/>
          <cell r="CP27">
            <v>0</v>
          </cell>
          <cell r="CQ27"/>
          <cell r="CR27"/>
          <cell r="CS27">
            <v>0</v>
          </cell>
          <cell r="CT27"/>
          <cell r="CU27"/>
          <cell r="CV27">
            <v>0</v>
          </cell>
          <cell r="CW27"/>
          <cell r="CX27"/>
          <cell r="CY27">
            <v>0</v>
          </cell>
          <cell r="CZ27"/>
          <cell r="DA27"/>
          <cell r="DB27">
            <v>0</v>
          </cell>
          <cell r="DC27"/>
          <cell r="DD27"/>
          <cell r="DE27">
            <v>0</v>
          </cell>
          <cell r="DF27"/>
          <cell r="DG27"/>
          <cell r="DH27">
            <v>0</v>
          </cell>
          <cell r="DI27"/>
          <cell r="DJ27"/>
          <cell r="DK27">
            <v>0</v>
          </cell>
          <cell r="DL27">
            <v>0</v>
          </cell>
          <cell r="DM27">
            <v>0</v>
          </cell>
          <cell r="DN27">
            <v>0</v>
          </cell>
          <cell r="DO27">
            <v>0</v>
          </cell>
          <cell r="DP27">
            <v>0</v>
          </cell>
          <cell r="DQ27">
            <v>0</v>
          </cell>
          <cell r="DR27">
            <v>0</v>
          </cell>
          <cell r="DS27">
            <v>0</v>
          </cell>
          <cell r="DT27">
            <v>0</v>
          </cell>
          <cell r="DU27">
            <v>0</v>
          </cell>
          <cell r="DV27">
            <v>0</v>
          </cell>
          <cell r="DW27">
            <v>0</v>
          </cell>
          <cell r="DX27">
            <v>0</v>
          </cell>
          <cell r="DY27">
            <v>0</v>
          </cell>
          <cell r="DZ27">
            <v>0</v>
          </cell>
          <cell r="EA27">
            <v>0</v>
          </cell>
          <cell r="EB27">
            <v>0</v>
          </cell>
          <cell r="EC27">
            <v>0</v>
          </cell>
          <cell r="ED27">
            <v>0</v>
          </cell>
          <cell r="EE27">
            <v>0</v>
          </cell>
          <cell r="EF27">
            <v>0</v>
          </cell>
          <cell r="EG27">
            <v>0</v>
          </cell>
          <cell r="EH27">
            <v>0</v>
          </cell>
          <cell r="EI27">
            <v>0</v>
          </cell>
          <cell r="EJ27">
            <v>0</v>
          </cell>
          <cell r="EK27">
            <v>0</v>
          </cell>
          <cell r="EL27">
            <v>0</v>
          </cell>
          <cell r="EM27">
            <v>0</v>
          </cell>
          <cell r="EN27">
            <v>0</v>
          </cell>
          <cell r="EO27">
            <v>0</v>
          </cell>
        </row>
        <row r="28">
          <cell r="E28" t="str">
            <v xml:space="preserve">Project’s progress towards objectives continuously monitored and evaluated </v>
          </cell>
          <cell r="F28" t="str">
            <v>Special focus on entrepreneurship, industrial clusters and employment</v>
          </cell>
          <cell r="G28"/>
          <cell r="H28"/>
          <cell r="I28"/>
          <cell r="J28"/>
          <cell r="K28"/>
          <cell r="L28"/>
          <cell r="M28"/>
          <cell r="N28"/>
          <cell r="O28"/>
          <cell r="P28"/>
          <cell r="Q28"/>
          <cell r="R28"/>
          <cell r="S28"/>
          <cell r="T28"/>
          <cell r="U28"/>
          <cell r="V28"/>
          <cell r="W28"/>
          <cell r="X28"/>
          <cell r="Y28" t="str">
            <v>Women, Youth</v>
          </cell>
          <cell r="Z28"/>
          <cell r="AA28"/>
          <cell r="AB28"/>
          <cell r="AC28"/>
          <cell r="AD28"/>
          <cell r="AE28"/>
          <cell r="AF28" t="str">
            <v>Planning and Monitoring</v>
          </cell>
          <cell r="AG28" t="str">
            <v>Planning and Monitoring</v>
          </cell>
          <cell r="AH28" t="str">
            <v>Planning and Monitoring</v>
          </cell>
          <cell r="AI28" t="str">
            <v>Mitigating the impact of climate change through disaster risk management and integrated ecosystem management to build ecological resilience and sustainability.</v>
          </cell>
          <cell r="AJ28" t="str">
            <v>Tailored Policy Support &amp; Technical Assistance</v>
          </cell>
          <cell r="AK28" t="str">
            <v>United Nations Industrial Development Organization (UNIDO)</v>
          </cell>
          <cell r="AL28"/>
          <cell r="AM28" t="str">
            <v>Ministry of Education, Sustainable Development, Innovation, Science, Technology and Vocational Training</v>
          </cell>
          <cell r="AN28"/>
          <cell r="AO28"/>
          <cell r="AP28"/>
          <cell r="AQ28"/>
          <cell r="AR28"/>
          <cell r="AS28"/>
          <cell r="AT28"/>
          <cell r="AU28"/>
          <cell r="AV28"/>
          <cell r="AW28"/>
          <cell r="AX28"/>
          <cell r="AY28"/>
          <cell r="AZ28">
            <v>0</v>
          </cell>
          <cell r="BA28"/>
          <cell r="BB28"/>
          <cell r="BC28">
            <v>0</v>
          </cell>
          <cell r="BD28"/>
          <cell r="BE28"/>
          <cell r="BF28">
            <v>0</v>
          </cell>
          <cell r="BG28"/>
          <cell r="BH28"/>
          <cell r="BI28">
            <v>0</v>
          </cell>
          <cell r="BJ28"/>
          <cell r="BK28"/>
          <cell r="BL28">
            <v>0</v>
          </cell>
          <cell r="BM28"/>
          <cell r="BN28"/>
          <cell r="BO28">
            <v>0</v>
          </cell>
          <cell r="BP28"/>
          <cell r="BQ28"/>
          <cell r="BR28">
            <v>0</v>
          </cell>
          <cell r="BS28"/>
          <cell r="BT28"/>
          <cell r="BU28">
            <v>0</v>
          </cell>
          <cell r="BV28"/>
          <cell r="BW28"/>
          <cell r="BX28">
            <v>0</v>
          </cell>
          <cell r="BY28"/>
          <cell r="BZ28"/>
          <cell r="CA28">
            <v>0</v>
          </cell>
          <cell r="CB28">
            <v>0</v>
          </cell>
          <cell r="CC28">
            <v>0</v>
          </cell>
          <cell r="CD28">
            <v>0</v>
          </cell>
          <cell r="CE28"/>
          <cell r="CF28"/>
          <cell r="CG28">
            <v>0</v>
          </cell>
          <cell r="CH28"/>
          <cell r="CI28"/>
          <cell r="CJ28">
            <v>0</v>
          </cell>
          <cell r="CK28"/>
          <cell r="CL28"/>
          <cell r="CM28">
            <v>0</v>
          </cell>
          <cell r="CN28"/>
          <cell r="CO28"/>
          <cell r="CP28">
            <v>0</v>
          </cell>
          <cell r="CQ28"/>
          <cell r="CR28"/>
          <cell r="CS28">
            <v>0</v>
          </cell>
          <cell r="CT28"/>
          <cell r="CU28"/>
          <cell r="CV28">
            <v>0</v>
          </cell>
          <cell r="CW28"/>
          <cell r="CX28"/>
          <cell r="CY28">
            <v>0</v>
          </cell>
          <cell r="CZ28"/>
          <cell r="DA28"/>
          <cell r="DB28">
            <v>0</v>
          </cell>
          <cell r="DC28"/>
          <cell r="DD28"/>
          <cell r="DE28">
            <v>0</v>
          </cell>
          <cell r="DF28"/>
          <cell r="DG28"/>
          <cell r="DH28">
            <v>0</v>
          </cell>
          <cell r="DI28"/>
          <cell r="DJ28"/>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0</v>
          </cell>
          <cell r="ED28">
            <v>0</v>
          </cell>
          <cell r="EE28">
            <v>0</v>
          </cell>
          <cell r="EF28">
            <v>0</v>
          </cell>
          <cell r="EG28">
            <v>0</v>
          </cell>
          <cell r="EH28">
            <v>0</v>
          </cell>
          <cell r="EI28">
            <v>0</v>
          </cell>
          <cell r="EJ28">
            <v>0</v>
          </cell>
          <cell r="EK28">
            <v>0</v>
          </cell>
          <cell r="EL28">
            <v>0</v>
          </cell>
          <cell r="EM28">
            <v>0</v>
          </cell>
          <cell r="EN28">
            <v>0</v>
          </cell>
          <cell r="EO28">
            <v>0</v>
          </cell>
        </row>
        <row r="29">
          <cell r="E29" t="str">
            <v>Small businesses and governments have enhanced capacities and access to sustainable financing for shock responsive, digital transformation and blue economy development</v>
          </cell>
          <cell r="F29" t="str">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ell>
          <cell r="G29">
            <v>44562</v>
          </cell>
          <cell r="H29">
            <v>45261</v>
          </cell>
          <cell r="I29" t="str">
            <v>Sacha Lindo</v>
          </cell>
          <cell r="J29" t="str">
            <v xml:space="preserve">Enhancement of policy solutions for the tourism sector through subregional and national diagnostics using consultative and particpatory approaches; technical support for MSME retooling and access to markets within toursim value chains; </v>
          </cell>
          <cell r="K29" t="str">
            <v xml:space="preserve">Enhancement of policy solutions for the tourism sector through subregional and national diagnostics using consultative and particpatory approaches; technical support for MSME retooling and access to markets within toursim value chains; </v>
          </cell>
          <cell r="L29" t="str">
            <v xml:space="preserve">Enhancement of policy solutions for the tourism sector through subregional and national diagnostics using consultative and particpatory approaches; technical support for MSME retooling and access to markets within toursim value chains; </v>
          </cell>
          <cell r="M29" t="str">
            <v xml:space="preserve">Enhancement of policy solutions for the tourism sector through subregional and national diagnostics using consultative and particpatory approaches; technical support for MSME retooling and access to markets within toursim value chains; </v>
          </cell>
          <cell r="N29" t="str">
            <v>Enhancement of policy solutions for the tourism sector through subregional and national diagnostics using consultative and particpatory approaches; technical support for MSME retooling and access to markets within toursim value chains; Development of digital transformation strategy;  Training participants on the road map for accessing alternative pathways of generating income online by generating and building skills</v>
          </cell>
          <cell r="O29" t="str">
            <v xml:space="preserve">Enhancement of policy solutions for the tourism sector through subregional and national diagnostics using consultative and particpatory approaches; technical support for MSME retooling and access to markets within toursim value chains; </v>
          </cell>
          <cell r="P29" t="str">
            <v xml:space="preserve">Enhancement of policy solutions for the tourism sector through subregional and national diagnostics using consultative and particpatory approaches; technical support for MSME retooling and access to markets within toursim value chains; </v>
          </cell>
          <cell r="Q29" t="str">
            <v xml:space="preserve">Enhancement of policy solutions for the tourism sector through subregional and national diagnostics using consultative and particpatory approaches; technical support for MSME retooling and access to markets within toursim value chains; </v>
          </cell>
          <cell r="R29" t="str">
            <v xml:space="preserve">Enhancement of policy solutions for the tourism sector through subregional and national diagnostics using consultative and particpatory approaches; technical support for MSME retooling and access to markets within toursim value chains; </v>
          </cell>
          <cell r="S29" t="str">
            <v xml:space="preserve">Enhancement of policy solutions for the tourism sector through subregional and national diagnostics using consultative and particpatory approaches; technical support for MSME retooling and access to markets within toursim value chains; </v>
          </cell>
          <cell r="T29" t="str">
            <v xml:space="preserve">Enhancement of policy solutions for the tourism sector through subregional and national diagnostics using consultative and particpatory approaches; technical support for MSME retooling and access to markets within toursim value chains; </v>
          </cell>
          <cell r="U29" t="str">
            <v>Gender equality/women’s empowerment is a significant objective (2)</v>
          </cell>
          <cell r="V29" t="str">
            <v>Limited contribution to realization of human rights (1)</v>
          </cell>
          <cell r="W29" t="str">
            <v>Contributes to sustaining peace in a limited way  human rights (1)</v>
          </cell>
          <cell r="X29" t="str">
            <v>Capacity Development/Technical Assistance </v>
          </cell>
          <cell r="Y29" t="str">
            <v>Women and Girls</v>
          </cell>
          <cell r="Z29" t="str">
            <v>COVID-19/SERP</v>
          </cell>
          <cell r="AA29" t="str">
            <v>1.5 By 2030, build the resilience of the poor and those in vulnerable situations and reduce their exposure and vulnerability to climate-related extreme events and other economic, social and environmental shocks and disasters</v>
          </cell>
          <cell r="AB29" t="str">
            <v>4.4 By 2030, substantially increase the number of youth and adults who have relevant skills, including technical and vocational skills, for employment, decent jobs and entrepreneurship</v>
          </cell>
          <cell r="AC29" t="str">
            <v>5.b Enhance the use of enabling technology, in particular information and communications technology, to promote the empowerment of women</v>
          </cell>
          <cell r="AD29"/>
          <cell r="AE29"/>
          <cell r="AF29" t="str">
            <v xml:space="preserve">Sustainable Tourism </v>
          </cell>
          <cell r="AG29" t="str">
            <v xml:space="preserve">Blue /Green Economy </v>
          </cell>
          <cell r="AH29" t="str">
            <v>SMEs</v>
          </cell>
          <cell r="AI29" t="str">
            <v>Limiting the socioeconomic impact of COVID-19, ensuring that no one is left behind and boosting economic resilience.</v>
          </cell>
          <cell r="AJ29" t="str">
            <v xml:space="preserve">Digitization </v>
          </cell>
          <cell r="AK29" t="str">
            <v>United Nations Development Programme (UNDP)</v>
          </cell>
          <cell r="AL29" t="str">
            <v>UNDP; Caribbean Development Bank, JOINT SDG FUND</v>
          </cell>
          <cell r="AM29" t="str">
            <v xml:space="preserve">National: Ministry of Tourism, Ministry of Commerce, Minsitry of the Public Service (Public Sector Mondernization/Digi Gov) </v>
          </cell>
          <cell r="AN29" t="str">
            <v>Academia</v>
          </cell>
          <cell r="AO29" t="str">
            <v>Regional: Caribbean Tourism Organization (CTO); UWI Open Campus</v>
          </cell>
          <cell r="AP29" t="str">
            <v>Int'l: Frankfurt School</v>
          </cell>
          <cell r="AQ29" t="str">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ell>
          <cell r="AR29" t="str">
            <v>8.3.1 Proportion of informal employment in non‑agriculture employment, by sex</v>
          </cell>
          <cell r="AS29"/>
          <cell r="AT29"/>
          <cell r="AU29">
            <v>25450</v>
          </cell>
          <cell r="AV29">
            <v>25450</v>
          </cell>
          <cell r="AW29"/>
          <cell r="AX29">
            <v>25450</v>
          </cell>
          <cell r="AY29">
            <v>25450</v>
          </cell>
          <cell r="AZ29">
            <v>0</v>
          </cell>
          <cell r="BA29">
            <v>25450</v>
          </cell>
          <cell r="BB29">
            <v>25450</v>
          </cell>
          <cell r="BC29">
            <v>0</v>
          </cell>
          <cell r="BD29">
            <v>25450</v>
          </cell>
          <cell r="BE29">
            <v>25450</v>
          </cell>
          <cell r="BF29">
            <v>0</v>
          </cell>
          <cell r="BG29">
            <v>100050</v>
          </cell>
          <cell r="BH29">
            <v>100050</v>
          </cell>
          <cell r="BI29">
            <v>0</v>
          </cell>
          <cell r="BJ29">
            <v>35050</v>
          </cell>
          <cell r="BK29">
            <v>35050</v>
          </cell>
          <cell r="BL29">
            <v>0</v>
          </cell>
          <cell r="BM29">
            <v>25450</v>
          </cell>
          <cell r="BN29">
            <v>25450</v>
          </cell>
          <cell r="BO29">
            <v>0</v>
          </cell>
          <cell r="BP29">
            <v>35050</v>
          </cell>
          <cell r="BQ29">
            <v>35050</v>
          </cell>
          <cell r="BR29">
            <v>0</v>
          </cell>
          <cell r="BS29">
            <v>35050</v>
          </cell>
          <cell r="BT29">
            <v>35050</v>
          </cell>
          <cell r="BU29">
            <v>0</v>
          </cell>
          <cell r="BV29">
            <v>35050</v>
          </cell>
          <cell r="BW29">
            <v>35050</v>
          </cell>
          <cell r="BX29">
            <v>0</v>
          </cell>
          <cell r="BY29">
            <v>376360</v>
          </cell>
          <cell r="BZ29">
            <v>376360</v>
          </cell>
          <cell r="CA29">
            <v>0</v>
          </cell>
          <cell r="CB29">
            <v>743860</v>
          </cell>
          <cell r="CC29">
            <v>743860</v>
          </cell>
          <cell r="CD29">
            <v>0</v>
          </cell>
          <cell r="CE29"/>
          <cell r="CF29"/>
          <cell r="CG29">
            <v>0</v>
          </cell>
          <cell r="CH29"/>
          <cell r="CI29"/>
          <cell r="CJ29">
            <v>0</v>
          </cell>
          <cell r="CK29">
            <v>102000</v>
          </cell>
          <cell r="CL29">
            <v>102000</v>
          </cell>
          <cell r="CM29">
            <v>0</v>
          </cell>
          <cell r="CN29"/>
          <cell r="CO29"/>
          <cell r="CP29">
            <v>0</v>
          </cell>
          <cell r="CQ29">
            <v>16750</v>
          </cell>
          <cell r="CR29">
            <v>16750</v>
          </cell>
          <cell r="CS29">
            <v>0</v>
          </cell>
          <cell r="CT29">
            <v>33500</v>
          </cell>
          <cell r="CU29">
            <v>33500</v>
          </cell>
          <cell r="CV29">
            <v>0</v>
          </cell>
          <cell r="CW29"/>
          <cell r="CX29"/>
          <cell r="CY29">
            <v>0</v>
          </cell>
          <cell r="CZ29"/>
          <cell r="DA29"/>
          <cell r="DB29">
            <v>0</v>
          </cell>
          <cell r="DC29">
            <v>36850</v>
          </cell>
          <cell r="DD29">
            <v>36850</v>
          </cell>
          <cell r="DE29">
            <v>0</v>
          </cell>
          <cell r="DF29"/>
          <cell r="DG29"/>
          <cell r="DH29">
            <v>0</v>
          </cell>
          <cell r="DI29"/>
          <cell r="DJ29"/>
          <cell r="DK29">
            <v>0</v>
          </cell>
          <cell r="DL29">
            <v>189100</v>
          </cell>
          <cell r="DM29">
            <v>189100</v>
          </cell>
          <cell r="DN29">
            <v>0</v>
          </cell>
          <cell r="DO29">
            <v>25450</v>
          </cell>
          <cell r="DP29">
            <v>25450</v>
          </cell>
          <cell r="DQ29">
            <v>0</v>
          </cell>
          <cell r="DR29">
            <v>25450</v>
          </cell>
          <cell r="DS29">
            <v>25450</v>
          </cell>
          <cell r="DT29">
            <v>0</v>
          </cell>
          <cell r="DU29">
            <v>127450</v>
          </cell>
          <cell r="DV29">
            <v>127450</v>
          </cell>
          <cell r="DW29">
            <v>0</v>
          </cell>
          <cell r="DX29">
            <v>25450</v>
          </cell>
          <cell r="DY29">
            <v>25450</v>
          </cell>
          <cell r="DZ29">
            <v>0</v>
          </cell>
          <cell r="EA29">
            <v>116800</v>
          </cell>
          <cell r="EB29">
            <v>116800</v>
          </cell>
          <cell r="EC29">
            <v>0</v>
          </cell>
          <cell r="ED29">
            <v>68550</v>
          </cell>
          <cell r="EE29">
            <v>68550</v>
          </cell>
          <cell r="EF29">
            <v>0</v>
          </cell>
          <cell r="EG29">
            <v>25450</v>
          </cell>
          <cell r="EH29">
            <v>25450</v>
          </cell>
          <cell r="EI29">
            <v>0</v>
          </cell>
          <cell r="EJ29">
            <v>35050</v>
          </cell>
          <cell r="EK29">
            <v>35050</v>
          </cell>
          <cell r="EL29">
            <v>0</v>
          </cell>
          <cell r="EM29">
            <v>71900</v>
          </cell>
          <cell r="EN29">
            <v>71900</v>
          </cell>
          <cell r="EO29">
            <v>0</v>
          </cell>
        </row>
        <row r="30">
          <cell r="E30" t="str">
            <v>Government line ministries have enhanced capacities for sustainable development planning and data generation for inclusive economic growth and recovery </v>
          </cell>
          <cell r="F30" t="str">
            <v>Programming will include support to national counterparts to analyse existing and support new data systems for tracking social and economic changes in line with national SDG targets.</v>
          </cell>
          <cell r="G30">
            <v>44562</v>
          </cell>
          <cell r="H30">
            <v>45261</v>
          </cell>
          <cell r="I30" t="str">
            <v>Sacha Lindo</v>
          </cell>
          <cell r="J30"/>
          <cell r="K30"/>
          <cell r="L30"/>
          <cell r="M30"/>
          <cell r="N30" t="str">
            <v>technical monitoring support to national deparments and Ministeries through the Technical Assistance Fund to build strong and resilient communities, economic growth, strengthen institutional systems and enhance country capacity to respond to shocks</v>
          </cell>
          <cell r="O30"/>
          <cell r="P30"/>
          <cell r="Q30"/>
          <cell r="R30"/>
          <cell r="S30"/>
          <cell r="T30"/>
          <cell r="U30" t="str">
            <v>Contribute to gender equality/women’s empowerment in a limited way (1)</v>
          </cell>
          <cell r="V30" t="str">
            <v>Limited contribution to realization of human rights (1)</v>
          </cell>
          <cell r="W30" t="str">
            <v>Contributes to sustaining peace in a limited way  human rights (1)</v>
          </cell>
          <cell r="X30" t="str">
            <v>Capacity Development/Technical Assistance </v>
          </cell>
          <cell r="Y30" t="str">
            <v>People living in remote, poor, rural areas</v>
          </cell>
          <cell r="Z30" t="str">
            <v xml:space="preserve">Humanitarian/ Emergency </v>
          </cell>
          <cell r="AA30" t="str">
            <v>1.5 By 2030, build the resilience of the poor and those in vulnerable situations and reduce their exposure and vulnerability to climate-related extreme events and other economic, social and environmental shocks and disasters</v>
          </cell>
          <cell r="AB30"/>
          <cell r="AC30"/>
          <cell r="AD30"/>
          <cell r="AE30"/>
          <cell r="AF30"/>
          <cell r="AG30" t="str">
            <v>Planning and Monitoring</v>
          </cell>
          <cell r="AH30" t="str">
            <v>Support to Institutions</v>
          </cell>
          <cell r="AI30" t="str">
            <v>Strengthening and coordinating data and statistical systems to enhance evidence-based policies and programmes to accelerate progress on SDGs.</v>
          </cell>
          <cell r="AJ30" t="str">
            <v>COVID Response  &amp;  Socio-economic Recovery</v>
          </cell>
          <cell r="AK30" t="str">
            <v>United Nations Development Programme (UNDP)</v>
          </cell>
          <cell r="AL30" t="str">
            <v>FCDO</v>
          </cell>
          <cell r="AM30" t="str">
            <v>National: Departments of: Finance; Economic Development; and Sustainable Development.</v>
          </cell>
          <cell r="AN30" t="str">
            <v>Government</v>
          </cell>
          <cell r="AO30" t="str">
            <v>Regional: Organisation of Eastern Caribbean States (OECS)</v>
          </cell>
          <cell r="AP30"/>
          <cell r="AQ30" t="str">
            <v>1) Number of country development plans submitted for government approval; 2) %  of targeted persons with enhanced skills in planning and data generation incorporating these into new processes 3) % of youth with enhanced skills as an alternative pathway of generating income online</v>
          </cell>
          <cell r="AR30" t="str">
            <v>8.3.1 Proportion of informal employment in non‑agriculture employment, by sex</v>
          </cell>
          <cell r="AS30"/>
          <cell r="AT30"/>
          <cell r="AU30"/>
          <cell r="AV30"/>
          <cell r="AW30"/>
          <cell r="AX30"/>
          <cell r="AY30"/>
          <cell r="AZ30">
            <v>0</v>
          </cell>
          <cell r="BA30"/>
          <cell r="BB30"/>
          <cell r="BC30">
            <v>0</v>
          </cell>
          <cell r="BD30"/>
          <cell r="BE30"/>
          <cell r="BF30">
            <v>0</v>
          </cell>
          <cell r="BG30">
            <v>269636</v>
          </cell>
          <cell r="BH30">
            <v>269636</v>
          </cell>
          <cell r="BI30">
            <v>0</v>
          </cell>
          <cell r="BJ30"/>
          <cell r="BK30"/>
          <cell r="BL30">
            <v>0</v>
          </cell>
          <cell r="BM30"/>
          <cell r="BN30"/>
          <cell r="BO30">
            <v>0</v>
          </cell>
          <cell r="BP30"/>
          <cell r="BQ30"/>
          <cell r="BR30">
            <v>0</v>
          </cell>
          <cell r="BS30"/>
          <cell r="BT30"/>
          <cell r="BU30">
            <v>0</v>
          </cell>
          <cell r="BV30"/>
          <cell r="BW30"/>
          <cell r="BX30">
            <v>0</v>
          </cell>
          <cell r="BY30"/>
          <cell r="BZ30"/>
          <cell r="CA30">
            <v>0</v>
          </cell>
          <cell r="CB30">
            <v>269636</v>
          </cell>
          <cell r="CC30">
            <v>269636</v>
          </cell>
          <cell r="CD30">
            <v>0</v>
          </cell>
          <cell r="CE30"/>
          <cell r="CF30"/>
          <cell r="CG30">
            <v>0</v>
          </cell>
          <cell r="CH30"/>
          <cell r="CI30"/>
          <cell r="CJ30">
            <v>0</v>
          </cell>
          <cell r="CK30"/>
          <cell r="CL30"/>
          <cell r="CM30">
            <v>0</v>
          </cell>
          <cell r="CN30"/>
          <cell r="CO30"/>
          <cell r="CP30">
            <v>0</v>
          </cell>
          <cell r="CQ30">
            <v>330000</v>
          </cell>
          <cell r="CR30">
            <v>330120</v>
          </cell>
          <cell r="CS30">
            <v>-120</v>
          </cell>
          <cell r="CT30"/>
          <cell r="CU30"/>
          <cell r="CV30">
            <v>0</v>
          </cell>
          <cell r="CW30"/>
          <cell r="CX30"/>
          <cell r="CY30">
            <v>0</v>
          </cell>
          <cell r="CZ30"/>
          <cell r="DA30"/>
          <cell r="DB30">
            <v>0</v>
          </cell>
          <cell r="DC30"/>
          <cell r="DD30"/>
          <cell r="DE30">
            <v>0</v>
          </cell>
          <cell r="DF30"/>
          <cell r="DG30"/>
          <cell r="DH30">
            <v>0</v>
          </cell>
          <cell r="DI30"/>
          <cell r="DJ30"/>
          <cell r="DK30">
            <v>0</v>
          </cell>
          <cell r="DL30">
            <v>330000</v>
          </cell>
          <cell r="DM30">
            <v>330120</v>
          </cell>
          <cell r="DN30">
            <v>-120</v>
          </cell>
          <cell r="DO30">
            <v>0</v>
          </cell>
          <cell r="DP30">
            <v>0</v>
          </cell>
          <cell r="DQ30">
            <v>0</v>
          </cell>
          <cell r="DR30">
            <v>0</v>
          </cell>
          <cell r="DS30">
            <v>0</v>
          </cell>
          <cell r="DT30">
            <v>0</v>
          </cell>
          <cell r="DU30">
            <v>0</v>
          </cell>
          <cell r="DV30">
            <v>0</v>
          </cell>
          <cell r="DW30">
            <v>0</v>
          </cell>
          <cell r="DX30">
            <v>0</v>
          </cell>
          <cell r="DY30">
            <v>0</v>
          </cell>
          <cell r="DZ30">
            <v>0</v>
          </cell>
          <cell r="EA30">
            <v>599636</v>
          </cell>
          <cell r="EB30">
            <v>599756</v>
          </cell>
          <cell r="EC30">
            <v>-120</v>
          </cell>
          <cell r="ED30">
            <v>0</v>
          </cell>
          <cell r="EE30">
            <v>0</v>
          </cell>
          <cell r="EF30">
            <v>0</v>
          </cell>
          <cell r="EG30">
            <v>0</v>
          </cell>
          <cell r="EH30">
            <v>0</v>
          </cell>
          <cell r="EI30">
            <v>0</v>
          </cell>
          <cell r="EJ30">
            <v>0</v>
          </cell>
          <cell r="EK30">
            <v>0</v>
          </cell>
          <cell r="EL30">
            <v>0</v>
          </cell>
          <cell r="EM30">
            <v>0</v>
          </cell>
          <cell r="EN30">
            <v>0</v>
          </cell>
          <cell r="EO30">
            <v>0</v>
          </cell>
        </row>
        <row r="31">
          <cell r="E31" t="str">
            <v>Improved skills development and lifelong learning systems  for the future of work</v>
          </cell>
          <cell r="F31"/>
          <cell r="G31"/>
          <cell r="H31"/>
          <cell r="I31"/>
          <cell r="J31"/>
          <cell r="K31"/>
          <cell r="L31"/>
          <cell r="M31"/>
          <cell r="N31"/>
          <cell r="O31"/>
          <cell r="P31"/>
          <cell r="Q31"/>
          <cell r="R31"/>
          <cell r="S31"/>
          <cell r="T31"/>
          <cell r="U31"/>
          <cell r="V31"/>
          <cell r="W31"/>
          <cell r="X31"/>
          <cell r="Y31"/>
          <cell r="Z31"/>
          <cell r="AA31"/>
          <cell r="AB31"/>
          <cell r="AC31"/>
          <cell r="AD31"/>
          <cell r="AE31"/>
          <cell r="AF31" t="str">
            <v>Employment</v>
          </cell>
          <cell r="AG31" t="str">
            <v>Education</v>
          </cell>
          <cell r="AH31"/>
          <cell r="AI31"/>
          <cell r="AJ31" t="str">
            <v>Tailored Policy Support &amp; Technical Assistance</v>
          </cell>
          <cell r="AK31" t="str">
            <v>International Labour Organization (ILO)</v>
          </cell>
          <cell r="AL31"/>
          <cell r="AM31"/>
          <cell r="AN31"/>
          <cell r="AO31"/>
          <cell r="AP31"/>
          <cell r="AQ31"/>
          <cell r="AR31"/>
          <cell r="AS31"/>
          <cell r="AT31"/>
          <cell r="AU31"/>
          <cell r="AV31"/>
          <cell r="AW31"/>
          <cell r="AX31">
            <v>908885</v>
          </cell>
          <cell r="AY31">
            <v>908885</v>
          </cell>
          <cell r="AZ31">
            <v>0</v>
          </cell>
          <cell r="BA31"/>
          <cell r="BB31"/>
          <cell r="BC31">
            <v>0</v>
          </cell>
          <cell r="BD31"/>
          <cell r="BE31"/>
          <cell r="BF31">
            <v>0</v>
          </cell>
          <cell r="BG31"/>
          <cell r="BH31"/>
          <cell r="BI31">
            <v>0</v>
          </cell>
          <cell r="BJ31"/>
          <cell r="BK31"/>
          <cell r="BL31">
            <v>0</v>
          </cell>
          <cell r="BM31"/>
          <cell r="BN31"/>
          <cell r="BO31">
            <v>0</v>
          </cell>
          <cell r="BP31"/>
          <cell r="BQ31"/>
          <cell r="BR31">
            <v>0</v>
          </cell>
          <cell r="BS31"/>
          <cell r="BT31"/>
          <cell r="BU31">
            <v>0</v>
          </cell>
          <cell r="BV31">
            <v>376717</v>
          </cell>
          <cell r="BW31">
            <v>376717</v>
          </cell>
          <cell r="BX31">
            <v>0</v>
          </cell>
          <cell r="BY31"/>
          <cell r="BZ31"/>
          <cell r="CA31">
            <v>0</v>
          </cell>
          <cell r="CB31">
            <v>1285602</v>
          </cell>
          <cell r="CC31">
            <v>1285602</v>
          </cell>
          <cell r="CD31">
            <v>0</v>
          </cell>
          <cell r="CE31"/>
          <cell r="CF31"/>
          <cell r="CG31">
            <v>0</v>
          </cell>
          <cell r="CH31"/>
          <cell r="CI31"/>
          <cell r="CJ31">
            <v>0</v>
          </cell>
          <cell r="CK31"/>
          <cell r="CL31"/>
          <cell r="CM31">
            <v>0</v>
          </cell>
          <cell r="CN31"/>
          <cell r="CO31"/>
          <cell r="CP31">
            <v>0</v>
          </cell>
          <cell r="CQ31"/>
          <cell r="CR31"/>
          <cell r="CS31">
            <v>0</v>
          </cell>
          <cell r="CT31"/>
          <cell r="CU31"/>
          <cell r="CV31">
            <v>0</v>
          </cell>
          <cell r="CW31"/>
          <cell r="CX31"/>
          <cell r="CY31">
            <v>0</v>
          </cell>
          <cell r="CZ31"/>
          <cell r="DA31"/>
          <cell r="DB31">
            <v>0</v>
          </cell>
          <cell r="DC31"/>
          <cell r="DD31"/>
          <cell r="DE31">
            <v>0</v>
          </cell>
          <cell r="DF31"/>
          <cell r="DG31"/>
          <cell r="DH31">
            <v>0</v>
          </cell>
          <cell r="DI31"/>
          <cell r="DJ31"/>
          <cell r="DK31">
            <v>0</v>
          </cell>
          <cell r="DL31">
            <v>0</v>
          </cell>
          <cell r="DM31">
            <v>0</v>
          </cell>
          <cell r="DN31">
            <v>0</v>
          </cell>
          <cell r="DO31">
            <v>0</v>
          </cell>
          <cell r="DP31">
            <v>0</v>
          </cell>
          <cell r="DQ31">
            <v>0</v>
          </cell>
          <cell r="DR31">
            <v>908885</v>
          </cell>
          <cell r="DS31">
            <v>908885</v>
          </cell>
          <cell r="DT31">
            <v>0</v>
          </cell>
          <cell r="DU31">
            <v>0</v>
          </cell>
          <cell r="DV31">
            <v>0</v>
          </cell>
          <cell r="DW31">
            <v>0</v>
          </cell>
          <cell r="DX31">
            <v>0</v>
          </cell>
          <cell r="DY31">
            <v>0</v>
          </cell>
          <cell r="DZ31">
            <v>0</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row>
        <row r="32">
          <cell r="E32" t="str">
            <v>Reduced skills mismatch, determine relevant and anticipated future skills for employment</v>
          </cell>
          <cell r="F32"/>
          <cell r="G32"/>
          <cell r="H32"/>
          <cell r="I32"/>
          <cell r="J32"/>
          <cell r="K32"/>
          <cell r="L32"/>
          <cell r="M32"/>
          <cell r="N32"/>
          <cell r="O32"/>
          <cell r="P32"/>
          <cell r="Q32"/>
          <cell r="R32"/>
          <cell r="S32"/>
          <cell r="T32"/>
          <cell r="U32"/>
          <cell r="V32"/>
          <cell r="W32"/>
          <cell r="X32"/>
          <cell r="Y32"/>
          <cell r="Z32"/>
          <cell r="AA32"/>
          <cell r="AB32"/>
          <cell r="AC32"/>
          <cell r="AD32"/>
          <cell r="AE32"/>
          <cell r="AF32" t="str">
            <v>Employment</v>
          </cell>
          <cell r="AG32" t="str">
            <v xml:space="preserve">Youth Employment </v>
          </cell>
          <cell r="AH32"/>
          <cell r="AI32"/>
          <cell r="AJ32" t="str">
            <v>Tailored Policy Support &amp; Technical Assistance</v>
          </cell>
          <cell r="AK32" t="str">
            <v>International Labour Organization (ILO)</v>
          </cell>
          <cell r="AL32"/>
          <cell r="AM32"/>
          <cell r="AN32"/>
          <cell r="AO32"/>
          <cell r="AP32"/>
          <cell r="AQ32"/>
          <cell r="AR32"/>
          <cell r="AS32"/>
          <cell r="AT32"/>
          <cell r="AU32"/>
          <cell r="AV32"/>
          <cell r="AW32"/>
          <cell r="AX32"/>
          <cell r="AY32"/>
          <cell r="AZ32">
            <v>0</v>
          </cell>
          <cell r="BA32"/>
          <cell r="BB32"/>
          <cell r="BC32">
            <v>0</v>
          </cell>
          <cell r="BD32"/>
          <cell r="BE32"/>
          <cell r="BF32">
            <v>0</v>
          </cell>
          <cell r="BG32">
            <v>1775281</v>
          </cell>
          <cell r="BH32">
            <v>1775281</v>
          </cell>
          <cell r="BI32">
            <v>0</v>
          </cell>
          <cell r="BJ32"/>
          <cell r="BK32"/>
          <cell r="BL32">
            <v>0</v>
          </cell>
          <cell r="BM32"/>
          <cell r="BN32"/>
          <cell r="BO32">
            <v>0</v>
          </cell>
          <cell r="BP32"/>
          <cell r="BQ32"/>
          <cell r="BR32">
            <v>0</v>
          </cell>
          <cell r="BS32"/>
          <cell r="BT32"/>
          <cell r="BU32">
            <v>0</v>
          </cell>
          <cell r="BV32"/>
          <cell r="BW32"/>
          <cell r="BX32">
            <v>0</v>
          </cell>
          <cell r="BY32"/>
          <cell r="BZ32"/>
          <cell r="CA32">
            <v>0</v>
          </cell>
          <cell r="CB32">
            <v>1775281</v>
          </cell>
          <cell r="CC32">
            <v>1775281</v>
          </cell>
          <cell r="CD32">
            <v>0</v>
          </cell>
          <cell r="CE32"/>
          <cell r="CF32"/>
          <cell r="CG32">
            <v>0</v>
          </cell>
          <cell r="CH32"/>
          <cell r="CI32"/>
          <cell r="CJ32">
            <v>0</v>
          </cell>
          <cell r="CK32"/>
          <cell r="CL32"/>
          <cell r="CM32">
            <v>0</v>
          </cell>
          <cell r="CN32"/>
          <cell r="CO32"/>
          <cell r="CP32">
            <v>0</v>
          </cell>
          <cell r="CQ32"/>
          <cell r="CR32"/>
          <cell r="CS32">
            <v>0</v>
          </cell>
          <cell r="CT32"/>
          <cell r="CU32"/>
          <cell r="CV32">
            <v>0</v>
          </cell>
          <cell r="CW32"/>
          <cell r="CX32"/>
          <cell r="CY32">
            <v>0</v>
          </cell>
          <cell r="CZ32"/>
          <cell r="DA32"/>
          <cell r="DB32">
            <v>0</v>
          </cell>
          <cell r="DC32"/>
          <cell r="DD32"/>
          <cell r="DE32">
            <v>0</v>
          </cell>
          <cell r="DF32"/>
          <cell r="DG32"/>
          <cell r="DH32">
            <v>0</v>
          </cell>
          <cell r="DI32"/>
          <cell r="DJ32"/>
          <cell r="DK32">
            <v>0</v>
          </cell>
          <cell r="DL32">
            <v>0</v>
          </cell>
          <cell r="DM32">
            <v>0</v>
          </cell>
          <cell r="DN32">
            <v>0</v>
          </cell>
          <cell r="DO32">
            <v>0</v>
          </cell>
          <cell r="DP32">
            <v>0</v>
          </cell>
          <cell r="DQ32">
            <v>0</v>
          </cell>
          <cell r="DR32">
            <v>0</v>
          </cell>
          <cell r="DS32">
            <v>0</v>
          </cell>
          <cell r="DT32">
            <v>0</v>
          </cell>
          <cell r="DU32">
            <v>0</v>
          </cell>
          <cell r="DV32">
            <v>0</v>
          </cell>
          <cell r="DW32">
            <v>0</v>
          </cell>
          <cell r="DX32">
            <v>0</v>
          </cell>
          <cell r="DY32">
            <v>0</v>
          </cell>
          <cell r="DZ32">
            <v>0</v>
          </cell>
          <cell r="EA32">
            <v>1775281</v>
          </cell>
          <cell r="EB32">
            <v>1775281</v>
          </cell>
          <cell r="EC32">
            <v>0</v>
          </cell>
          <cell r="ED32">
            <v>0</v>
          </cell>
          <cell r="EE32">
            <v>0</v>
          </cell>
          <cell r="EF32">
            <v>0</v>
          </cell>
          <cell r="EG32">
            <v>0</v>
          </cell>
          <cell r="EH32">
            <v>0</v>
          </cell>
          <cell r="EI32">
            <v>0</v>
          </cell>
          <cell r="EJ32">
            <v>0</v>
          </cell>
          <cell r="EK32">
            <v>0</v>
          </cell>
          <cell r="EL32">
            <v>0</v>
          </cell>
          <cell r="EM32">
            <v>0</v>
          </cell>
          <cell r="EN32">
            <v>0</v>
          </cell>
          <cell r="EO32">
            <v>0</v>
          </cell>
        </row>
        <row r="33">
          <cell r="E33" t="str">
            <v>Strengthened capacity of enterprises 
and their support systems to enhance productivity 
and sustainability</v>
          </cell>
          <cell r="F33" t="str">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ell>
          <cell r="G33"/>
          <cell r="H33"/>
          <cell r="I33"/>
          <cell r="J33"/>
          <cell r="K33"/>
          <cell r="L33"/>
          <cell r="M33"/>
          <cell r="N33"/>
          <cell r="O33"/>
          <cell r="P33"/>
          <cell r="Q33"/>
          <cell r="R33"/>
          <cell r="S33"/>
          <cell r="T33"/>
          <cell r="U33"/>
          <cell r="V33"/>
          <cell r="W33"/>
          <cell r="X33"/>
          <cell r="Y33" t="str">
            <v>Women and Girls</v>
          </cell>
          <cell r="Z33"/>
          <cell r="AA33"/>
          <cell r="AB33"/>
          <cell r="AC33"/>
          <cell r="AD33"/>
          <cell r="AE33"/>
          <cell r="AF33" t="str">
            <v>Capacity Building</v>
          </cell>
          <cell r="AG33" t="str">
            <v>Access to Finance</v>
          </cell>
          <cell r="AH33" t="str">
            <v>Disaster Risk Reduction</v>
          </cell>
          <cell r="AI33" t="str">
            <v>Mitigating the impact of climate change through disaster risk management and integrated ecosystem management to build ecological resilience and sustainability.</v>
          </cell>
          <cell r="AJ33" t="str">
            <v>Climate Change and Disaster Risk Reduction</v>
          </cell>
          <cell r="AK33" t="str">
            <v>International Labour Organization (ILO)</v>
          </cell>
          <cell r="AL33"/>
          <cell r="AM33" t="str">
            <v>Ministry of Agriculture, Fisheries, Food Security and Rural Development; Dept. of Gender Affairs</v>
          </cell>
          <cell r="AN33"/>
          <cell r="AO33"/>
          <cell r="AP33"/>
          <cell r="AQ33"/>
          <cell r="AR33"/>
          <cell r="AS33"/>
          <cell r="AT33"/>
          <cell r="AU33"/>
          <cell r="AV33"/>
          <cell r="AW33"/>
          <cell r="AX33"/>
          <cell r="AY33"/>
          <cell r="AZ33">
            <v>0</v>
          </cell>
          <cell r="BA33">
            <v>398459</v>
          </cell>
          <cell r="BB33">
            <v>398459</v>
          </cell>
          <cell r="BC33">
            <v>0</v>
          </cell>
          <cell r="BD33"/>
          <cell r="BE33"/>
          <cell r="BF33">
            <v>0</v>
          </cell>
          <cell r="BG33"/>
          <cell r="BH33"/>
          <cell r="BI33">
            <v>0</v>
          </cell>
          <cell r="BJ33"/>
          <cell r="BK33"/>
          <cell r="BL33">
            <v>0</v>
          </cell>
          <cell r="BM33"/>
          <cell r="BN33"/>
          <cell r="BO33">
            <v>0</v>
          </cell>
          <cell r="BP33"/>
          <cell r="BQ33"/>
          <cell r="BR33">
            <v>0</v>
          </cell>
          <cell r="BS33"/>
          <cell r="BT33"/>
          <cell r="BU33">
            <v>0</v>
          </cell>
          <cell r="BV33"/>
          <cell r="BW33"/>
          <cell r="BX33">
            <v>0</v>
          </cell>
          <cell r="BY33"/>
          <cell r="BZ33"/>
          <cell r="CA33">
            <v>0</v>
          </cell>
          <cell r="CB33">
            <v>398459</v>
          </cell>
          <cell r="CC33">
            <v>398459</v>
          </cell>
          <cell r="CD33">
            <v>0</v>
          </cell>
          <cell r="CE33"/>
          <cell r="CF33"/>
          <cell r="CG33">
            <v>0</v>
          </cell>
          <cell r="CH33"/>
          <cell r="CI33"/>
          <cell r="CJ33">
            <v>0</v>
          </cell>
          <cell r="CK33"/>
          <cell r="CL33"/>
          <cell r="CM33">
            <v>0</v>
          </cell>
          <cell r="CN33"/>
          <cell r="CO33"/>
          <cell r="CP33">
            <v>0</v>
          </cell>
          <cell r="CQ33"/>
          <cell r="CR33"/>
          <cell r="CS33">
            <v>0</v>
          </cell>
          <cell r="CT33"/>
          <cell r="CU33"/>
          <cell r="CV33">
            <v>0</v>
          </cell>
          <cell r="CW33"/>
          <cell r="CX33"/>
          <cell r="CY33">
            <v>0</v>
          </cell>
          <cell r="CZ33"/>
          <cell r="DA33"/>
          <cell r="DB33">
            <v>0</v>
          </cell>
          <cell r="DC33"/>
          <cell r="DD33"/>
          <cell r="DE33">
            <v>0</v>
          </cell>
          <cell r="DF33"/>
          <cell r="DG33"/>
          <cell r="DH33">
            <v>0</v>
          </cell>
          <cell r="DI33"/>
          <cell r="DJ33"/>
          <cell r="DK33">
            <v>0</v>
          </cell>
          <cell r="DL33">
            <v>0</v>
          </cell>
          <cell r="DM33">
            <v>0</v>
          </cell>
          <cell r="DN33">
            <v>0</v>
          </cell>
          <cell r="DO33">
            <v>0</v>
          </cell>
          <cell r="DP33">
            <v>0</v>
          </cell>
          <cell r="DQ33">
            <v>0</v>
          </cell>
          <cell r="DR33">
            <v>0</v>
          </cell>
          <cell r="DS33">
            <v>0</v>
          </cell>
          <cell r="DT33">
            <v>0</v>
          </cell>
          <cell r="DU33">
            <v>398459</v>
          </cell>
          <cell r="DV33">
            <v>398459</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row>
        <row r="34">
          <cell r="E34" t="str">
            <v>Strengthened capacity of enterprises 
and their support systems to enhance productivity 
and sustainability</v>
          </cell>
          <cell r="F34" t="str">
            <v xml:space="preserve">Interventions/Activities to be implemented by ILO within "Enhance Human Security, through Gender Equality and Women’s Economic Empowerment in a Resilient and Value-Adding Agricultural (and Fisheries) Sector in the Caribbean". This will be linked to strengthening business management skills of women farmers and other micro and small women-owned businesses in agriculture. </v>
          </cell>
          <cell r="G34"/>
          <cell r="H34"/>
          <cell r="I34"/>
          <cell r="J34"/>
          <cell r="K34"/>
          <cell r="L34"/>
          <cell r="M34"/>
          <cell r="N34"/>
          <cell r="O34"/>
          <cell r="P34"/>
          <cell r="Q34"/>
          <cell r="R34"/>
          <cell r="S34"/>
          <cell r="T34"/>
          <cell r="U34"/>
          <cell r="V34"/>
          <cell r="W34"/>
          <cell r="X34"/>
          <cell r="Y34" t="str">
            <v>Women and Girls</v>
          </cell>
          <cell r="Z34"/>
          <cell r="AA34"/>
          <cell r="AB34"/>
          <cell r="AC34"/>
          <cell r="AD34"/>
          <cell r="AE34"/>
          <cell r="AF34" t="str">
            <v>Capacity Building</v>
          </cell>
          <cell r="AG34" t="str">
            <v>Gender Equality</v>
          </cell>
          <cell r="AH34" t="str">
            <v>Economic Development</v>
          </cell>
          <cell r="AI34" t="str">
            <v>Mitigating the impact of climate change through disaster risk management and integrated ecosystem management to build ecological resilience and sustainability.</v>
          </cell>
          <cell r="AJ34" t="str">
            <v>Climate Change and Disaster Risk Reduction</v>
          </cell>
          <cell r="AK34" t="str">
            <v>International Labour Organization (ILO)</v>
          </cell>
          <cell r="AL34"/>
          <cell r="AM34" t="str">
            <v>Ministry of Agriculture, Fisheries, Food Security and Rural Development; Dept. of Gender Affairs</v>
          </cell>
          <cell r="AN34"/>
          <cell r="AO34"/>
          <cell r="AP34"/>
          <cell r="AQ34"/>
          <cell r="AR34"/>
          <cell r="AS34"/>
          <cell r="AT34"/>
          <cell r="AU34"/>
          <cell r="AV34"/>
          <cell r="AW34"/>
          <cell r="AX34">
            <v>27000</v>
          </cell>
          <cell r="AY34">
            <v>27000</v>
          </cell>
          <cell r="AZ34">
            <v>0</v>
          </cell>
          <cell r="BA34"/>
          <cell r="BB34"/>
          <cell r="BC34">
            <v>0</v>
          </cell>
          <cell r="BD34"/>
          <cell r="BE34"/>
          <cell r="BF34">
            <v>0</v>
          </cell>
          <cell r="BG34">
            <v>60600</v>
          </cell>
          <cell r="BH34">
            <v>60600</v>
          </cell>
          <cell r="BI34">
            <v>0</v>
          </cell>
          <cell r="BJ34">
            <v>122300</v>
          </cell>
          <cell r="BK34">
            <v>122300</v>
          </cell>
          <cell r="BL34">
            <v>0</v>
          </cell>
          <cell r="BM34"/>
          <cell r="BN34"/>
          <cell r="BO34">
            <v>0</v>
          </cell>
          <cell r="BP34"/>
          <cell r="BQ34"/>
          <cell r="BR34">
            <v>0</v>
          </cell>
          <cell r="BS34"/>
          <cell r="BT34"/>
          <cell r="BU34">
            <v>0</v>
          </cell>
          <cell r="BV34">
            <v>54200</v>
          </cell>
          <cell r="BW34">
            <v>54200</v>
          </cell>
          <cell r="BX34">
            <v>0</v>
          </cell>
          <cell r="BY34"/>
          <cell r="BZ34"/>
          <cell r="CA34">
            <v>0</v>
          </cell>
          <cell r="CB34">
            <v>264100</v>
          </cell>
          <cell r="CC34">
            <v>264100</v>
          </cell>
          <cell r="CD34">
            <v>0</v>
          </cell>
          <cell r="CE34"/>
          <cell r="CF34"/>
          <cell r="CG34">
            <v>0</v>
          </cell>
          <cell r="CH34"/>
          <cell r="CI34"/>
          <cell r="CJ34">
            <v>0</v>
          </cell>
          <cell r="CK34"/>
          <cell r="CL34"/>
          <cell r="CM34">
            <v>0</v>
          </cell>
          <cell r="CN34"/>
          <cell r="CO34"/>
          <cell r="CP34">
            <v>0</v>
          </cell>
          <cell r="CQ34"/>
          <cell r="CR34"/>
          <cell r="CS34">
            <v>0</v>
          </cell>
          <cell r="CT34"/>
          <cell r="CU34"/>
          <cell r="CV34">
            <v>0</v>
          </cell>
          <cell r="CW34"/>
          <cell r="CX34"/>
          <cell r="CY34">
            <v>0</v>
          </cell>
          <cell r="CZ34"/>
          <cell r="DA34"/>
          <cell r="DB34">
            <v>0</v>
          </cell>
          <cell r="DC34"/>
          <cell r="DD34"/>
          <cell r="DE34">
            <v>0</v>
          </cell>
          <cell r="DF34"/>
          <cell r="DG34"/>
          <cell r="DH34">
            <v>0</v>
          </cell>
          <cell r="DI34"/>
          <cell r="DJ34"/>
          <cell r="DK34">
            <v>0</v>
          </cell>
          <cell r="DL34">
            <v>0</v>
          </cell>
          <cell r="DM34">
            <v>0</v>
          </cell>
          <cell r="DN34">
            <v>0</v>
          </cell>
          <cell r="DO34">
            <v>0</v>
          </cell>
          <cell r="DP34">
            <v>0</v>
          </cell>
          <cell r="DQ34">
            <v>0</v>
          </cell>
          <cell r="DR34">
            <v>27000</v>
          </cell>
          <cell r="DS34">
            <v>27000</v>
          </cell>
          <cell r="DT34">
            <v>0</v>
          </cell>
          <cell r="DU34">
            <v>0</v>
          </cell>
          <cell r="DV34">
            <v>0</v>
          </cell>
          <cell r="DW34">
            <v>0</v>
          </cell>
          <cell r="DX34">
            <v>0</v>
          </cell>
          <cell r="DY34">
            <v>0</v>
          </cell>
          <cell r="DZ34">
            <v>0</v>
          </cell>
          <cell r="EA34">
            <v>60600</v>
          </cell>
          <cell r="EB34">
            <v>60600</v>
          </cell>
          <cell r="EC34">
            <v>0</v>
          </cell>
          <cell r="ED34">
            <v>122300</v>
          </cell>
          <cell r="EE34">
            <v>122300</v>
          </cell>
          <cell r="EF34">
            <v>0</v>
          </cell>
          <cell r="EG34">
            <v>0</v>
          </cell>
          <cell r="EH34">
            <v>0</v>
          </cell>
          <cell r="EI34">
            <v>0</v>
          </cell>
          <cell r="EJ34">
            <v>0</v>
          </cell>
          <cell r="EK34">
            <v>0</v>
          </cell>
          <cell r="EL34">
            <v>0</v>
          </cell>
          <cell r="EM34">
            <v>0</v>
          </cell>
          <cell r="EN34">
            <v>0</v>
          </cell>
          <cell r="EO34">
            <v>0</v>
          </cell>
        </row>
        <row r="35">
          <cell r="E35" t="str">
            <v>Creation of a more inclusive, diversified, and sustainable growth of the orange (creative) economy through job creation, promotion of cultural services and improved market access</v>
          </cell>
          <cell r="F35"/>
          <cell r="G35"/>
          <cell r="H35"/>
          <cell r="I35"/>
          <cell r="J35"/>
          <cell r="K35"/>
          <cell r="L35"/>
          <cell r="M35"/>
          <cell r="N35"/>
          <cell r="O35"/>
          <cell r="P35"/>
          <cell r="Q35"/>
          <cell r="R35"/>
          <cell r="S35"/>
          <cell r="T35"/>
          <cell r="U35"/>
          <cell r="V35"/>
          <cell r="W35"/>
          <cell r="X35"/>
          <cell r="Y35"/>
          <cell r="Z35"/>
          <cell r="AA35"/>
          <cell r="AB35"/>
          <cell r="AC35"/>
          <cell r="AD35"/>
          <cell r="AE35"/>
          <cell r="AF35" t="str">
            <v>Economic Development</v>
          </cell>
          <cell r="AG35"/>
          <cell r="AH35"/>
          <cell r="AI35"/>
          <cell r="AJ35"/>
          <cell r="AK35" t="str">
            <v>United Nations Educational, Scientific and Cultural Organization (UNESCO)</v>
          </cell>
          <cell r="AL35"/>
          <cell r="AM35"/>
          <cell r="AN35"/>
          <cell r="AO35"/>
          <cell r="AP35"/>
          <cell r="AQ35"/>
          <cell r="AR35"/>
          <cell r="AS35"/>
          <cell r="AT35"/>
          <cell r="AU35"/>
          <cell r="AV35"/>
          <cell r="AW35"/>
          <cell r="AX35"/>
          <cell r="AY35"/>
          <cell r="AZ35">
            <v>0</v>
          </cell>
          <cell r="BA35"/>
          <cell r="BB35"/>
          <cell r="BC35">
            <v>0</v>
          </cell>
          <cell r="BD35"/>
          <cell r="BE35"/>
          <cell r="BF35">
            <v>0</v>
          </cell>
          <cell r="BG35"/>
          <cell r="BH35"/>
          <cell r="BI35">
            <v>0</v>
          </cell>
          <cell r="BJ35"/>
          <cell r="BK35"/>
          <cell r="BL35">
            <v>0</v>
          </cell>
          <cell r="BM35"/>
          <cell r="BN35"/>
          <cell r="BO35">
            <v>0</v>
          </cell>
          <cell r="BP35"/>
          <cell r="BQ35"/>
          <cell r="BR35">
            <v>0</v>
          </cell>
          <cell r="BS35"/>
          <cell r="BT35"/>
          <cell r="BU35">
            <v>0</v>
          </cell>
          <cell r="BV35"/>
          <cell r="BW35"/>
          <cell r="BX35">
            <v>0</v>
          </cell>
          <cell r="BY35"/>
          <cell r="BZ35"/>
          <cell r="CA35">
            <v>0</v>
          </cell>
          <cell r="CB35">
            <v>0</v>
          </cell>
          <cell r="CC35">
            <v>0</v>
          </cell>
          <cell r="CD35">
            <v>0</v>
          </cell>
          <cell r="CE35"/>
          <cell r="CF35"/>
          <cell r="CG35">
            <v>0</v>
          </cell>
          <cell r="CH35"/>
          <cell r="CI35"/>
          <cell r="CJ35">
            <v>0</v>
          </cell>
          <cell r="CK35"/>
          <cell r="CL35"/>
          <cell r="CM35">
            <v>0</v>
          </cell>
          <cell r="CN35"/>
          <cell r="CO35"/>
          <cell r="CP35">
            <v>0</v>
          </cell>
          <cell r="CQ35"/>
          <cell r="CR35"/>
          <cell r="CS35">
            <v>0</v>
          </cell>
          <cell r="CT35"/>
          <cell r="CU35"/>
          <cell r="CV35">
            <v>0</v>
          </cell>
          <cell r="CW35"/>
          <cell r="CX35"/>
          <cell r="CY35">
            <v>0</v>
          </cell>
          <cell r="CZ35"/>
          <cell r="DA35"/>
          <cell r="DB35">
            <v>0</v>
          </cell>
          <cell r="DC35"/>
          <cell r="DD35"/>
          <cell r="DE35">
            <v>0</v>
          </cell>
          <cell r="DF35"/>
          <cell r="DG35"/>
          <cell r="DH35">
            <v>0</v>
          </cell>
          <cell r="DI35"/>
          <cell r="DJ35"/>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row>
        <row r="36">
          <cell r="E36" t="str">
            <v>Strengthened competitiveness and resilience among MSMEs owned by marginalised groups (especially those in the agri-business, energy, care, orange and silver economies)</v>
          </cell>
          <cell r="F36"/>
          <cell r="G36"/>
          <cell r="H36"/>
          <cell r="I36"/>
          <cell r="J36"/>
          <cell r="K36"/>
          <cell r="L36"/>
          <cell r="M36"/>
          <cell r="N36"/>
          <cell r="O36"/>
          <cell r="P36"/>
          <cell r="Q36"/>
          <cell r="R36"/>
          <cell r="S36"/>
          <cell r="T36"/>
          <cell r="U36"/>
          <cell r="V36"/>
          <cell r="W36"/>
          <cell r="X36"/>
          <cell r="Y36"/>
          <cell r="Z36"/>
          <cell r="AA36"/>
          <cell r="AB36"/>
          <cell r="AC36"/>
          <cell r="AD36"/>
          <cell r="AE36"/>
          <cell r="AF36" t="str">
            <v>Business Competitiveness</v>
          </cell>
          <cell r="AG36" t="str">
            <v>Resilience Building</v>
          </cell>
          <cell r="AH36" t="str">
            <v xml:space="preserve">Blue /Green Economy </v>
          </cell>
          <cell r="AI36"/>
          <cell r="AJ36" t="str">
            <v>Sustainable Financing  </v>
          </cell>
          <cell r="AK36" t="str">
            <v>United Nations Entity for Gender Equality and the Empowerment of Women (UN Women)</v>
          </cell>
          <cell r="AL36"/>
          <cell r="AM36"/>
          <cell r="AN36"/>
          <cell r="AO36"/>
          <cell r="AP36"/>
          <cell r="AQ36"/>
          <cell r="AR36"/>
          <cell r="AS36"/>
          <cell r="AT36"/>
          <cell r="AU36"/>
          <cell r="AV36"/>
          <cell r="AW36"/>
          <cell r="AX36"/>
          <cell r="AY36"/>
          <cell r="AZ36">
            <v>0</v>
          </cell>
          <cell r="BA36"/>
          <cell r="BB36"/>
          <cell r="BC36">
            <v>0</v>
          </cell>
          <cell r="BD36"/>
          <cell r="BE36"/>
          <cell r="BF36">
            <v>0</v>
          </cell>
          <cell r="BG36"/>
          <cell r="BH36"/>
          <cell r="BI36">
            <v>0</v>
          </cell>
          <cell r="BJ36"/>
          <cell r="BK36"/>
          <cell r="BL36">
            <v>0</v>
          </cell>
          <cell r="BM36"/>
          <cell r="BN36"/>
          <cell r="BO36">
            <v>0</v>
          </cell>
          <cell r="BP36"/>
          <cell r="BQ36"/>
          <cell r="BR36">
            <v>0</v>
          </cell>
          <cell r="BS36"/>
          <cell r="BT36"/>
          <cell r="BU36">
            <v>0</v>
          </cell>
          <cell r="BV36"/>
          <cell r="BW36"/>
          <cell r="BX36">
            <v>0</v>
          </cell>
          <cell r="BY36"/>
          <cell r="BZ36"/>
          <cell r="CA36">
            <v>0</v>
          </cell>
          <cell r="CB36">
            <v>0</v>
          </cell>
          <cell r="CC36">
            <v>0</v>
          </cell>
          <cell r="CD36">
            <v>0</v>
          </cell>
          <cell r="CE36"/>
          <cell r="CF36"/>
          <cell r="CG36">
            <v>0</v>
          </cell>
          <cell r="CH36"/>
          <cell r="CI36"/>
          <cell r="CJ36">
            <v>0</v>
          </cell>
          <cell r="CK36"/>
          <cell r="CL36"/>
          <cell r="CM36">
            <v>0</v>
          </cell>
          <cell r="CN36"/>
          <cell r="CO36"/>
          <cell r="CP36">
            <v>0</v>
          </cell>
          <cell r="CQ36"/>
          <cell r="CR36"/>
          <cell r="CS36">
            <v>0</v>
          </cell>
          <cell r="CT36"/>
          <cell r="CU36"/>
          <cell r="CV36">
            <v>0</v>
          </cell>
          <cell r="CW36"/>
          <cell r="CX36"/>
          <cell r="CY36">
            <v>0</v>
          </cell>
          <cell r="CZ36"/>
          <cell r="DA36"/>
          <cell r="DB36">
            <v>0</v>
          </cell>
          <cell r="DC36"/>
          <cell r="DD36"/>
          <cell r="DE36">
            <v>0</v>
          </cell>
          <cell r="DF36"/>
          <cell r="DG36"/>
          <cell r="DH36">
            <v>0</v>
          </cell>
          <cell r="DI36"/>
          <cell r="DJ36"/>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0</v>
          </cell>
          <cell r="EB36">
            <v>0</v>
          </cell>
          <cell r="EC36">
            <v>0</v>
          </cell>
          <cell r="ED36">
            <v>0</v>
          </cell>
          <cell r="EE36">
            <v>0</v>
          </cell>
          <cell r="EF36">
            <v>0</v>
          </cell>
          <cell r="EG36">
            <v>0</v>
          </cell>
          <cell r="EH36">
            <v>0</v>
          </cell>
          <cell r="EI36">
            <v>0</v>
          </cell>
          <cell r="EJ36">
            <v>0</v>
          </cell>
          <cell r="EK36">
            <v>0</v>
          </cell>
          <cell r="EL36">
            <v>0</v>
          </cell>
          <cell r="EM36">
            <v>0</v>
          </cell>
          <cell r="EN36">
            <v>0</v>
          </cell>
          <cell r="EO36">
            <v>0</v>
          </cell>
        </row>
        <row r="37">
          <cell r="E37" t="str">
            <v>Increased funds and capacities among FIs to contribute to gender-responsive innovative financing.</v>
          </cell>
          <cell r="F37" t="str">
            <v>Caribbean Development Bank (CDB), Regional and national DFIs</v>
          </cell>
          <cell r="G37"/>
          <cell r="H37"/>
          <cell r="I37"/>
          <cell r="J37"/>
          <cell r="K37"/>
          <cell r="L37"/>
          <cell r="M37"/>
          <cell r="N37"/>
          <cell r="O37"/>
          <cell r="P37"/>
          <cell r="Q37"/>
          <cell r="R37"/>
          <cell r="S37"/>
          <cell r="T37"/>
          <cell r="U37"/>
          <cell r="V37"/>
          <cell r="W37"/>
          <cell r="X37"/>
          <cell r="Y37"/>
          <cell r="Z37"/>
          <cell r="AA37"/>
          <cell r="AB37"/>
          <cell r="AC37"/>
          <cell r="AD37"/>
          <cell r="AE37"/>
          <cell r="AF37" t="str">
            <v>Access to Finance</v>
          </cell>
          <cell r="AG37" t="str">
            <v>Gender Equality</v>
          </cell>
          <cell r="AH37" t="str">
            <v>Support to Institutions</v>
          </cell>
          <cell r="AI37"/>
          <cell r="AJ37" t="str">
            <v>Sustainable Financing  </v>
          </cell>
          <cell r="AK37" t="str">
            <v>United Nations Entity for Gender Equality and the Empowerment of Women (UN Women)</v>
          </cell>
          <cell r="AL37"/>
          <cell r="AM37"/>
          <cell r="AN37"/>
          <cell r="AO37" t="str">
            <v>Caribbean Development Bank (CDB), Regional and national DFIs</v>
          </cell>
          <cell r="AP37"/>
          <cell r="AQ37"/>
          <cell r="AR37"/>
          <cell r="AS37"/>
          <cell r="AT37"/>
          <cell r="AU37"/>
          <cell r="AV37"/>
          <cell r="AW37"/>
          <cell r="AX37"/>
          <cell r="AY37"/>
          <cell r="AZ37">
            <v>0</v>
          </cell>
          <cell r="BA37"/>
          <cell r="BB37"/>
          <cell r="BC37">
            <v>0</v>
          </cell>
          <cell r="BD37"/>
          <cell r="BE37"/>
          <cell r="BF37">
            <v>0</v>
          </cell>
          <cell r="BG37"/>
          <cell r="BH37"/>
          <cell r="BI37">
            <v>0</v>
          </cell>
          <cell r="BJ37"/>
          <cell r="BK37"/>
          <cell r="BL37">
            <v>0</v>
          </cell>
          <cell r="BM37"/>
          <cell r="BN37"/>
          <cell r="BO37">
            <v>0</v>
          </cell>
          <cell r="BP37"/>
          <cell r="BQ37"/>
          <cell r="BR37">
            <v>0</v>
          </cell>
          <cell r="BS37"/>
          <cell r="BT37"/>
          <cell r="BU37">
            <v>0</v>
          </cell>
          <cell r="BV37"/>
          <cell r="BW37"/>
          <cell r="BX37">
            <v>0</v>
          </cell>
          <cell r="BY37"/>
          <cell r="BZ37"/>
          <cell r="CA37">
            <v>0</v>
          </cell>
          <cell r="CB37">
            <v>0</v>
          </cell>
          <cell r="CC37">
            <v>0</v>
          </cell>
          <cell r="CD37">
            <v>0</v>
          </cell>
          <cell r="CE37"/>
          <cell r="CF37"/>
          <cell r="CG37">
            <v>0</v>
          </cell>
          <cell r="CH37"/>
          <cell r="CI37"/>
          <cell r="CJ37">
            <v>0</v>
          </cell>
          <cell r="CK37"/>
          <cell r="CL37"/>
          <cell r="CM37">
            <v>0</v>
          </cell>
          <cell r="CN37"/>
          <cell r="CO37"/>
          <cell r="CP37">
            <v>0</v>
          </cell>
          <cell r="CQ37"/>
          <cell r="CR37"/>
          <cell r="CS37">
            <v>0</v>
          </cell>
          <cell r="CT37"/>
          <cell r="CU37"/>
          <cell r="CV37">
            <v>0</v>
          </cell>
          <cell r="CW37"/>
          <cell r="CX37"/>
          <cell r="CY37">
            <v>0</v>
          </cell>
          <cell r="CZ37"/>
          <cell r="DA37"/>
          <cell r="DB37">
            <v>0</v>
          </cell>
          <cell r="DC37"/>
          <cell r="DD37"/>
          <cell r="DE37">
            <v>0</v>
          </cell>
          <cell r="DF37"/>
          <cell r="DG37"/>
          <cell r="DH37">
            <v>0</v>
          </cell>
          <cell r="DI37"/>
          <cell r="DJ37"/>
          <cell r="DK37">
            <v>0</v>
          </cell>
          <cell r="DL37">
            <v>0</v>
          </cell>
          <cell r="DM37">
            <v>0</v>
          </cell>
          <cell r="DN37">
            <v>0</v>
          </cell>
          <cell r="DO37">
            <v>0</v>
          </cell>
          <cell r="DP37">
            <v>0</v>
          </cell>
          <cell r="DQ37">
            <v>0</v>
          </cell>
          <cell r="DR37">
            <v>0</v>
          </cell>
          <cell r="DS37">
            <v>0</v>
          </cell>
          <cell r="DT37">
            <v>0</v>
          </cell>
          <cell r="DU37">
            <v>0</v>
          </cell>
          <cell r="DV37">
            <v>0</v>
          </cell>
          <cell r="DW37">
            <v>0</v>
          </cell>
          <cell r="DX37">
            <v>0</v>
          </cell>
          <cell r="DY37">
            <v>0</v>
          </cell>
          <cell r="DZ37">
            <v>0</v>
          </cell>
          <cell r="EA37">
            <v>0</v>
          </cell>
          <cell r="EB37">
            <v>0</v>
          </cell>
          <cell r="EC37">
            <v>0</v>
          </cell>
          <cell r="ED37">
            <v>0</v>
          </cell>
          <cell r="EE37">
            <v>0</v>
          </cell>
          <cell r="EF37">
            <v>0</v>
          </cell>
          <cell r="EG37">
            <v>0</v>
          </cell>
          <cell r="EH37">
            <v>0</v>
          </cell>
          <cell r="EI37">
            <v>0</v>
          </cell>
          <cell r="EJ37">
            <v>0</v>
          </cell>
          <cell r="EK37">
            <v>0</v>
          </cell>
          <cell r="EL37">
            <v>0</v>
          </cell>
          <cell r="EM37">
            <v>0</v>
          </cell>
          <cell r="EN37">
            <v>0</v>
          </cell>
          <cell r="EO37">
            <v>0</v>
          </cell>
        </row>
        <row r="38">
          <cell r="E38" t="str">
            <v>Enhanced capacities across the private sector and governments to create an enabling environment for gender equality and women’s empowerment.</v>
          </cell>
          <cell r="F38"/>
          <cell r="G38"/>
          <cell r="H38"/>
          <cell r="I38"/>
          <cell r="J38"/>
          <cell r="K38"/>
          <cell r="L38"/>
          <cell r="M38"/>
          <cell r="N38"/>
          <cell r="O38"/>
          <cell r="P38"/>
          <cell r="Q38"/>
          <cell r="R38"/>
          <cell r="S38"/>
          <cell r="T38"/>
          <cell r="U38"/>
          <cell r="V38"/>
          <cell r="W38"/>
          <cell r="X38"/>
          <cell r="Y38"/>
          <cell r="Z38"/>
          <cell r="AA38"/>
          <cell r="AB38"/>
          <cell r="AC38"/>
          <cell r="AD38"/>
          <cell r="AE38"/>
          <cell r="AF38" t="str">
            <v>Access to Finance</v>
          </cell>
          <cell r="AG38" t="str">
            <v>Gender Equality</v>
          </cell>
          <cell r="AH38" t="str">
            <v>Public Financial Management</v>
          </cell>
          <cell r="AI38"/>
          <cell r="AJ38" t="str">
            <v>Sustainable Financing  </v>
          </cell>
          <cell r="AK38" t="str">
            <v>United Nations Entity for Gender Equality and the Empowerment of Women (UN Women)</v>
          </cell>
          <cell r="AL38"/>
          <cell r="AM38"/>
          <cell r="AN38"/>
          <cell r="AO38"/>
          <cell r="AP38"/>
          <cell r="AQ38"/>
          <cell r="AR38"/>
          <cell r="AS38"/>
          <cell r="AT38"/>
          <cell r="AU38"/>
          <cell r="AV38"/>
          <cell r="AW38"/>
          <cell r="AX38"/>
          <cell r="AY38"/>
          <cell r="AZ38">
            <v>0</v>
          </cell>
          <cell r="BA38"/>
          <cell r="BB38"/>
          <cell r="BC38">
            <v>0</v>
          </cell>
          <cell r="BD38"/>
          <cell r="BE38"/>
          <cell r="BF38">
            <v>0</v>
          </cell>
          <cell r="BG38"/>
          <cell r="BH38"/>
          <cell r="BI38">
            <v>0</v>
          </cell>
          <cell r="BJ38"/>
          <cell r="BK38"/>
          <cell r="BL38">
            <v>0</v>
          </cell>
          <cell r="BM38"/>
          <cell r="BN38"/>
          <cell r="BO38">
            <v>0</v>
          </cell>
          <cell r="BP38"/>
          <cell r="BQ38"/>
          <cell r="BR38">
            <v>0</v>
          </cell>
          <cell r="BS38"/>
          <cell r="BT38"/>
          <cell r="BU38">
            <v>0</v>
          </cell>
          <cell r="BV38"/>
          <cell r="BW38"/>
          <cell r="BX38">
            <v>0</v>
          </cell>
          <cell r="BY38"/>
          <cell r="BZ38"/>
          <cell r="CA38">
            <v>0</v>
          </cell>
          <cell r="CB38">
            <v>0</v>
          </cell>
          <cell r="CC38">
            <v>0</v>
          </cell>
          <cell r="CD38">
            <v>0</v>
          </cell>
          <cell r="CE38"/>
          <cell r="CF38"/>
          <cell r="CG38">
            <v>0</v>
          </cell>
          <cell r="CH38"/>
          <cell r="CI38"/>
          <cell r="CJ38">
            <v>0</v>
          </cell>
          <cell r="CK38"/>
          <cell r="CL38"/>
          <cell r="CM38">
            <v>0</v>
          </cell>
          <cell r="CN38"/>
          <cell r="CO38"/>
          <cell r="CP38">
            <v>0</v>
          </cell>
          <cell r="CQ38"/>
          <cell r="CR38"/>
          <cell r="CS38">
            <v>0</v>
          </cell>
          <cell r="CT38"/>
          <cell r="CU38"/>
          <cell r="CV38">
            <v>0</v>
          </cell>
          <cell r="CW38"/>
          <cell r="CX38"/>
          <cell r="CY38">
            <v>0</v>
          </cell>
          <cell r="CZ38"/>
          <cell r="DA38"/>
          <cell r="DB38">
            <v>0</v>
          </cell>
          <cell r="DC38"/>
          <cell r="DD38"/>
          <cell r="DE38">
            <v>0</v>
          </cell>
          <cell r="DF38"/>
          <cell r="DG38"/>
          <cell r="DH38">
            <v>0</v>
          </cell>
          <cell r="DI38"/>
          <cell r="DJ38"/>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0</v>
          </cell>
          <cell r="ED38">
            <v>0</v>
          </cell>
          <cell r="EE38">
            <v>0</v>
          </cell>
          <cell r="EF38">
            <v>0</v>
          </cell>
          <cell r="EG38">
            <v>0</v>
          </cell>
          <cell r="EH38">
            <v>0</v>
          </cell>
          <cell r="EI38">
            <v>0</v>
          </cell>
          <cell r="EJ38">
            <v>0</v>
          </cell>
          <cell r="EK38">
            <v>0</v>
          </cell>
          <cell r="EL38">
            <v>0</v>
          </cell>
          <cell r="EM38">
            <v>0</v>
          </cell>
          <cell r="EN38">
            <v>0</v>
          </cell>
          <cell r="EO38">
            <v>0</v>
          </cell>
        </row>
        <row r="39">
          <cell r="E39" t="str">
            <v xml:space="preserve">Improved Customs clearance processes generating more Customs revenues through faster and more efficient procedures </v>
          </cell>
          <cell r="F39" t="str">
            <v>Automated Systems for Customs Data (ASYCUDA) programme in cooperation with national customs and tax institutions</v>
          </cell>
          <cell r="G39">
            <v>44652</v>
          </cell>
          <cell r="H39">
            <v>45016</v>
          </cell>
          <cell r="I39" t="str">
            <v>Jaime Mendoza Terceros (jaime.mendoza@unctad.org )</v>
          </cell>
          <cell r="J39"/>
          <cell r="K39" t="str">
            <v>ASYCUDA ePayment extension</v>
          </cell>
          <cell r="L39" t="str">
            <v>ASYCUDA Consolidation</v>
          </cell>
          <cell r="M39"/>
          <cell r="N39"/>
          <cell r="O39" t="str">
            <v>ASYCUDA ePayment extension</v>
          </cell>
          <cell r="P39" t="str">
            <v>ASYCUDA Technical Support</v>
          </cell>
          <cell r="Q39"/>
          <cell r="R39"/>
          <cell r="S39"/>
          <cell r="T39"/>
          <cell r="U39" t="str">
            <v>Not expected to contribute to gender equality/women’s empowerment (0)</v>
          </cell>
          <cell r="V39" t="str">
            <v>Not expected to contribute to realization of human rights (0)</v>
          </cell>
          <cell r="W39" t="str">
            <v>Not expected to contribute to sustaining peace (0)</v>
          </cell>
          <cell r="X39" t="str">
            <v>Capacity Development/Technical Assistance </v>
          </cell>
          <cell r="Y39" t="str">
            <v>Residents</v>
          </cell>
          <cell r="Z39"/>
          <cell r="AA39" t="str">
            <v>8.2 Achieve higher levels of economic productivity through diversification, technological upgrading and innovation, including through a focus on high-value added and labour-intensive sectors</v>
          </cell>
          <cell r="AB3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C39" t="str">
            <v>17.10 Promote a universal, rules-based, open, non‑discriminatory and equitable multilateral trading system under the World Trade Organization, including through the conclusion of negotiations under its Doha Development Agenda</v>
          </cell>
          <cell r="AD39" t="str">
            <v>17.11 Significantly increase the exports of developing countries, in particular with a view to doubling the least developed countries’ share of global exports by 2020</v>
          </cell>
          <cell r="AE39"/>
          <cell r="AF39" t="str">
            <v>Economic Development</v>
          </cell>
          <cell r="AG39" t="str">
            <v>Capacity Building</v>
          </cell>
          <cell r="AH39" t="str">
            <v>Support to Institutions</v>
          </cell>
          <cell r="AI39" t="str">
            <v>Strengthening and coordinating data and statistical systems to enhance evidence-based policies and programmes to accelerate progress on SDGs.</v>
          </cell>
          <cell r="AJ39" t="str">
            <v xml:space="preserve">Digitization </v>
          </cell>
          <cell r="AK39" t="str">
            <v>United Nations Conference on Trade and Development (UNCTAD)</v>
          </cell>
          <cell r="AL39" t="str">
            <v>Governments</v>
          </cell>
          <cell r="AM39" t="str">
            <v>Customs &amp; Excise Department</v>
          </cell>
          <cell r="AN39"/>
          <cell r="AO39"/>
          <cell r="AP39"/>
          <cell r="AQ39"/>
          <cell r="AR39"/>
          <cell r="AS39"/>
          <cell r="AT39"/>
          <cell r="AU39"/>
          <cell r="AV39"/>
          <cell r="AW39"/>
          <cell r="AX39">
            <v>185500</v>
          </cell>
          <cell r="AY39">
            <v>185500</v>
          </cell>
          <cell r="AZ39">
            <v>0</v>
          </cell>
          <cell r="BA39"/>
          <cell r="BB39"/>
          <cell r="BC39">
            <v>0</v>
          </cell>
          <cell r="BD39"/>
          <cell r="BE39"/>
          <cell r="BF39">
            <v>0</v>
          </cell>
          <cell r="BG39"/>
          <cell r="BH39"/>
          <cell r="BI39">
            <v>0</v>
          </cell>
          <cell r="BJ39">
            <v>150000</v>
          </cell>
          <cell r="BK39">
            <v>0</v>
          </cell>
          <cell r="BL39">
            <v>150000</v>
          </cell>
          <cell r="BM39">
            <v>70000</v>
          </cell>
          <cell r="BN39">
            <v>70000</v>
          </cell>
          <cell r="BO39">
            <v>0</v>
          </cell>
          <cell r="BP39"/>
          <cell r="BQ39"/>
          <cell r="BR39">
            <v>0</v>
          </cell>
          <cell r="BS39"/>
          <cell r="BT39"/>
          <cell r="BU39">
            <v>0</v>
          </cell>
          <cell r="BV39"/>
          <cell r="BW39"/>
          <cell r="BX39">
            <v>0</v>
          </cell>
          <cell r="BY39"/>
          <cell r="BZ39"/>
          <cell r="CA39">
            <v>0</v>
          </cell>
          <cell r="CB39">
            <v>405500</v>
          </cell>
          <cell r="CC39">
            <v>255500</v>
          </cell>
          <cell r="CD39">
            <v>150000</v>
          </cell>
          <cell r="CE39"/>
          <cell r="CF39"/>
          <cell r="CG39">
            <v>0</v>
          </cell>
          <cell r="CH39"/>
          <cell r="CI39"/>
          <cell r="CJ39">
            <v>0</v>
          </cell>
          <cell r="CK39"/>
          <cell r="CL39"/>
          <cell r="CM39">
            <v>0</v>
          </cell>
          <cell r="CN39"/>
          <cell r="CO39"/>
          <cell r="CP39">
            <v>0</v>
          </cell>
          <cell r="CQ39"/>
          <cell r="CR39"/>
          <cell r="CS39">
            <v>0</v>
          </cell>
          <cell r="CT39"/>
          <cell r="CU39"/>
          <cell r="CV39">
            <v>0</v>
          </cell>
          <cell r="CW39"/>
          <cell r="CX39"/>
          <cell r="CY39">
            <v>0</v>
          </cell>
          <cell r="CZ39"/>
          <cell r="DA39"/>
          <cell r="DB39">
            <v>0</v>
          </cell>
          <cell r="DC39"/>
          <cell r="DD39"/>
          <cell r="DE39">
            <v>0</v>
          </cell>
          <cell r="DF39"/>
          <cell r="DG39"/>
          <cell r="DH39">
            <v>0</v>
          </cell>
          <cell r="DI39"/>
          <cell r="DJ39"/>
          <cell r="DK39">
            <v>0</v>
          </cell>
          <cell r="DL39">
            <v>0</v>
          </cell>
          <cell r="DM39">
            <v>0</v>
          </cell>
          <cell r="DN39">
            <v>0</v>
          </cell>
          <cell r="DO39">
            <v>0</v>
          </cell>
          <cell r="DP39">
            <v>0</v>
          </cell>
          <cell r="DQ39">
            <v>0</v>
          </cell>
          <cell r="DR39">
            <v>185500</v>
          </cell>
          <cell r="DS39">
            <v>185500</v>
          </cell>
          <cell r="DT39">
            <v>0</v>
          </cell>
          <cell r="DU39">
            <v>0</v>
          </cell>
          <cell r="DV39">
            <v>0</v>
          </cell>
          <cell r="DW39">
            <v>0</v>
          </cell>
          <cell r="DX39">
            <v>0</v>
          </cell>
          <cell r="DY39">
            <v>0</v>
          </cell>
          <cell r="DZ39">
            <v>0</v>
          </cell>
          <cell r="EA39">
            <v>0</v>
          </cell>
          <cell r="EB39">
            <v>0</v>
          </cell>
          <cell r="EC39">
            <v>0</v>
          </cell>
          <cell r="ED39">
            <v>150000</v>
          </cell>
          <cell r="EE39">
            <v>0</v>
          </cell>
          <cell r="EF39">
            <v>150000</v>
          </cell>
          <cell r="EG39">
            <v>70000</v>
          </cell>
          <cell r="EH39">
            <v>70000</v>
          </cell>
          <cell r="EI39">
            <v>0</v>
          </cell>
          <cell r="EJ39">
            <v>0</v>
          </cell>
          <cell r="EK39">
            <v>0</v>
          </cell>
          <cell r="EL39">
            <v>0</v>
          </cell>
          <cell r="EM39">
            <v>0</v>
          </cell>
          <cell r="EN39">
            <v>0</v>
          </cell>
          <cell r="EO39">
            <v>0</v>
          </cell>
        </row>
        <row r="40">
          <cell r="E40" t="str">
            <v>Improved capacity of Governments to handle the management of public liabilities and the production of reliable debt data for policy-making purpose</v>
          </cell>
          <cell r="F40" t="str">
            <v>Debt Management and Financial Analysis System (DMFAS) Programme</v>
          </cell>
          <cell r="G40" t="str">
            <v>ACTIVITIES are only in Trinidad and Tobago</v>
          </cell>
          <cell r="H40" t="str">
            <v>ACTIVITIES are only in Trinidad and Tobago</v>
          </cell>
          <cell r="I40" t="str">
            <v>ACTIVITIES are only in Trinidad and Tobago</v>
          </cell>
          <cell r="J40"/>
          <cell r="K40"/>
          <cell r="L40"/>
          <cell r="M40"/>
          <cell r="N40"/>
          <cell r="O40"/>
          <cell r="P40"/>
          <cell r="Q40"/>
          <cell r="R40"/>
          <cell r="S40"/>
          <cell r="T40"/>
          <cell r="U40" t="str">
            <v>Not expected to contribute to gender equality/women’s empowerment (0)</v>
          </cell>
          <cell r="V40" t="str">
            <v>Not expected to contribute to realization of human rights (0)</v>
          </cell>
          <cell r="W40" t="str">
            <v>Not expected to contribute to sustaining peace (0)</v>
          </cell>
          <cell r="X40" t="str">
            <v>Capacity Development/Technical Assistance </v>
          </cell>
          <cell r="Y40"/>
          <cell r="Z40"/>
          <cell r="AA40" t="str">
            <v>17.4 Assist developing countries in attaining long-term debt sustainability through coordinated policies aimed at fostering debt financing, debt relief and debt restructuring, as appropriate, and address the external debt of highly indebted poor countries to reduce debt distress</v>
          </cell>
          <cell r="AB40"/>
          <cell r="AC40"/>
          <cell r="AD40"/>
          <cell r="AE40"/>
          <cell r="AF40" t="str">
            <v>Economic Development</v>
          </cell>
          <cell r="AG40" t="str">
            <v>Support to Institutions</v>
          </cell>
          <cell r="AH40" t="str">
            <v>Capacity Building</v>
          </cell>
          <cell r="AI40"/>
          <cell r="AJ40" t="str">
            <v xml:space="preserve">Digitization </v>
          </cell>
          <cell r="AK40" t="str">
            <v>United Nations Conference on Trade and Development (UNCTAD)</v>
          </cell>
          <cell r="AL40"/>
          <cell r="AM40"/>
          <cell r="AN40"/>
          <cell r="AO40"/>
          <cell r="AP40"/>
          <cell r="AQ40"/>
          <cell r="AR40"/>
          <cell r="AS40"/>
          <cell r="AT40"/>
          <cell r="AU40"/>
          <cell r="AV40"/>
          <cell r="AW40"/>
          <cell r="AX40"/>
          <cell r="AY40"/>
          <cell r="AZ40">
            <v>0</v>
          </cell>
          <cell r="BA40"/>
          <cell r="BB40"/>
          <cell r="BC40">
            <v>0</v>
          </cell>
          <cell r="BD40"/>
          <cell r="BE40"/>
          <cell r="BF40">
            <v>0</v>
          </cell>
          <cell r="BG40"/>
          <cell r="BH40"/>
          <cell r="BI40">
            <v>0</v>
          </cell>
          <cell r="BJ40"/>
          <cell r="BK40"/>
          <cell r="BL40">
            <v>0</v>
          </cell>
          <cell r="BM40"/>
          <cell r="BN40"/>
          <cell r="BO40">
            <v>0</v>
          </cell>
          <cell r="BP40"/>
          <cell r="BQ40"/>
          <cell r="BR40">
            <v>0</v>
          </cell>
          <cell r="BS40"/>
          <cell r="BT40"/>
          <cell r="BU40">
            <v>0</v>
          </cell>
          <cell r="BV40"/>
          <cell r="BW40"/>
          <cell r="BX40">
            <v>0</v>
          </cell>
          <cell r="BY40"/>
          <cell r="BZ40"/>
          <cell r="CA40">
            <v>0</v>
          </cell>
          <cell r="CB40">
            <v>0</v>
          </cell>
          <cell r="CC40">
            <v>0</v>
          </cell>
          <cell r="CD40">
            <v>0</v>
          </cell>
          <cell r="CE40"/>
          <cell r="CF40"/>
          <cell r="CG40">
            <v>0</v>
          </cell>
          <cell r="CH40"/>
          <cell r="CI40"/>
          <cell r="CJ40">
            <v>0</v>
          </cell>
          <cell r="CK40"/>
          <cell r="CL40"/>
          <cell r="CM40">
            <v>0</v>
          </cell>
          <cell r="CN40"/>
          <cell r="CO40"/>
          <cell r="CP40">
            <v>0</v>
          </cell>
          <cell r="CQ40"/>
          <cell r="CR40"/>
          <cell r="CS40">
            <v>0</v>
          </cell>
          <cell r="CT40"/>
          <cell r="CU40"/>
          <cell r="CV40">
            <v>0</v>
          </cell>
          <cell r="CW40"/>
          <cell r="CX40"/>
          <cell r="CY40">
            <v>0</v>
          </cell>
          <cell r="CZ40"/>
          <cell r="DA40"/>
          <cell r="DB40">
            <v>0</v>
          </cell>
          <cell r="DC40"/>
          <cell r="DD40"/>
          <cell r="DE40">
            <v>0</v>
          </cell>
          <cell r="DF40"/>
          <cell r="DG40"/>
          <cell r="DH40">
            <v>0</v>
          </cell>
          <cell r="DI40"/>
          <cell r="DJ40"/>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0</v>
          </cell>
          <cell r="ED40">
            <v>0</v>
          </cell>
          <cell r="EE40">
            <v>0</v>
          </cell>
          <cell r="EF40">
            <v>0</v>
          </cell>
          <cell r="EG40">
            <v>0</v>
          </cell>
          <cell r="EH40">
            <v>0</v>
          </cell>
          <cell r="EI40">
            <v>0</v>
          </cell>
          <cell r="EJ40">
            <v>0</v>
          </cell>
          <cell r="EK40">
            <v>0</v>
          </cell>
          <cell r="EL40">
            <v>0</v>
          </cell>
          <cell r="EM40">
            <v>0</v>
          </cell>
          <cell r="EN40">
            <v>0</v>
          </cell>
          <cell r="EO40">
            <v>0</v>
          </cell>
        </row>
        <row r="41">
          <cell r="E41" t="str">
            <v>Implementation of Electronic Single Windows for increased transparency, cost efficiency and competitiveness of trade procedures</v>
          </cell>
          <cell r="F41" t="str">
            <v>Development of Electronic Single Windows in collaboration with national stakeholders</v>
          </cell>
          <cell r="G41">
            <v>44621</v>
          </cell>
          <cell r="H41">
            <v>45716</v>
          </cell>
          <cell r="I41" t="str">
            <v>jaime.mendoza@unctad.org</v>
          </cell>
          <cell r="J41"/>
          <cell r="K41"/>
          <cell r="L41" t="str">
            <v xml:space="preserve">Barbados Single Window Project: Create an electronic single window </v>
          </cell>
          <cell r="M41"/>
          <cell r="N41"/>
          <cell r="O41"/>
          <cell r="P41"/>
          <cell r="Q41"/>
          <cell r="R41" t="str">
            <v xml:space="preserve">Create the electronic St Lucia Single Window system </v>
          </cell>
          <cell r="S41" t="str">
            <v>Establish the electronic St Vincent Single Window system</v>
          </cell>
          <cell r="T41"/>
          <cell r="U41" t="str">
            <v>Not expected to contribute to gender equality/women’s empowerment (0)</v>
          </cell>
          <cell r="V41" t="str">
            <v>Limited contribution to realization of human rights (1)</v>
          </cell>
          <cell r="W41" t="str">
            <v>Not expected to contribute to sustaining peace (0)</v>
          </cell>
          <cell r="X41" t="str">
            <v>Capacity Development/Technical Assistance </v>
          </cell>
          <cell r="Y41"/>
          <cell r="Z41"/>
          <cell r="AA41"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B41" t="str">
            <v>17.8 Fully operationalize the technology bank and science, technology and innovation capacity-building mechanism for least developed countries by 2017 and enhance the use of enabling technology, in particular information and communications technology</v>
          </cell>
          <cell r="AC41"/>
          <cell r="AD41"/>
          <cell r="AE41"/>
          <cell r="AF41" t="str">
            <v>Economic Development</v>
          </cell>
          <cell r="AG41" t="str">
            <v>Support to Institutions</v>
          </cell>
          <cell r="AH41" t="str">
            <v>SMEs</v>
          </cell>
          <cell r="AI41"/>
          <cell r="AJ41" t="str">
            <v>Tailored Policy Support &amp; Technical Assistance</v>
          </cell>
          <cell r="AK41" t="str">
            <v>United Nations Conference on Trade and Development (UNCTAD)</v>
          </cell>
          <cell r="AL41" t="str">
            <v>Government/World Bank (SVG)</v>
          </cell>
          <cell r="AM41"/>
          <cell r="AN41"/>
          <cell r="AO41"/>
          <cell r="AP41"/>
          <cell r="AQ41"/>
          <cell r="AR41"/>
          <cell r="AS41"/>
          <cell r="AT41"/>
          <cell r="AU41"/>
          <cell r="AV41"/>
          <cell r="AW41"/>
          <cell r="AX41"/>
          <cell r="AY41"/>
          <cell r="AZ41">
            <v>0</v>
          </cell>
          <cell r="BA41">
            <v>2150000</v>
          </cell>
          <cell r="BB41">
            <v>600000</v>
          </cell>
          <cell r="BC41">
            <v>1550000</v>
          </cell>
          <cell r="BD41"/>
          <cell r="BE41"/>
          <cell r="BF41">
            <v>0</v>
          </cell>
          <cell r="BG41"/>
          <cell r="BH41"/>
          <cell r="BI41">
            <v>0</v>
          </cell>
          <cell r="BJ41"/>
          <cell r="BK41"/>
          <cell r="BL41">
            <v>0</v>
          </cell>
          <cell r="BM41"/>
          <cell r="BN41"/>
          <cell r="BO41">
            <v>0</v>
          </cell>
          <cell r="BP41"/>
          <cell r="BQ41"/>
          <cell r="BR41">
            <v>0</v>
          </cell>
          <cell r="BS41">
            <v>2100000</v>
          </cell>
          <cell r="BT41">
            <v>0</v>
          </cell>
          <cell r="BU41">
            <v>2100000</v>
          </cell>
          <cell r="BV41">
            <v>1570000</v>
          </cell>
          <cell r="BW41">
            <v>0</v>
          </cell>
          <cell r="BX41">
            <v>1570000</v>
          </cell>
          <cell r="BY41"/>
          <cell r="BZ41"/>
          <cell r="CA41">
            <v>0</v>
          </cell>
          <cell r="CB41">
            <v>5820000</v>
          </cell>
          <cell r="CC41">
            <v>600000</v>
          </cell>
          <cell r="CD41">
            <v>5220000</v>
          </cell>
          <cell r="CE41"/>
          <cell r="CF41"/>
          <cell r="CG41">
            <v>0</v>
          </cell>
          <cell r="CH41"/>
          <cell r="CI41"/>
          <cell r="CJ41">
            <v>0</v>
          </cell>
          <cell r="CK41"/>
          <cell r="CL41"/>
          <cell r="CM41">
            <v>0</v>
          </cell>
          <cell r="CN41"/>
          <cell r="CO41"/>
          <cell r="CP41">
            <v>0</v>
          </cell>
          <cell r="CQ41"/>
          <cell r="CR41"/>
          <cell r="CS41">
            <v>0</v>
          </cell>
          <cell r="CT41"/>
          <cell r="CU41"/>
          <cell r="CV41">
            <v>0</v>
          </cell>
          <cell r="CW41"/>
          <cell r="CX41"/>
          <cell r="CY41">
            <v>0</v>
          </cell>
          <cell r="CZ41"/>
          <cell r="DA41"/>
          <cell r="DB41">
            <v>0</v>
          </cell>
          <cell r="DC41"/>
          <cell r="DD41"/>
          <cell r="DE41">
            <v>0</v>
          </cell>
          <cell r="DF41"/>
          <cell r="DG41"/>
          <cell r="DH41">
            <v>0</v>
          </cell>
          <cell r="DI41"/>
          <cell r="DJ41"/>
          <cell r="DK41">
            <v>0</v>
          </cell>
          <cell r="DL41">
            <v>0</v>
          </cell>
          <cell r="DM41">
            <v>0</v>
          </cell>
          <cell r="DN41">
            <v>0</v>
          </cell>
          <cell r="DO41">
            <v>0</v>
          </cell>
          <cell r="DP41">
            <v>0</v>
          </cell>
          <cell r="DQ41">
            <v>0</v>
          </cell>
          <cell r="DR41">
            <v>0</v>
          </cell>
          <cell r="DS41">
            <v>0</v>
          </cell>
          <cell r="DT41">
            <v>0</v>
          </cell>
          <cell r="DU41">
            <v>2150000</v>
          </cell>
          <cell r="DV41">
            <v>600000</v>
          </cell>
          <cell r="DW41">
            <v>1550000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2100000</v>
          </cell>
          <cell r="EN41">
            <v>0</v>
          </cell>
          <cell r="EO41">
            <v>2100000</v>
          </cell>
        </row>
        <row r="42">
          <cell r="E42" t="str">
            <v>National governments and micros, mall and medium sized enterprises have increased capacities on entrepreneurship to facilitate sustainable development and inclusive growth</v>
          </cell>
          <cell r="F42" t="str">
            <v>Empretec Programme on entrepreneurship promotion</v>
          </cell>
          <cell r="G42" t="str">
            <v>tbc</v>
          </cell>
          <cell r="H42" t="str">
            <v>tbc</v>
          </cell>
          <cell r="I42" t="str">
            <v>lorenzo.tosini@unctad.org</v>
          </cell>
          <cell r="J42"/>
          <cell r="K42"/>
          <cell r="L42"/>
          <cell r="M42"/>
          <cell r="N42"/>
          <cell r="O42"/>
          <cell r="P42"/>
          <cell r="Q42"/>
          <cell r="R42"/>
          <cell r="S42"/>
          <cell r="T42"/>
          <cell r="U42" t="str">
            <v>Gender equality/women’s empowerment is a significant objective (2)</v>
          </cell>
          <cell r="V42" t="str">
            <v>Limited contribution to realization of human rights (1)</v>
          </cell>
          <cell r="W42" t="str">
            <v>Not expected to contribute to sustaining peace (0)</v>
          </cell>
          <cell r="X42" t="str">
            <v>Capacity Development/Technical Assistance </v>
          </cell>
          <cell r="Y42" t="str">
            <v>Women and Girls</v>
          </cell>
          <cell r="Z42"/>
          <cell r="AA42" t="str">
            <v>4.4 By 2030, substantially increase the number of youth and adults who have relevant skills, including technical and vocational skills, for employment, decent jobs and entrepreneurship</v>
          </cell>
          <cell r="AB42" t="str">
            <v>4.7 By 2030, ensure that all learners acquire the knowledge and skills needed to promote sustainable development, including, among others, through education for sustainable development and sustainable lifestyles, human rights, gender equality, promotion of a culture of peace and non-violence, global citizenship and appreciation of cultural diversity and of culture’s contribution to sustainable development</v>
          </cell>
          <cell r="AC42" t="str">
            <v>5.b Enhance the use of enabling technology, in particular information and communications technology, to promote the empowerment of women</v>
          </cell>
          <cell r="AD42"/>
          <cell r="AE42"/>
          <cell r="AF42" t="str">
            <v>Economic Development</v>
          </cell>
          <cell r="AG42" t="str">
            <v>Support to Institutions</v>
          </cell>
          <cell r="AH42" t="str">
            <v>SMEs</v>
          </cell>
          <cell r="AI42"/>
          <cell r="AJ42" t="str">
            <v>Tailored Policy Support &amp; Technical Assistance</v>
          </cell>
          <cell r="AK42" t="str">
            <v>United Nations Conference on Trade and Development (UNCTAD)</v>
          </cell>
          <cell r="AL42"/>
          <cell r="AM42"/>
          <cell r="AN42"/>
          <cell r="AO42"/>
          <cell r="AP42"/>
          <cell r="AQ42"/>
          <cell r="AR42"/>
          <cell r="AS42"/>
          <cell r="AT42"/>
          <cell r="AU42"/>
          <cell r="AV42"/>
          <cell r="AW42"/>
          <cell r="AX42"/>
          <cell r="AY42"/>
          <cell r="AZ42">
            <v>0</v>
          </cell>
          <cell r="BA42"/>
          <cell r="BB42"/>
          <cell r="BC42">
            <v>0</v>
          </cell>
          <cell r="BD42"/>
          <cell r="BE42"/>
          <cell r="BF42">
            <v>0</v>
          </cell>
          <cell r="BG42"/>
          <cell r="BH42"/>
          <cell r="BI42">
            <v>0</v>
          </cell>
          <cell r="BJ42"/>
          <cell r="BK42"/>
          <cell r="BL42">
            <v>0</v>
          </cell>
          <cell r="BM42"/>
          <cell r="BN42"/>
          <cell r="BO42">
            <v>0</v>
          </cell>
          <cell r="BP42"/>
          <cell r="BQ42"/>
          <cell r="BR42">
            <v>0</v>
          </cell>
          <cell r="BS42"/>
          <cell r="BT42"/>
          <cell r="BU42">
            <v>0</v>
          </cell>
          <cell r="BV42"/>
          <cell r="BW42"/>
          <cell r="BX42">
            <v>0</v>
          </cell>
          <cell r="BY42"/>
          <cell r="BZ42"/>
          <cell r="CA42">
            <v>0</v>
          </cell>
          <cell r="CB42">
            <v>0</v>
          </cell>
          <cell r="CC42">
            <v>0</v>
          </cell>
          <cell r="CD42">
            <v>0</v>
          </cell>
          <cell r="CE42"/>
          <cell r="CF42"/>
          <cell r="CG42">
            <v>0</v>
          </cell>
          <cell r="CH42"/>
          <cell r="CI42"/>
          <cell r="CJ42">
            <v>0</v>
          </cell>
          <cell r="CK42"/>
          <cell r="CL42"/>
          <cell r="CM42">
            <v>0</v>
          </cell>
          <cell r="CN42"/>
          <cell r="CO42"/>
          <cell r="CP42">
            <v>0</v>
          </cell>
          <cell r="CQ42"/>
          <cell r="CR42"/>
          <cell r="CS42">
            <v>0</v>
          </cell>
          <cell r="CT42"/>
          <cell r="CU42"/>
          <cell r="CV42">
            <v>0</v>
          </cell>
          <cell r="CW42"/>
          <cell r="CX42"/>
          <cell r="CY42">
            <v>0</v>
          </cell>
          <cell r="CZ42"/>
          <cell r="DA42"/>
          <cell r="DB42">
            <v>0</v>
          </cell>
          <cell r="DC42"/>
          <cell r="DD42"/>
          <cell r="DE42">
            <v>0</v>
          </cell>
          <cell r="DF42"/>
          <cell r="DG42"/>
          <cell r="DH42">
            <v>0</v>
          </cell>
          <cell r="DI42"/>
          <cell r="DJ42"/>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row>
        <row r="43">
          <cell r="E43" t="str">
            <v>Service Sector Development: Support policy development and capacity building to enhance regional regulatory and institutional frameworks and institutional coordination in service-led diversification policymaking and to increase productive or export capacity.</v>
          </cell>
          <cell r="F43" t="str">
            <v>Support to CARICOM’s implementation of the regional services policy and enhancing regional creative economy.</v>
          </cell>
          <cell r="G43">
            <v>44805</v>
          </cell>
          <cell r="H43">
            <v>46022</v>
          </cell>
          <cell r="I43" t="str">
            <v xml:space="preserve">miho.shirotori@un.org </v>
          </cell>
          <cell r="J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K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L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M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N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O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P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Q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R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S43" t="str">
            <v>1. Establishment of multistakeholder teams to participate in the technical assistance and in capacity buildingy. 2. Definition of a process of collecting, processing and analysing the services and creative economy data. 3. Assessment of policy, regulatory and institutional frameworks on services and creative economy. 4. Multi-stakeholder dialogues and draft of policy, regulatory and institutional measures that feed a smart regulatory cycle, promoting productive or export capacity of services and creative activities, and of downstream sectors that use services’ inputs. 5. Proposal of a coordination mechanism to advise or deliberate on services policy and regulatory frameworks that tends to a whole-of-government and whole-of-society approach. 6. Train people in analysing services policy and regulatory frameworks, as per UNCTAD methodology of Services Policy Reviews, that can replicate the analyses to other services sectors beyond the period of this cooperation framework. 7. 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T43" t="str">
            <v>Definition of an enhanced coordination mechanism in CARICOM to advise or deliberate on services and creative activies regional policy and regulatory frameworks that reduce regulatory divergence or support economies of scale of services to contribute to all sectors and to attend the needs of the most vulnerable.</v>
          </cell>
          <cell r="U43" t="str">
            <v>Contribute to gender equality/women’s empowerment in a limited way (1)</v>
          </cell>
          <cell r="V43" t="str">
            <v>Not expected to contribute to realization of human rights (0)</v>
          </cell>
          <cell r="W43" t="str">
            <v>Not expected to contribute to sustaining peace (0)</v>
          </cell>
          <cell r="X43" t="str">
            <v>Policy Advice and Thought Leadership </v>
          </cell>
          <cell r="Y43" t="str">
            <v>Women and Girls</v>
          </cell>
          <cell r="Z43" t="str">
            <v xml:space="preserve">Joint Programming </v>
          </cell>
          <cell r="AA43" t="str">
            <v>8.2 Achieve higher levels of economic productivity through diversification, technological upgrading and innovation, including through a focus on high-value added and labour-intensive sectors</v>
          </cell>
          <cell r="AB43" t="str">
            <v>8.3 Promote development-oriented policies that support productive activities, decent job creation, entrepreneurship, creativity and innovation, and encourage the formalization and growth of micro-, small- and medium-sized enterprises, including through access to financial services</v>
          </cell>
          <cell r="AC43"/>
          <cell r="AD43"/>
          <cell r="AE43"/>
          <cell r="AF43" t="str">
            <v>Economic Development</v>
          </cell>
          <cell r="AG43" t="str">
            <v>Capacity Building</v>
          </cell>
          <cell r="AH43" t="str">
            <v>Capacity Building</v>
          </cell>
          <cell r="AI43" t="str">
            <v>Limiting the socioeconomic impact of COVID-19, ensuring that no one is left behind and boosting economic resilience.</v>
          </cell>
          <cell r="AJ43" t="str">
            <v>Tailored Policy Support &amp; Technical Assistance</v>
          </cell>
          <cell r="AK43" t="str">
            <v>United Nations Conference on Trade and Development (UNCTAD)</v>
          </cell>
          <cell r="AL43"/>
          <cell r="AM43" t="str">
            <v xml:space="preserve">National: Ministry of Tourism, Investment, Creative Industries, Culture and Broadcasting </v>
          </cell>
          <cell r="AN43"/>
          <cell r="AO43" t="str">
            <v>Regional: Caribbean Community Secretariat (CARICOM)</v>
          </cell>
          <cell r="AP43"/>
          <cell r="AQ43"/>
          <cell r="AR43"/>
          <cell r="AS43"/>
          <cell r="AT43"/>
          <cell r="AU43">
            <v>60000</v>
          </cell>
          <cell r="AV43"/>
          <cell r="AW43">
            <v>60000</v>
          </cell>
          <cell r="AX43">
            <v>60000</v>
          </cell>
          <cell r="AY43"/>
          <cell r="AZ43">
            <v>60000</v>
          </cell>
          <cell r="BA43">
            <v>60000</v>
          </cell>
          <cell r="BB43"/>
          <cell r="BC43">
            <v>60000</v>
          </cell>
          <cell r="BD43">
            <v>60000</v>
          </cell>
          <cell r="BE43"/>
          <cell r="BF43">
            <v>60000</v>
          </cell>
          <cell r="BG43">
            <v>60000</v>
          </cell>
          <cell r="BH43"/>
          <cell r="BI43">
            <v>60000</v>
          </cell>
          <cell r="BJ43">
            <v>60000</v>
          </cell>
          <cell r="BK43"/>
          <cell r="BL43">
            <v>60000</v>
          </cell>
          <cell r="BM43">
            <v>60000</v>
          </cell>
          <cell r="BN43"/>
          <cell r="BO43">
            <v>60000</v>
          </cell>
          <cell r="BP43">
            <v>60000</v>
          </cell>
          <cell r="BQ43"/>
          <cell r="BR43">
            <v>60000</v>
          </cell>
          <cell r="BS43">
            <v>60000</v>
          </cell>
          <cell r="BT43"/>
          <cell r="BU43">
            <v>60000</v>
          </cell>
          <cell r="BV43">
            <v>60000</v>
          </cell>
          <cell r="BW43"/>
          <cell r="BX43">
            <v>60000</v>
          </cell>
          <cell r="BY43">
            <v>60000</v>
          </cell>
          <cell r="BZ43"/>
          <cell r="CA43">
            <v>60000</v>
          </cell>
          <cell r="CB43">
            <v>660000</v>
          </cell>
          <cell r="CC43">
            <v>0</v>
          </cell>
          <cell r="CD43">
            <v>660000</v>
          </cell>
          <cell r="CE43">
            <v>60000</v>
          </cell>
          <cell r="CF43"/>
          <cell r="CG43">
            <v>60000</v>
          </cell>
          <cell r="CH43">
            <v>60000</v>
          </cell>
          <cell r="CI43"/>
          <cell r="CJ43">
            <v>60000</v>
          </cell>
          <cell r="CK43">
            <v>60000</v>
          </cell>
          <cell r="CL43"/>
          <cell r="CM43">
            <v>60000</v>
          </cell>
          <cell r="CN43">
            <v>60000</v>
          </cell>
          <cell r="CO43"/>
          <cell r="CP43">
            <v>60000</v>
          </cell>
          <cell r="CQ43">
            <v>60000</v>
          </cell>
          <cell r="CR43"/>
          <cell r="CS43">
            <v>60000</v>
          </cell>
          <cell r="CT43">
            <v>60000</v>
          </cell>
          <cell r="CU43"/>
          <cell r="CV43">
            <v>60000</v>
          </cell>
          <cell r="CW43">
            <v>60000</v>
          </cell>
          <cell r="CX43"/>
          <cell r="CY43">
            <v>60000</v>
          </cell>
          <cell r="CZ43">
            <v>60000</v>
          </cell>
          <cell r="DA43"/>
          <cell r="DB43">
            <v>60000</v>
          </cell>
          <cell r="DC43">
            <v>60000</v>
          </cell>
          <cell r="DD43"/>
          <cell r="DE43">
            <v>60000</v>
          </cell>
          <cell r="DF43">
            <v>60000</v>
          </cell>
          <cell r="DG43"/>
          <cell r="DH43">
            <v>60000</v>
          </cell>
          <cell r="DI43">
            <v>60000</v>
          </cell>
          <cell r="DJ43"/>
          <cell r="DK43">
            <v>60000</v>
          </cell>
          <cell r="DL43">
            <v>660000</v>
          </cell>
          <cell r="DM43">
            <v>0</v>
          </cell>
          <cell r="DN43">
            <v>660000</v>
          </cell>
          <cell r="DO43">
            <v>120000</v>
          </cell>
          <cell r="DP43">
            <v>0</v>
          </cell>
          <cell r="DQ43">
            <v>120000</v>
          </cell>
          <cell r="DR43">
            <v>120000</v>
          </cell>
          <cell r="DS43">
            <v>0</v>
          </cell>
          <cell r="DT43">
            <v>120000</v>
          </cell>
          <cell r="DU43">
            <v>120000</v>
          </cell>
          <cell r="DV43">
            <v>0</v>
          </cell>
          <cell r="DW43">
            <v>120000</v>
          </cell>
          <cell r="DX43">
            <v>120000</v>
          </cell>
          <cell r="DY43">
            <v>0</v>
          </cell>
          <cell r="DZ43">
            <v>120000</v>
          </cell>
          <cell r="EA43">
            <v>120000</v>
          </cell>
          <cell r="EB43">
            <v>0</v>
          </cell>
          <cell r="EC43">
            <v>120000</v>
          </cell>
          <cell r="ED43">
            <v>120000</v>
          </cell>
          <cell r="EE43">
            <v>0</v>
          </cell>
          <cell r="EF43">
            <v>120000</v>
          </cell>
          <cell r="EG43">
            <v>120000</v>
          </cell>
          <cell r="EH43">
            <v>0</v>
          </cell>
          <cell r="EI43">
            <v>120000</v>
          </cell>
          <cell r="EJ43">
            <v>120000</v>
          </cell>
          <cell r="EK43">
            <v>0</v>
          </cell>
          <cell r="EL43">
            <v>120000</v>
          </cell>
          <cell r="EM43">
            <v>120000</v>
          </cell>
          <cell r="EN43">
            <v>0</v>
          </cell>
          <cell r="EO43">
            <v>120000</v>
          </cell>
        </row>
        <row r="44">
          <cell r="E44" t="str">
            <v>Improved foreign trade opportunities through implementation and simplification of trade facilitation procedures, in particular through implementation of the WTO Trade Facilitation Agreement provisions and general trade facilitation reforms leading to a reduction of trade transaction costs</v>
          </cell>
          <cell r="F44" t="str">
            <v>Capacity building and technical assistance on trade facilitation reforms, including implementing project management, and monitoring capabilities for National Trade Facilitation Committees (Trade Facilitation Reform Tracker)  as well as building tools for transparency in foreign trade (Trade Information Portals)</v>
          </cell>
          <cell r="G44">
            <v>44652</v>
          </cell>
          <cell r="H44">
            <v>45747</v>
          </cell>
          <cell r="I44" t="str">
            <v>Arantzazu Sanchez</v>
          </cell>
          <cell r="J44"/>
          <cell r="K44"/>
          <cell r="L44"/>
          <cell r="M44"/>
          <cell r="N44"/>
          <cell r="O44"/>
          <cell r="P44"/>
          <cell r="Q44"/>
          <cell r="R44"/>
          <cell r="S44"/>
          <cell r="T44" t="str">
            <v>Support for ODA eligble OECS countries to support trade facilitation implementation reforms, in particular through digitalized project management and monitoring</v>
          </cell>
          <cell r="U44" t="str">
            <v>Contribute to gender equality/women’s empowerment in a limited way (1)</v>
          </cell>
          <cell r="V44" t="str">
            <v>Not expected to contribute to realization of human rights (0)</v>
          </cell>
          <cell r="W44" t="str">
            <v>Not expected to contribute to sustaining peace (0)</v>
          </cell>
          <cell r="X44" t="str">
            <v>Capacity Development/Technical Assistance </v>
          </cell>
          <cell r="Y44"/>
          <cell r="Z44"/>
          <cell r="AA44"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44" t="str">
            <v>17.10 Promote a universal, rules-based, open, non‑discriminatory and equitable multilateral trading system under the World Trade Organization, including through the conclusion of negotiations under its Doha Development Agenda</v>
          </cell>
          <cell r="AC44" t="str">
            <v>17.11 Significantly increase the exports of developing countries, in particular with a view to doubling the least developed countries’ share of global exports by 2020</v>
          </cell>
          <cell r="AD44"/>
          <cell r="AE44"/>
          <cell r="AF44" t="str">
            <v>Economic Development</v>
          </cell>
          <cell r="AG44" t="str">
            <v>Capacity Building</v>
          </cell>
          <cell r="AH44" t="str">
            <v>Support to Institutions</v>
          </cell>
          <cell r="AI44"/>
          <cell r="AJ44" t="str">
            <v>Tailored Policy Support &amp; Technical Assistance</v>
          </cell>
          <cell r="AK44" t="str">
            <v>United Nations Conference on Trade and Development (UNCTAD)</v>
          </cell>
          <cell r="AL44" t="str">
            <v>UK</v>
          </cell>
          <cell r="AM44"/>
          <cell r="AN44"/>
          <cell r="AO44" t="str">
            <v>Organisation of Eastern Caribbean States (OECS)</v>
          </cell>
          <cell r="AP44"/>
          <cell r="AQ44"/>
          <cell r="AR44"/>
          <cell r="AS44"/>
          <cell r="AT44"/>
          <cell r="AU44"/>
          <cell r="AV44"/>
          <cell r="AW44"/>
          <cell r="AX44"/>
          <cell r="AY44"/>
          <cell r="AZ44">
            <v>0</v>
          </cell>
          <cell r="BA44"/>
          <cell r="BB44"/>
          <cell r="BC44">
            <v>0</v>
          </cell>
          <cell r="BD44"/>
          <cell r="BE44"/>
          <cell r="BF44">
            <v>0</v>
          </cell>
          <cell r="BG44"/>
          <cell r="BH44"/>
          <cell r="BI44">
            <v>0</v>
          </cell>
          <cell r="BJ44"/>
          <cell r="BK44"/>
          <cell r="BL44">
            <v>0</v>
          </cell>
          <cell r="BM44"/>
          <cell r="BN44"/>
          <cell r="BO44">
            <v>0</v>
          </cell>
          <cell r="BP44"/>
          <cell r="BQ44"/>
          <cell r="BR44">
            <v>0</v>
          </cell>
          <cell r="BS44"/>
          <cell r="BT44"/>
          <cell r="BU44">
            <v>0</v>
          </cell>
          <cell r="BV44"/>
          <cell r="BW44"/>
          <cell r="BX44">
            <v>0</v>
          </cell>
          <cell r="BY44">
            <v>800000</v>
          </cell>
          <cell r="BZ44">
            <v>300000</v>
          </cell>
          <cell r="CA44">
            <v>500000</v>
          </cell>
          <cell r="CB44">
            <v>800000</v>
          </cell>
          <cell r="CC44">
            <v>300000</v>
          </cell>
          <cell r="CD44">
            <v>500000</v>
          </cell>
          <cell r="CE44"/>
          <cell r="CF44"/>
          <cell r="CG44">
            <v>0</v>
          </cell>
          <cell r="CH44"/>
          <cell r="CI44"/>
          <cell r="CJ44">
            <v>0</v>
          </cell>
          <cell r="CK44"/>
          <cell r="CL44"/>
          <cell r="CM44">
            <v>0</v>
          </cell>
          <cell r="CN44"/>
          <cell r="CO44"/>
          <cell r="CP44">
            <v>0</v>
          </cell>
          <cell r="CQ44"/>
          <cell r="CR44"/>
          <cell r="CS44">
            <v>0</v>
          </cell>
          <cell r="CT44"/>
          <cell r="CU44"/>
          <cell r="CV44">
            <v>0</v>
          </cell>
          <cell r="CW44"/>
          <cell r="CX44"/>
          <cell r="CY44">
            <v>0</v>
          </cell>
          <cell r="CZ44"/>
          <cell r="DA44"/>
          <cell r="DB44">
            <v>0</v>
          </cell>
          <cell r="DC44"/>
          <cell r="DD44"/>
          <cell r="DE44">
            <v>0</v>
          </cell>
          <cell r="DF44"/>
          <cell r="DG44"/>
          <cell r="DH44">
            <v>0</v>
          </cell>
          <cell r="DI44"/>
          <cell r="DJ44"/>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row>
        <row r="45">
          <cell r="E45" t="str">
            <v>Ministry Agriculture is supported in the development of a national bioeconomy initiative through the promotion and implementation of urban and peri-urban landscape management practices for greener cities to catalyse a climate-resilient, environmentally friendly country</v>
          </cell>
          <cell r="F45"/>
          <cell r="G45"/>
          <cell r="H45"/>
          <cell r="I45"/>
          <cell r="J45"/>
          <cell r="K45"/>
          <cell r="L45"/>
          <cell r="M45"/>
          <cell r="N45"/>
          <cell r="O45" t="str">
            <v>* 3976 - Development of a Monitoring and Review framework for Blue Economy investment inclusive of PPPs, due: 2023-Feb-28
* 3977 - Capacities of aquaculturalist strengthened to increase access to credit, adopt GAP (including post harvest handling) and food safety to meet market requirements., due: 2023-Aug-31
* 3978 - Value chain analyses completed on aquaculture., due: 2022-Aug-31</v>
          </cell>
          <cell r="P45"/>
          <cell r="Q45"/>
          <cell r="R45"/>
          <cell r="S45"/>
          <cell r="T45" t="str">
            <v>Collaborative activities in coordination with OECS</v>
          </cell>
          <cell r="U45"/>
          <cell r="V45"/>
          <cell r="W45"/>
          <cell r="X45" t="str">
            <v>Policy Advice and Thought Leadership </v>
          </cell>
          <cell r="Y45"/>
          <cell r="Z45"/>
          <cell r="AA45" t="str">
            <v>13.1 Strengthen resilience and adaptive capacity to climate-related hazards and natural disasters in all countries</v>
          </cell>
          <cell r="AB45"/>
          <cell r="AC45"/>
          <cell r="AD45"/>
          <cell r="AE45"/>
          <cell r="AF45" t="str">
            <v>Biodiversity and Ecosystems  for food and agriculture</v>
          </cell>
          <cell r="AG45"/>
          <cell r="AH45"/>
          <cell r="AI45"/>
          <cell r="AJ45" t="str">
            <v>Tailored Policy Support &amp; Technical Assistance</v>
          </cell>
          <cell r="AK45" t="str">
            <v>Food and Agriculture Organization of the United Nations (FAO)</v>
          </cell>
          <cell r="AL45"/>
          <cell r="AM45"/>
          <cell r="AN45"/>
          <cell r="AO45"/>
          <cell r="AP45"/>
          <cell r="AQ45"/>
          <cell r="AR45"/>
          <cell r="AS45"/>
          <cell r="AT45"/>
          <cell r="AU45"/>
          <cell r="AV45"/>
          <cell r="AW45"/>
          <cell r="AX45"/>
          <cell r="AY45"/>
          <cell r="AZ45">
            <v>0</v>
          </cell>
          <cell r="BA45"/>
          <cell r="BB45"/>
          <cell r="BC45">
            <v>0</v>
          </cell>
          <cell r="BD45"/>
          <cell r="BE45"/>
          <cell r="BF45">
            <v>0</v>
          </cell>
          <cell r="BG45">
            <v>28500</v>
          </cell>
          <cell r="BH45">
            <v>28500</v>
          </cell>
          <cell r="BI45">
            <v>0</v>
          </cell>
          <cell r="BJ45"/>
          <cell r="BK45"/>
          <cell r="BL45">
            <v>0</v>
          </cell>
          <cell r="BM45"/>
          <cell r="BN45"/>
          <cell r="BO45">
            <v>0</v>
          </cell>
          <cell r="BP45"/>
          <cell r="BQ45"/>
          <cell r="BR45">
            <v>0</v>
          </cell>
          <cell r="BS45"/>
          <cell r="BT45"/>
          <cell r="BU45">
            <v>0</v>
          </cell>
          <cell r="BV45"/>
          <cell r="BW45"/>
          <cell r="BX45">
            <v>0</v>
          </cell>
          <cell r="BY45"/>
          <cell r="BZ45"/>
          <cell r="CA45">
            <v>0</v>
          </cell>
          <cell r="CB45">
            <v>28500</v>
          </cell>
          <cell r="CC45">
            <v>28500</v>
          </cell>
          <cell r="CD45">
            <v>0</v>
          </cell>
          <cell r="CE45"/>
          <cell r="CF45"/>
          <cell r="CG45">
            <v>0</v>
          </cell>
          <cell r="CH45"/>
          <cell r="CI45"/>
          <cell r="CJ45">
            <v>0</v>
          </cell>
          <cell r="CK45"/>
          <cell r="CL45"/>
          <cell r="CM45">
            <v>0</v>
          </cell>
          <cell r="CN45"/>
          <cell r="CO45"/>
          <cell r="CP45">
            <v>0</v>
          </cell>
          <cell r="CQ45"/>
          <cell r="CR45"/>
          <cell r="CS45">
            <v>0</v>
          </cell>
          <cell r="CT45"/>
          <cell r="CU45"/>
          <cell r="CV45">
            <v>0</v>
          </cell>
          <cell r="CW45"/>
          <cell r="CX45"/>
          <cell r="CY45">
            <v>0</v>
          </cell>
          <cell r="CZ45"/>
          <cell r="DA45"/>
          <cell r="DB45">
            <v>0</v>
          </cell>
          <cell r="DC45"/>
          <cell r="DD45"/>
          <cell r="DE45">
            <v>0</v>
          </cell>
          <cell r="DF45"/>
          <cell r="DG45"/>
          <cell r="DH45">
            <v>0</v>
          </cell>
          <cell r="DI45"/>
          <cell r="DJ45"/>
          <cell r="DK45">
            <v>0</v>
          </cell>
          <cell r="DL45">
            <v>0</v>
          </cell>
          <cell r="DM45">
            <v>0</v>
          </cell>
          <cell r="DN45">
            <v>0</v>
          </cell>
          <cell r="DO45">
            <v>0</v>
          </cell>
          <cell r="DP45">
            <v>0</v>
          </cell>
          <cell r="DQ45">
            <v>0</v>
          </cell>
          <cell r="DR45">
            <v>0</v>
          </cell>
          <cell r="DS45">
            <v>0</v>
          </cell>
          <cell r="DT45">
            <v>0</v>
          </cell>
          <cell r="DU45">
            <v>0</v>
          </cell>
          <cell r="DV45">
            <v>0</v>
          </cell>
          <cell r="DW45">
            <v>0</v>
          </cell>
          <cell r="DX45">
            <v>0</v>
          </cell>
          <cell r="DY45">
            <v>0</v>
          </cell>
          <cell r="DZ45">
            <v>0</v>
          </cell>
          <cell r="EA45">
            <v>28500</v>
          </cell>
          <cell r="EB45">
            <v>28500</v>
          </cell>
          <cell r="EC45">
            <v>0</v>
          </cell>
          <cell r="ED45">
            <v>0</v>
          </cell>
          <cell r="EE45">
            <v>0</v>
          </cell>
          <cell r="EF45">
            <v>0</v>
          </cell>
          <cell r="EG45">
            <v>0</v>
          </cell>
          <cell r="EH45">
            <v>0</v>
          </cell>
          <cell r="EI45">
            <v>0</v>
          </cell>
          <cell r="EJ45">
            <v>0</v>
          </cell>
          <cell r="EK45">
            <v>0</v>
          </cell>
          <cell r="EL45">
            <v>0</v>
          </cell>
          <cell r="EM45">
            <v>0</v>
          </cell>
          <cell r="EN45">
            <v>0</v>
          </cell>
          <cell r="EO45">
            <v>0</v>
          </cell>
        </row>
        <row r="46">
          <cell r="E46" t="str">
            <v>Government institutions have strengthened policy framework and traceability systems to improve and promote sustainable blue food systems and opportunities for investment</v>
          </cell>
          <cell r="F46"/>
          <cell r="G46"/>
          <cell r="H46"/>
          <cell r="I46"/>
          <cell r="J46"/>
          <cell r="K46"/>
          <cell r="L46" t="str">
            <v>* 3952 - Development of a Monitoring and Review framework for Blue Economy investment inclusive of PPPs, due: 2022-Dec-31
* 3953 - Capacity built in the  development on knowledge, measures, options, and incentives for addressing bycatch mitigation and unwanted discards to improve sustainability of fisheries increased among key stakeholder groups, due: 2023-Dec-31</v>
          </cell>
          <cell r="M46"/>
          <cell r="N46"/>
          <cell r="O46"/>
          <cell r="P46"/>
          <cell r="Q46"/>
          <cell r="R46"/>
          <cell r="S46"/>
          <cell r="T46"/>
          <cell r="U46"/>
          <cell r="V46"/>
          <cell r="W46"/>
          <cell r="X46"/>
          <cell r="Y46"/>
          <cell r="Z46"/>
          <cell r="AA4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46" t="str">
            <v>14.b Provide access for small-scale artisanal fishers to marine resources and markets</v>
          </cell>
          <cell r="AC46"/>
          <cell r="AD46"/>
          <cell r="AE46"/>
          <cell r="AF46" t="str">
            <v xml:space="preserve">Blue Transformation </v>
          </cell>
          <cell r="AG46"/>
          <cell r="AH46"/>
          <cell r="AI46"/>
          <cell r="AJ46" t="str">
            <v>COVID Response  &amp;  Socio-economic Recovery</v>
          </cell>
          <cell r="AK46" t="str">
            <v>Food and Agriculture Organization of the United Nations (FAO)</v>
          </cell>
          <cell r="AL46"/>
          <cell r="AM46"/>
          <cell r="AN46"/>
          <cell r="AO46"/>
          <cell r="AP46"/>
          <cell r="AQ46"/>
          <cell r="AR46"/>
          <cell r="AS46"/>
          <cell r="AT46"/>
          <cell r="AU46"/>
          <cell r="AV46"/>
          <cell r="AW46"/>
          <cell r="AX46"/>
          <cell r="AY46"/>
          <cell r="AZ46">
            <v>0</v>
          </cell>
          <cell r="BA46">
            <v>115800</v>
          </cell>
          <cell r="BB46">
            <v>77000</v>
          </cell>
          <cell r="BC46">
            <v>38800</v>
          </cell>
          <cell r="BD46"/>
          <cell r="BE46"/>
          <cell r="BF46">
            <v>0</v>
          </cell>
          <cell r="BG46"/>
          <cell r="BH46"/>
          <cell r="BI46">
            <v>0</v>
          </cell>
          <cell r="BJ46"/>
          <cell r="BK46"/>
          <cell r="BL46">
            <v>0</v>
          </cell>
          <cell r="BM46"/>
          <cell r="BN46"/>
          <cell r="BO46">
            <v>0</v>
          </cell>
          <cell r="BP46"/>
          <cell r="BQ46"/>
          <cell r="BR46">
            <v>0</v>
          </cell>
          <cell r="BS46"/>
          <cell r="BT46"/>
          <cell r="BU46">
            <v>0</v>
          </cell>
          <cell r="BV46"/>
          <cell r="BW46"/>
          <cell r="BX46">
            <v>0</v>
          </cell>
          <cell r="BY46"/>
          <cell r="BZ46"/>
          <cell r="CA46">
            <v>0</v>
          </cell>
          <cell r="CB46">
            <v>115800</v>
          </cell>
          <cell r="CC46">
            <v>77000</v>
          </cell>
          <cell r="CD46">
            <v>38800</v>
          </cell>
          <cell r="CE46"/>
          <cell r="CF46"/>
          <cell r="CG46">
            <v>0</v>
          </cell>
          <cell r="CH46"/>
          <cell r="CI46"/>
          <cell r="CJ46">
            <v>0</v>
          </cell>
          <cell r="CK46"/>
          <cell r="CL46"/>
          <cell r="CM46">
            <v>0</v>
          </cell>
          <cell r="CN46"/>
          <cell r="CO46"/>
          <cell r="CP46">
            <v>0</v>
          </cell>
          <cell r="CQ46"/>
          <cell r="CR46"/>
          <cell r="CS46">
            <v>0</v>
          </cell>
          <cell r="CT46"/>
          <cell r="CU46"/>
          <cell r="CV46">
            <v>0</v>
          </cell>
          <cell r="CW46"/>
          <cell r="CX46"/>
          <cell r="CY46">
            <v>0</v>
          </cell>
          <cell r="CZ46"/>
          <cell r="DA46"/>
          <cell r="DB46">
            <v>0</v>
          </cell>
          <cell r="DC46"/>
          <cell r="DD46"/>
          <cell r="DE46">
            <v>0</v>
          </cell>
          <cell r="DF46"/>
          <cell r="DG46"/>
          <cell r="DH46">
            <v>0</v>
          </cell>
          <cell r="DI46"/>
          <cell r="DJ46"/>
          <cell r="DK46">
            <v>0</v>
          </cell>
          <cell r="DL46">
            <v>0</v>
          </cell>
          <cell r="DM46">
            <v>0</v>
          </cell>
          <cell r="DN46">
            <v>0</v>
          </cell>
          <cell r="DO46">
            <v>0</v>
          </cell>
          <cell r="DP46">
            <v>0</v>
          </cell>
          <cell r="DQ46">
            <v>0</v>
          </cell>
          <cell r="DR46">
            <v>0</v>
          </cell>
          <cell r="DS46">
            <v>0</v>
          </cell>
          <cell r="DT46">
            <v>0</v>
          </cell>
          <cell r="DU46">
            <v>115800</v>
          </cell>
          <cell r="DV46">
            <v>77000</v>
          </cell>
          <cell r="DW46">
            <v>38800</v>
          </cell>
          <cell r="DX46">
            <v>0</v>
          </cell>
          <cell r="DY46">
            <v>0</v>
          </cell>
          <cell r="DZ46">
            <v>0</v>
          </cell>
          <cell r="EA46">
            <v>0</v>
          </cell>
          <cell r="EB46">
            <v>0</v>
          </cell>
          <cell r="EC46">
            <v>0</v>
          </cell>
          <cell r="ED46">
            <v>0</v>
          </cell>
          <cell r="EE46">
            <v>0</v>
          </cell>
          <cell r="EF46">
            <v>0</v>
          </cell>
          <cell r="EG46">
            <v>0</v>
          </cell>
          <cell r="EH46">
            <v>0</v>
          </cell>
          <cell r="EI46">
            <v>0</v>
          </cell>
          <cell r="EJ46">
            <v>0</v>
          </cell>
          <cell r="EK46">
            <v>0</v>
          </cell>
          <cell r="EL46">
            <v>0</v>
          </cell>
          <cell r="EM46">
            <v>0</v>
          </cell>
          <cell r="EN46">
            <v>0</v>
          </cell>
          <cell r="EO46">
            <v>0</v>
          </cell>
        </row>
        <row r="47">
          <cell r="E47" t="str">
            <v xml:space="preserve">National government has increased capacity to assess its labour force in the blue and green economies </v>
          </cell>
          <cell r="F47" t="str">
            <v>Support in the development of blue and green jobs modules for the labour force survey</v>
          </cell>
          <cell r="G47"/>
          <cell r="H47"/>
          <cell r="I47"/>
          <cell r="J47"/>
          <cell r="K47"/>
          <cell r="L47"/>
          <cell r="M47"/>
          <cell r="N47"/>
          <cell r="O47"/>
          <cell r="P47"/>
          <cell r="Q47"/>
          <cell r="R47"/>
          <cell r="S47"/>
          <cell r="T47"/>
          <cell r="U47"/>
          <cell r="V47"/>
          <cell r="W47"/>
          <cell r="X47"/>
          <cell r="Y47"/>
          <cell r="Z47"/>
          <cell r="AA47"/>
          <cell r="AB47" t="str">
            <v>2.1 By 2030, end hunger and ensure access by all people, in particular the poor and people in vulnerable situations, including infants, to safe, nutritious and sufficient food all year round</v>
          </cell>
          <cell r="AC47"/>
          <cell r="AD47"/>
          <cell r="AE47"/>
          <cell r="AF47" t="str">
            <v>Data collection and analysis</v>
          </cell>
          <cell r="AG47" t="str">
            <v xml:space="preserve">Blue /Green Economy </v>
          </cell>
          <cell r="AH47" t="str">
            <v>Capacity Building</v>
          </cell>
          <cell r="AI47"/>
          <cell r="AJ47" t="str">
            <v>Tailored Policy Support &amp; Technical Assistance</v>
          </cell>
          <cell r="AK47" t="str">
            <v>International Labour Organization (ILO)</v>
          </cell>
          <cell r="AL47"/>
          <cell r="AM47"/>
          <cell r="AN47"/>
          <cell r="AO47"/>
          <cell r="AP47"/>
          <cell r="AQ47"/>
          <cell r="AR47"/>
          <cell r="AS47"/>
          <cell r="AT47"/>
          <cell r="AU47"/>
          <cell r="AV47"/>
          <cell r="AW47"/>
          <cell r="AX47"/>
          <cell r="AY47"/>
          <cell r="AZ47">
            <v>0</v>
          </cell>
          <cell r="BA47"/>
          <cell r="BB47"/>
          <cell r="BC47">
            <v>0</v>
          </cell>
          <cell r="BD47"/>
          <cell r="BE47"/>
          <cell r="BF47">
            <v>0</v>
          </cell>
          <cell r="BG47"/>
          <cell r="BH47"/>
          <cell r="BI47">
            <v>0</v>
          </cell>
          <cell r="BJ47"/>
          <cell r="BK47"/>
          <cell r="BL47">
            <v>0</v>
          </cell>
          <cell r="BM47"/>
          <cell r="BN47"/>
          <cell r="BO47">
            <v>0</v>
          </cell>
          <cell r="BP47"/>
          <cell r="BQ47"/>
          <cell r="BR47">
            <v>0</v>
          </cell>
          <cell r="BS47"/>
          <cell r="BT47"/>
          <cell r="BU47">
            <v>0</v>
          </cell>
          <cell r="BV47"/>
          <cell r="BW47"/>
          <cell r="BX47">
            <v>0</v>
          </cell>
          <cell r="BY47"/>
          <cell r="BZ47"/>
          <cell r="CA47">
            <v>0</v>
          </cell>
          <cell r="CB47">
            <v>0</v>
          </cell>
          <cell r="CC47">
            <v>0</v>
          </cell>
          <cell r="CD47">
            <v>0</v>
          </cell>
          <cell r="CE47"/>
          <cell r="CF47"/>
          <cell r="CG47">
            <v>0</v>
          </cell>
          <cell r="CH47"/>
          <cell r="CI47"/>
          <cell r="CJ47">
            <v>0</v>
          </cell>
          <cell r="CK47"/>
          <cell r="CL47"/>
          <cell r="CM47">
            <v>0</v>
          </cell>
          <cell r="CN47"/>
          <cell r="CO47"/>
          <cell r="CP47">
            <v>0</v>
          </cell>
          <cell r="CQ47"/>
          <cell r="CR47"/>
          <cell r="CS47">
            <v>0</v>
          </cell>
          <cell r="CT47"/>
          <cell r="CU47"/>
          <cell r="CV47">
            <v>0</v>
          </cell>
          <cell r="CW47"/>
          <cell r="CX47"/>
          <cell r="CY47">
            <v>0</v>
          </cell>
          <cell r="CZ47"/>
          <cell r="DA47"/>
          <cell r="DB47">
            <v>0</v>
          </cell>
          <cell r="DC47"/>
          <cell r="DD47"/>
          <cell r="DE47">
            <v>0</v>
          </cell>
          <cell r="DF47"/>
          <cell r="DG47"/>
          <cell r="DH47">
            <v>0</v>
          </cell>
          <cell r="DI47"/>
          <cell r="DJ47"/>
          <cell r="DK47">
            <v>0</v>
          </cell>
          <cell r="DL47">
            <v>0</v>
          </cell>
          <cell r="DM47">
            <v>0</v>
          </cell>
          <cell r="DN47">
            <v>0</v>
          </cell>
          <cell r="DO47">
            <v>0</v>
          </cell>
          <cell r="DP47">
            <v>0</v>
          </cell>
          <cell r="DQ47">
            <v>0</v>
          </cell>
          <cell r="DR47">
            <v>0</v>
          </cell>
          <cell r="DS47">
            <v>0</v>
          </cell>
          <cell r="DT47">
            <v>0</v>
          </cell>
          <cell r="DU47">
            <v>0</v>
          </cell>
          <cell r="DV47">
            <v>0</v>
          </cell>
          <cell r="DW47">
            <v>0</v>
          </cell>
          <cell r="DX47">
            <v>0</v>
          </cell>
          <cell r="DY47">
            <v>0</v>
          </cell>
          <cell r="DZ47">
            <v>0</v>
          </cell>
          <cell r="EA47">
            <v>0</v>
          </cell>
          <cell r="EB47">
            <v>0</v>
          </cell>
          <cell r="EC47">
            <v>0</v>
          </cell>
          <cell r="ED47">
            <v>0</v>
          </cell>
          <cell r="EE47">
            <v>0</v>
          </cell>
          <cell r="EF47">
            <v>0</v>
          </cell>
          <cell r="EG47">
            <v>0</v>
          </cell>
          <cell r="EH47">
            <v>0</v>
          </cell>
          <cell r="EI47">
            <v>0</v>
          </cell>
          <cell r="EJ47">
            <v>0</v>
          </cell>
          <cell r="EK47">
            <v>0</v>
          </cell>
          <cell r="EL47">
            <v>0</v>
          </cell>
          <cell r="EM47">
            <v>0</v>
          </cell>
          <cell r="EN47">
            <v>0</v>
          </cell>
          <cell r="EO47">
            <v>0</v>
          </cell>
        </row>
        <row r="48">
          <cell r="E48" t="str">
            <v>National Stakeholders and development partners have access to UpToDate labour market data through a revised common OECS labour force survey questionnaire incorporating latest International statistical standards</v>
          </cell>
          <cell r="F48" t="str">
            <v>The activity is carried out in coordination with the OECS secretariat relying on a national statistical Offices within OECS member states</v>
          </cell>
          <cell r="G48"/>
          <cell r="H48"/>
          <cell r="I48"/>
          <cell r="J48"/>
          <cell r="K48"/>
          <cell r="L48"/>
          <cell r="M48"/>
          <cell r="N48"/>
          <cell r="O48"/>
          <cell r="P48"/>
          <cell r="Q48"/>
          <cell r="R48"/>
          <cell r="S48"/>
          <cell r="T48"/>
          <cell r="U48"/>
          <cell r="V48"/>
          <cell r="W48"/>
          <cell r="X48"/>
          <cell r="Y48"/>
          <cell r="Z48"/>
          <cell r="AA48"/>
          <cell r="AB48"/>
          <cell r="AC48"/>
          <cell r="AD48"/>
          <cell r="AE48"/>
          <cell r="AF48" t="str">
            <v>Employment</v>
          </cell>
          <cell r="AG48" t="str">
            <v xml:space="preserve">Youth Employment </v>
          </cell>
          <cell r="AH48"/>
          <cell r="AI48"/>
          <cell r="AJ48" t="str">
            <v>COVID Response  &amp;  Socio-economic Recovery</v>
          </cell>
          <cell r="AK48" t="str">
            <v>International Labour Organization (ILO)</v>
          </cell>
          <cell r="AL48"/>
          <cell r="AM48"/>
          <cell r="AN48"/>
          <cell r="AO48" t="str">
            <v>Organisation of Eastern Caribbean States (OECS)</v>
          </cell>
          <cell r="AP48"/>
          <cell r="AQ48"/>
          <cell r="AR48"/>
          <cell r="AS48"/>
          <cell r="AT48"/>
          <cell r="AU48"/>
          <cell r="AV48"/>
          <cell r="AW48"/>
          <cell r="AX48"/>
          <cell r="AY48"/>
          <cell r="AZ48">
            <v>0</v>
          </cell>
          <cell r="BA48"/>
          <cell r="BB48"/>
          <cell r="BC48">
            <v>0</v>
          </cell>
          <cell r="BD48"/>
          <cell r="BE48"/>
          <cell r="BF48">
            <v>0</v>
          </cell>
          <cell r="BG48"/>
          <cell r="BH48"/>
          <cell r="BI48">
            <v>0</v>
          </cell>
          <cell r="BJ48"/>
          <cell r="BK48"/>
          <cell r="BL48">
            <v>0</v>
          </cell>
          <cell r="BM48"/>
          <cell r="BN48"/>
          <cell r="BO48">
            <v>0</v>
          </cell>
          <cell r="BP48"/>
          <cell r="BQ48"/>
          <cell r="BR48">
            <v>0</v>
          </cell>
          <cell r="BS48"/>
          <cell r="BT48"/>
          <cell r="BU48">
            <v>0</v>
          </cell>
          <cell r="BV48"/>
          <cell r="BW48"/>
          <cell r="BX48">
            <v>0</v>
          </cell>
          <cell r="BY48"/>
          <cell r="BZ48"/>
          <cell r="CA48">
            <v>0</v>
          </cell>
          <cell r="CB48">
            <v>0</v>
          </cell>
          <cell r="CC48">
            <v>0</v>
          </cell>
          <cell r="CD48">
            <v>0</v>
          </cell>
          <cell r="CE48"/>
          <cell r="CF48"/>
          <cell r="CG48">
            <v>0</v>
          </cell>
          <cell r="CH48"/>
          <cell r="CI48"/>
          <cell r="CJ48">
            <v>0</v>
          </cell>
          <cell r="CK48"/>
          <cell r="CL48"/>
          <cell r="CM48">
            <v>0</v>
          </cell>
          <cell r="CN48"/>
          <cell r="CO48"/>
          <cell r="CP48">
            <v>0</v>
          </cell>
          <cell r="CQ48"/>
          <cell r="CR48"/>
          <cell r="CS48">
            <v>0</v>
          </cell>
          <cell r="CT48"/>
          <cell r="CU48"/>
          <cell r="CV48">
            <v>0</v>
          </cell>
          <cell r="CW48"/>
          <cell r="CX48"/>
          <cell r="CY48">
            <v>0</v>
          </cell>
          <cell r="CZ48"/>
          <cell r="DA48"/>
          <cell r="DB48">
            <v>0</v>
          </cell>
          <cell r="DC48"/>
          <cell r="DD48"/>
          <cell r="DE48">
            <v>0</v>
          </cell>
          <cell r="DF48"/>
          <cell r="DG48"/>
          <cell r="DH48">
            <v>0</v>
          </cell>
          <cell r="DI48"/>
          <cell r="DJ48"/>
          <cell r="DK48">
            <v>0</v>
          </cell>
          <cell r="DL48">
            <v>0</v>
          </cell>
          <cell r="DM48">
            <v>0</v>
          </cell>
          <cell r="DN48">
            <v>0</v>
          </cell>
          <cell r="DO48">
            <v>0</v>
          </cell>
          <cell r="DP48">
            <v>0</v>
          </cell>
          <cell r="DQ48">
            <v>0</v>
          </cell>
          <cell r="DR48">
            <v>0</v>
          </cell>
          <cell r="DS48">
            <v>0</v>
          </cell>
          <cell r="DT48">
            <v>0</v>
          </cell>
          <cell r="DU48">
            <v>0</v>
          </cell>
          <cell r="DV48">
            <v>0</v>
          </cell>
          <cell r="DW48">
            <v>0</v>
          </cell>
          <cell r="DX48">
            <v>0</v>
          </cell>
          <cell r="DY48">
            <v>0</v>
          </cell>
          <cell r="DZ48">
            <v>0</v>
          </cell>
          <cell r="EA48">
            <v>0</v>
          </cell>
          <cell r="EB48">
            <v>0</v>
          </cell>
          <cell r="EC48">
            <v>0</v>
          </cell>
          <cell r="ED48">
            <v>0</v>
          </cell>
          <cell r="EE48">
            <v>0</v>
          </cell>
          <cell r="EF48">
            <v>0</v>
          </cell>
          <cell r="EG48">
            <v>0</v>
          </cell>
          <cell r="EH48">
            <v>0</v>
          </cell>
          <cell r="EI48">
            <v>0</v>
          </cell>
          <cell r="EJ48">
            <v>0</v>
          </cell>
          <cell r="EK48">
            <v>0</v>
          </cell>
          <cell r="EL48">
            <v>0</v>
          </cell>
          <cell r="EM48">
            <v>0</v>
          </cell>
          <cell r="EN48">
            <v>0</v>
          </cell>
          <cell r="EO48">
            <v>0</v>
          </cell>
        </row>
        <row r="49">
          <cell r="E49" t="str">
            <v>Increased institutional capacity of workers’ organizations to develop proposals for negotiations at bipartite and tripartite social dialogue mechanisms, including collective bargaining agreements at all levels, focusing on relevant areas; and to contribute effectively to the formulation and coherent implementation of economic, social and environmental policies at the national, regional and international levels, including in multilateral frameworks or institutions.</v>
          </cell>
          <cell r="F49"/>
          <cell r="G49"/>
          <cell r="H49"/>
          <cell r="I49"/>
          <cell r="J49"/>
          <cell r="K49"/>
          <cell r="L49"/>
          <cell r="M49"/>
          <cell r="N49"/>
          <cell r="O49"/>
          <cell r="P49"/>
          <cell r="Q49"/>
          <cell r="R49"/>
          <cell r="S49"/>
          <cell r="T49"/>
          <cell r="U49"/>
          <cell r="V49"/>
          <cell r="W49"/>
          <cell r="X49"/>
          <cell r="Y49"/>
          <cell r="Z49"/>
          <cell r="AA49"/>
          <cell r="AB49"/>
          <cell r="AC49"/>
          <cell r="AD49"/>
          <cell r="AE49"/>
          <cell r="AF49" t="str">
            <v>Capacity Building</v>
          </cell>
          <cell r="AG49" t="str">
            <v>Support to Institutions</v>
          </cell>
          <cell r="AH49"/>
          <cell r="AI49"/>
          <cell r="AJ49"/>
          <cell r="AK49" t="str">
            <v>International Labour Organization (ILO)</v>
          </cell>
          <cell r="AL49"/>
          <cell r="AM49"/>
          <cell r="AN49"/>
          <cell r="AO49"/>
          <cell r="AP49"/>
          <cell r="AQ49"/>
          <cell r="AR49"/>
          <cell r="AS49"/>
          <cell r="AT49"/>
          <cell r="AU49"/>
          <cell r="AV49"/>
          <cell r="AW49"/>
          <cell r="AX49"/>
          <cell r="AY49"/>
          <cell r="AZ49">
            <v>0</v>
          </cell>
          <cell r="BA49"/>
          <cell r="BB49"/>
          <cell r="BC49">
            <v>0</v>
          </cell>
          <cell r="BD49"/>
          <cell r="BE49"/>
          <cell r="BF49">
            <v>0</v>
          </cell>
          <cell r="BG49"/>
          <cell r="BH49"/>
          <cell r="BI49">
            <v>0</v>
          </cell>
          <cell r="BJ49"/>
          <cell r="BK49"/>
          <cell r="BL49">
            <v>0</v>
          </cell>
          <cell r="BM49"/>
          <cell r="BN49"/>
          <cell r="BO49">
            <v>0</v>
          </cell>
          <cell r="BP49"/>
          <cell r="BQ49"/>
          <cell r="BR49">
            <v>0</v>
          </cell>
          <cell r="BS49"/>
          <cell r="BT49"/>
          <cell r="BU49">
            <v>0</v>
          </cell>
          <cell r="BV49"/>
          <cell r="BW49"/>
          <cell r="BX49">
            <v>0</v>
          </cell>
          <cell r="BY49"/>
          <cell r="BZ49"/>
          <cell r="CA49">
            <v>0</v>
          </cell>
          <cell r="CB49">
            <v>0</v>
          </cell>
          <cell r="CC49">
            <v>0</v>
          </cell>
          <cell r="CD49">
            <v>0</v>
          </cell>
          <cell r="CE49"/>
          <cell r="CF49"/>
          <cell r="CG49">
            <v>0</v>
          </cell>
          <cell r="CH49"/>
          <cell r="CI49"/>
          <cell r="CJ49">
            <v>0</v>
          </cell>
          <cell r="CK49"/>
          <cell r="CL49"/>
          <cell r="CM49">
            <v>0</v>
          </cell>
          <cell r="CN49"/>
          <cell r="CO49"/>
          <cell r="CP49">
            <v>0</v>
          </cell>
          <cell r="CQ49"/>
          <cell r="CR49"/>
          <cell r="CS49">
            <v>0</v>
          </cell>
          <cell r="CT49"/>
          <cell r="CU49"/>
          <cell r="CV49">
            <v>0</v>
          </cell>
          <cell r="CW49"/>
          <cell r="CX49"/>
          <cell r="CY49">
            <v>0</v>
          </cell>
          <cell r="CZ49"/>
          <cell r="DA49"/>
          <cell r="DB49">
            <v>0</v>
          </cell>
          <cell r="DC49"/>
          <cell r="DD49"/>
          <cell r="DE49">
            <v>0</v>
          </cell>
          <cell r="DF49"/>
          <cell r="DG49"/>
          <cell r="DH49">
            <v>0</v>
          </cell>
          <cell r="DI49"/>
          <cell r="DJ49"/>
          <cell r="DK49">
            <v>0</v>
          </cell>
          <cell r="DL49">
            <v>0</v>
          </cell>
          <cell r="DM49">
            <v>0</v>
          </cell>
          <cell r="DN49">
            <v>0</v>
          </cell>
          <cell r="DO49">
            <v>0</v>
          </cell>
          <cell r="DP49">
            <v>0</v>
          </cell>
          <cell r="DQ49">
            <v>0</v>
          </cell>
          <cell r="DR49">
            <v>0</v>
          </cell>
          <cell r="DS49">
            <v>0</v>
          </cell>
          <cell r="DT49">
            <v>0</v>
          </cell>
          <cell r="DU49">
            <v>0</v>
          </cell>
          <cell r="DV49">
            <v>0</v>
          </cell>
          <cell r="DW49">
            <v>0</v>
          </cell>
          <cell r="DX49">
            <v>0</v>
          </cell>
          <cell r="DY49">
            <v>0</v>
          </cell>
          <cell r="DZ49">
            <v>0</v>
          </cell>
          <cell r="EA49">
            <v>0</v>
          </cell>
          <cell r="EB49">
            <v>0</v>
          </cell>
          <cell r="EC49">
            <v>0</v>
          </cell>
          <cell r="ED49">
            <v>0</v>
          </cell>
          <cell r="EE49">
            <v>0</v>
          </cell>
          <cell r="EF49">
            <v>0</v>
          </cell>
          <cell r="EG49">
            <v>0</v>
          </cell>
          <cell r="EH49">
            <v>0</v>
          </cell>
          <cell r="EI49">
            <v>0</v>
          </cell>
          <cell r="EJ49">
            <v>0</v>
          </cell>
          <cell r="EK49">
            <v>0</v>
          </cell>
          <cell r="EL49">
            <v>0</v>
          </cell>
          <cell r="EM49">
            <v>0</v>
          </cell>
          <cell r="EN49">
            <v>0</v>
          </cell>
          <cell r="EO49">
            <v>0</v>
          </cell>
        </row>
        <row r="50">
          <cell r="E50" t="str">
            <v>Increased capacity of Member States to ensure respect for, promote and realize fundamental principles and rights at work</v>
          </cell>
          <cell r="F50" t="str">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ell>
          <cell r="G50"/>
          <cell r="H50"/>
          <cell r="I50"/>
          <cell r="J50"/>
          <cell r="K50"/>
          <cell r="L50"/>
          <cell r="M50"/>
          <cell r="N50"/>
          <cell r="O50"/>
          <cell r="P50"/>
          <cell r="Q50"/>
          <cell r="R50"/>
          <cell r="S50"/>
          <cell r="T50"/>
          <cell r="U50"/>
          <cell r="V50"/>
          <cell r="W50"/>
          <cell r="X50"/>
          <cell r="Y50" t="str">
            <v>Children</v>
          </cell>
          <cell r="Z50"/>
          <cell r="AA50"/>
          <cell r="AB50"/>
          <cell r="AC50"/>
          <cell r="AD50"/>
          <cell r="AE50"/>
          <cell r="AF50" t="str">
            <v>Data collection and analysis</v>
          </cell>
          <cell r="AG50" t="str">
            <v>Child Protection</v>
          </cell>
          <cell r="AH50" t="str">
            <v>Planning and Monitoring</v>
          </cell>
          <cell r="AI50" t="str">
            <v>Strengthening and coordinating data and statistical systems to enhance evidence-based policies and programmes to accelerate progress on SDGs.</v>
          </cell>
          <cell r="AJ50"/>
          <cell r="AK50" t="str">
            <v>International Labour Organization (ILO)</v>
          </cell>
          <cell r="AL50"/>
          <cell r="AM50" t="str">
            <v>Ministry of the Public Service, Home Affairs, Labour &amp; Gender Affairs</v>
          </cell>
          <cell r="AN50"/>
          <cell r="AO50"/>
          <cell r="AP50"/>
          <cell r="AQ50"/>
          <cell r="AR50"/>
          <cell r="AS50"/>
          <cell r="AT50"/>
          <cell r="AU50"/>
          <cell r="AV50"/>
          <cell r="AW50"/>
          <cell r="AX50"/>
          <cell r="AY50"/>
          <cell r="AZ50">
            <v>0</v>
          </cell>
          <cell r="BA50"/>
          <cell r="BB50"/>
          <cell r="BC50">
            <v>0</v>
          </cell>
          <cell r="BD50"/>
          <cell r="BE50"/>
          <cell r="BF50">
            <v>0</v>
          </cell>
          <cell r="BG50"/>
          <cell r="BH50"/>
          <cell r="BI50">
            <v>0</v>
          </cell>
          <cell r="BJ50"/>
          <cell r="BK50"/>
          <cell r="BL50">
            <v>0</v>
          </cell>
          <cell r="BM50"/>
          <cell r="BN50"/>
          <cell r="BO50">
            <v>0</v>
          </cell>
          <cell r="BP50"/>
          <cell r="BQ50"/>
          <cell r="BR50">
            <v>0</v>
          </cell>
          <cell r="BS50"/>
          <cell r="BT50"/>
          <cell r="BU50">
            <v>0</v>
          </cell>
          <cell r="BV50"/>
          <cell r="BW50"/>
          <cell r="BX50">
            <v>0</v>
          </cell>
          <cell r="BY50"/>
          <cell r="BZ50"/>
          <cell r="CA50">
            <v>0</v>
          </cell>
          <cell r="CB50">
            <v>0</v>
          </cell>
          <cell r="CC50">
            <v>0</v>
          </cell>
          <cell r="CD50">
            <v>0</v>
          </cell>
          <cell r="CE50"/>
          <cell r="CF50"/>
          <cell r="CG50">
            <v>0</v>
          </cell>
          <cell r="CH50"/>
          <cell r="CI50"/>
          <cell r="CJ50">
            <v>0</v>
          </cell>
          <cell r="CK50"/>
          <cell r="CL50"/>
          <cell r="CM50">
            <v>0</v>
          </cell>
          <cell r="CN50"/>
          <cell r="CO50"/>
          <cell r="CP50">
            <v>0</v>
          </cell>
          <cell r="CQ50"/>
          <cell r="CR50"/>
          <cell r="CS50">
            <v>0</v>
          </cell>
          <cell r="CT50"/>
          <cell r="CU50"/>
          <cell r="CV50">
            <v>0</v>
          </cell>
          <cell r="CW50"/>
          <cell r="CX50"/>
          <cell r="CY50">
            <v>0</v>
          </cell>
          <cell r="CZ50"/>
          <cell r="DA50"/>
          <cell r="DB50">
            <v>0</v>
          </cell>
          <cell r="DC50"/>
          <cell r="DD50"/>
          <cell r="DE50">
            <v>0</v>
          </cell>
          <cell r="DF50"/>
          <cell r="DG50"/>
          <cell r="DH50">
            <v>0</v>
          </cell>
          <cell r="DI50"/>
          <cell r="DJ50"/>
          <cell r="DK50">
            <v>0</v>
          </cell>
          <cell r="DL50">
            <v>0</v>
          </cell>
          <cell r="DM50">
            <v>0</v>
          </cell>
          <cell r="DN50">
            <v>0</v>
          </cell>
          <cell r="DO50">
            <v>0</v>
          </cell>
          <cell r="DP50">
            <v>0</v>
          </cell>
          <cell r="DQ50">
            <v>0</v>
          </cell>
          <cell r="DR50">
            <v>0</v>
          </cell>
          <cell r="DS50">
            <v>0</v>
          </cell>
          <cell r="DT50">
            <v>0</v>
          </cell>
          <cell r="DU50">
            <v>0</v>
          </cell>
          <cell r="DV50">
            <v>0</v>
          </cell>
          <cell r="DW50">
            <v>0</v>
          </cell>
          <cell r="DX50">
            <v>0</v>
          </cell>
          <cell r="DY50">
            <v>0</v>
          </cell>
          <cell r="DZ50">
            <v>0</v>
          </cell>
          <cell r="EA50">
            <v>0</v>
          </cell>
          <cell r="EB50">
            <v>0</v>
          </cell>
          <cell r="EC50">
            <v>0</v>
          </cell>
          <cell r="ED50">
            <v>0</v>
          </cell>
          <cell r="EE50">
            <v>0</v>
          </cell>
          <cell r="EF50">
            <v>0</v>
          </cell>
          <cell r="EG50">
            <v>0</v>
          </cell>
          <cell r="EH50">
            <v>0</v>
          </cell>
          <cell r="EI50">
            <v>0</v>
          </cell>
          <cell r="EJ50">
            <v>0</v>
          </cell>
          <cell r="EK50">
            <v>0</v>
          </cell>
          <cell r="EL50">
            <v>0</v>
          </cell>
          <cell r="EM50">
            <v>0</v>
          </cell>
          <cell r="EN50">
            <v>0</v>
          </cell>
          <cell r="EO50">
            <v>0</v>
          </cell>
        </row>
        <row r="51">
          <cell r="E51" t="str">
            <v>Increased institutional capacity and resilience of labour administrations</v>
          </cell>
          <cell r="F51" t="str">
            <v>Strategy entails assessing, strengthening and adapting labour administration and inspection systems to the new context brought about by the COVID-19 crisis and the need for a just transition to environmental sustainability, with a focus on regulatory frameworks, structures, policies, strategies and procedures, in line with inter alia Convention No. 81), strengthening the capabilities of labour administrations and labour inspectorates to adopt and better use information management systems/ deploy new technology for evidence-based policymaking, planning and service delivery; deploying cooperative and informed approaches to address compliance gaps through strategic compliance interventions, policy and organizational change; reinforcing the qualification of labour inspectors and labour administration staff, through initial and lifelong training.</v>
          </cell>
          <cell r="G51"/>
          <cell r="H51"/>
          <cell r="I51"/>
          <cell r="J51"/>
          <cell r="K51"/>
          <cell r="L51"/>
          <cell r="M51"/>
          <cell r="N51"/>
          <cell r="O51"/>
          <cell r="P51"/>
          <cell r="Q51"/>
          <cell r="R51"/>
          <cell r="S51"/>
          <cell r="T51"/>
          <cell r="U51"/>
          <cell r="V51"/>
          <cell r="W51"/>
          <cell r="X51"/>
          <cell r="Y51" t="str">
            <v>Labour inspectors and labour administration staff</v>
          </cell>
          <cell r="Z51"/>
          <cell r="AA51"/>
          <cell r="AB51"/>
          <cell r="AC51"/>
          <cell r="AD51"/>
          <cell r="AE51"/>
          <cell r="AF51" t="str">
            <v>Capacity Building</v>
          </cell>
          <cell r="AG51" t="str">
            <v>Law Enforcement</v>
          </cell>
          <cell r="AH51"/>
          <cell r="AI51" t="str">
            <v>Strengthening health, safety, and security systems, improving health services, and promoting healthy lifestyles.</v>
          </cell>
          <cell r="AJ51"/>
          <cell r="AK51" t="str">
            <v>International Labour Organization (ILO)</v>
          </cell>
          <cell r="AL51"/>
          <cell r="AM51" t="str">
            <v>Ministry of the Public Service, Home Affairs, Labour &amp; Gender Affairs</v>
          </cell>
          <cell r="AN51"/>
          <cell r="AO51"/>
          <cell r="AP51"/>
          <cell r="AQ51"/>
          <cell r="AR51"/>
          <cell r="AS51"/>
          <cell r="AT51"/>
          <cell r="AU51"/>
          <cell r="AV51"/>
          <cell r="AW51"/>
          <cell r="AX51"/>
          <cell r="AY51"/>
          <cell r="AZ51">
            <v>0</v>
          </cell>
          <cell r="BA51"/>
          <cell r="BB51"/>
          <cell r="BC51">
            <v>0</v>
          </cell>
          <cell r="BD51"/>
          <cell r="BE51"/>
          <cell r="BF51">
            <v>0</v>
          </cell>
          <cell r="BG51"/>
          <cell r="BH51"/>
          <cell r="BI51">
            <v>0</v>
          </cell>
          <cell r="BJ51"/>
          <cell r="BK51"/>
          <cell r="BL51">
            <v>0</v>
          </cell>
          <cell r="BM51"/>
          <cell r="BN51"/>
          <cell r="BO51">
            <v>0</v>
          </cell>
          <cell r="BP51"/>
          <cell r="BQ51"/>
          <cell r="BR51">
            <v>0</v>
          </cell>
          <cell r="BS51"/>
          <cell r="BT51"/>
          <cell r="BU51">
            <v>0</v>
          </cell>
          <cell r="BV51"/>
          <cell r="BW51"/>
          <cell r="BX51">
            <v>0</v>
          </cell>
          <cell r="BY51"/>
          <cell r="BZ51"/>
          <cell r="CA51">
            <v>0</v>
          </cell>
          <cell r="CB51">
            <v>0</v>
          </cell>
          <cell r="CC51">
            <v>0</v>
          </cell>
          <cell r="CD51">
            <v>0</v>
          </cell>
          <cell r="CE51"/>
          <cell r="CF51"/>
          <cell r="CG51">
            <v>0</v>
          </cell>
          <cell r="CH51"/>
          <cell r="CI51"/>
          <cell r="CJ51">
            <v>0</v>
          </cell>
          <cell r="CK51"/>
          <cell r="CL51"/>
          <cell r="CM51">
            <v>0</v>
          </cell>
          <cell r="CN51"/>
          <cell r="CO51"/>
          <cell r="CP51">
            <v>0</v>
          </cell>
          <cell r="CQ51"/>
          <cell r="CR51"/>
          <cell r="CS51">
            <v>0</v>
          </cell>
          <cell r="CT51"/>
          <cell r="CU51"/>
          <cell r="CV51">
            <v>0</v>
          </cell>
          <cell r="CW51"/>
          <cell r="CX51"/>
          <cell r="CY51">
            <v>0</v>
          </cell>
          <cell r="CZ51"/>
          <cell r="DA51"/>
          <cell r="DB51">
            <v>0</v>
          </cell>
          <cell r="DC51"/>
          <cell r="DD51"/>
          <cell r="DE51">
            <v>0</v>
          </cell>
          <cell r="DF51"/>
          <cell r="DG51"/>
          <cell r="DH51">
            <v>0</v>
          </cell>
          <cell r="DI51"/>
          <cell r="DJ51"/>
          <cell r="DK51">
            <v>0</v>
          </cell>
          <cell r="DL51">
            <v>0</v>
          </cell>
          <cell r="DM51">
            <v>0</v>
          </cell>
          <cell r="DN51">
            <v>0</v>
          </cell>
          <cell r="DO51">
            <v>0</v>
          </cell>
          <cell r="DP51">
            <v>0</v>
          </cell>
          <cell r="DQ51">
            <v>0</v>
          </cell>
          <cell r="DR51">
            <v>0</v>
          </cell>
          <cell r="DS51">
            <v>0</v>
          </cell>
          <cell r="DT51">
            <v>0</v>
          </cell>
          <cell r="DU51">
            <v>0</v>
          </cell>
          <cell r="DV51">
            <v>0</v>
          </cell>
          <cell r="DW51">
            <v>0</v>
          </cell>
          <cell r="DX51">
            <v>0</v>
          </cell>
          <cell r="DY51">
            <v>0</v>
          </cell>
          <cell r="DZ51">
            <v>0</v>
          </cell>
          <cell r="EA51">
            <v>0</v>
          </cell>
          <cell r="EB51">
            <v>0</v>
          </cell>
          <cell r="EC51">
            <v>0</v>
          </cell>
          <cell r="ED51">
            <v>0</v>
          </cell>
          <cell r="EE51">
            <v>0</v>
          </cell>
          <cell r="EF51">
            <v>0</v>
          </cell>
          <cell r="EG51">
            <v>0</v>
          </cell>
          <cell r="EH51">
            <v>0</v>
          </cell>
          <cell r="EI51">
            <v>0</v>
          </cell>
          <cell r="EJ51">
            <v>0</v>
          </cell>
          <cell r="EK51">
            <v>0</v>
          </cell>
          <cell r="EL51">
            <v>0</v>
          </cell>
          <cell r="EM51">
            <v>0</v>
          </cell>
          <cell r="EN51">
            <v>0</v>
          </cell>
          <cell r="EO51">
            <v>0</v>
          </cell>
        </row>
        <row r="52">
          <cell r="E52" t="str">
            <v>Capacity development and knowledge sharing actions conducted to connect Research, Policy and Practice to promote social inclusion in Caribbean Small Island Developing States.</v>
          </cell>
          <cell r="F52"/>
          <cell r="G52"/>
          <cell r="H52"/>
          <cell r="I52"/>
          <cell r="J52"/>
          <cell r="K52"/>
          <cell r="L52"/>
          <cell r="M52"/>
          <cell r="N52"/>
          <cell r="O52"/>
          <cell r="P52"/>
          <cell r="Q52"/>
          <cell r="R52"/>
          <cell r="S52"/>
          <cell r="T52"/>
          <cell r="U52"/>
          <cell r="V52"/>
          <cell r="W52"/>
          <cell r="X52"/>
          <cell r="Y52"/>
          <cell r="Z52"/>
          <cell r="AA52"/>
          <cell r="AB52"/>
          <cell r="AC52"/>
          <cell r="AD52"/>
          <cell r="AE52"/>
          <cell r="AF52" t="str">
            <v>Capacity Building</v>
          </cell>
          <cell r="AG52"/>
          <cell r="AH52"/>
          <cell r="AI52"/>
          <cell r="AJ52"/>
          <cell r="AK52" t="str">
            <v>United Nations Educational, Scientific and Cultural Organization (UNESCO)</v>
          </cell>
          <cell r="AL52"/>
          <cell r="AM52"/>
          <cell r="AN52"/>
          <cell r="AO52"/>
          <cell r="AP52"/>
          <cell r="AQ52"/>
          <cell r="AR52"/>
          <cell r="AS52"/>
          <cell r="AT52"/>
          <cell r="AU52"/>
          <cell r="AV52"/>
          <cell r="AW52"/>
          <cell r="AX52"/>
          <cell r="AY52"/>
          <cell r="AZ52">
            <v>0</v>
          </cell>
          <cell r="BA52"/>
          <cell r="BB52"/>
          <cell r="BC52">
            <v>0</v>
          </cell>
          <cell r="BD52"/>
          <cell r="BE52"/>
          <cell r="BF52">
            <v>0</v>
          </cell>
          <cell r="BG52"/>
          <cell r="BH52"/>
          <cell r="BI52">
            <v>0</v>
          </cell>
          <cell r="BJ52"/>
          <cell r="BK52"/>
          <cell r="BL52">
            <v>0</v>
          </cell>
          <cell r="BM52"/>
          <cell r="BN52"/>
          <cell r="BO52">
            <v>0</v>
          </cell>
          <cell r="BP52"/>
          <cell r="BQ52"/>
          <cell r="BR52">
            <v>0</v>
          </cell>
          <cell r="BS52"/>
          <cell r="BT52"/>
          <cell r="BU52">
            <v>0</v>
          </cell>
          <cell r="BV52"/>
          <cell r="BW52"/>
          <cell r="BX52">
            <v>0</v>
          </cell>
          <cell r="BY52"/>
          <cell r="BZ52"/>
          <cell r="CA52">
            <v>0</v>
          </cell>
          <cell r="CB52">
            <v>0</v>
          </cell>
          <cell r="CC52">
            <v>0</v>
          </cell>
          <cell r="CD52">
            <v>0</v>
          </cell>
          <cell r="CE52"/>
          <cell r="CF52"/>
          <cell r="CG52">
            <v>0</v>
          </cell>
          <cell r="CH52"/>
          <cell r="CI52"/>
          <cell r="CJ52">
            <v>0</v>
          </cell>
          <cell r="CK52"/>
          <cell r="CL52"/>
          <cell r="CM52">
            <v>0</v>
          </cell>
          <cell r="CN52"/>
          <cell r="CO52"/>
          <cell r="CP52">
            <v>0</v>
          </cell>
          <cell r="CQ52"/>
          <cell r="CR52"/>
          <cell r="CS52">
            <v>0</v>
          </cell>
          <cell r="CT52"/>
          <cell r="CU52"/>
          <cell r="CV52">
            <v>0</v>
          </cell>
          <cell r="CW52"/>
          <cell r="CX52"/>
          <cell r="CY52">
            <v>0</v>
          </cell>
          <cell r="CZ52"/>
          <cell r="DA52"/>
          <cell r="DB52">
            <v>0</v>
          </cell>
          <cell r="DC52"/>
          <cell r="DD52"/>
          <cell r="DE52">
            <v>0</v>
          </cell>
          <cell r="DF52"/>
          <cell r="DG52"/>
          <cell r="DH52">
            <v>0</v>
          </cell>
          <cell r="DI52"/>
          <cell r="DJ52"/>
          <cell r="DK52">
            <v>0</v>
          </cell>
          <cell r="DL52">
            <v>0</v>
          </cell>
          <cell r="DM52">
            <v>0</v>
          </cell>
          <cell r="DN52">
            <v>0</v>
          </cell>
          <cell r="DO52">
            <v>0</v>
          </cell>
          <cell r="DP52">
            <v>0</v>
          </cell>
          <cell r="DQ52">
            <v>0</v>
          </cell>
          <cell r="DR52">
            <v>0</v>
          </cell>
          <cell r="DS52">
            <v>0</v>
          </cell>
          <cell r="DT52">
            <v>0</v>
          </cell>
          <cell r="DU52">
            <v>0</v>
          </cell>
          <cell r="DV52">
            <v>0</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row>
        <row r="53">
          <cell r="E53" t="str">
            <v>National governments and regional institutions have increased capacity to collect, analyse and utilize data and information to address structural inequalities and ensure the advancement of those at risk of being left furthest behind</v>
          </cell>
          <cell r="F53" t="str">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ell>
          <cell r="G53"/>
          <cell r="H53"/>
          <cell r="I53" t="str">
            <v>Denise Blackstock, Liason Officer, blackstock@unfpa.org</v>
          </cell>
          <cell r="J53"/>
          <cell r="K53"/>
          <cell r="L53" t="str">
            <v>Develop common operational dataset from official statistics, including sex-age disaggregated subnational population projections for SDG monitoring and humanitarian preparedness and response</v>
          </cell>
          <cell r="M53"/>
          <cell r="N53"/>
          <cell r="O53"/>
          <cell r="P53" t="str">
            <v>Develop common operational dataset from official statistics, including sex-age disaggregated subnational population projections for SDG monitoring and humanitarian preparedness and response</v>
          </cell>
          <cell r="Q53"/>
          <cell r="R53"/>
          <cell r="S53"/>
          <cell r="T53" t="str">
            <v>Technical suport for the conduct, analysis and utilization of the census for sustainable development policies  (ten countries)</v>
          </cell>
          <cell r="U53"/>
          <cell r="V53"/>
          <cell r="W53"/>
          <cell r="X53"/>
          <cell r="Y53" t="str">
            <v>Population</v>
          </cell>
          <cell r="Z53"/>
          <cell r="AA53"/>
          <cell r="AB53"/>
          <cell r="AC53"/>
          <cell r="AD53"/>
          <cell r="AE53"/>
          <cell r="AF53" t="str">
            <v>Data collection and analysis</v>
          </cell>
          <cell r="AG53" t="str">
            <v>Capacity Building</v>
          </cell>
          <cell r="AH53" t="str">
            <v>Planning and Monitoring</v>
          </cell>
          <cell r="AI53" t="str">
            <v>Strengthening and coordinating data and statistical systems to enhance evidence-based policies and programmes to accelerate progress on SDGs.</v>
          </cell>
          <cell r="AJ53" t="str">
            <v>Tailored Policy Support &amp; Technical Assistance</v>
          </cell>
          <cell r="AK53" t="str">
            <v>United Nations Population Fund (UNFPA)</v>
          </cell>
          <cell r="AL53"/>
          <cell r="AM53" t="str">
            <v>National: Central Statistics Office</v>
          </cell>
          <cell r="AN53"/>
          <cell r="AO53" t="str">
            <v>regional: Organisation of Eastern Caribbean States (OECS)</v>
          </cell>
          <cell r="AP53" t="str">
            <v>Other regional partners are ECLAC, CARICOM Statistics Programme, Caribbean Development Bank</v>
          </cell>
          <cell r="AQ53"/>
          <cell r="AR53"/>
          <cell r="AS53"/>
          <cell r="AT53"/>
          <cell r="AU53"/>
          <cell r="AV53"/>
          <cell r="AW53"/>
          <cell r="AX53"/>
          <cell r="AY53"/>
          <cell r="AZ53">
            <v>0</v>
          </cell>
          <cell r="BA53"/>
          <cell r="BB53"/>
          <cell r="BC53">
            <v>0</v>
          </cell>
          <cell r="BD53"/>
          <cell r="BE53"/>
          <cell r="BF53">
            <v>0</v>
          </cell>
          <cell r="BG53"/>
          <cell r="BH53"/>
          <cell r="BI53">
            <v>0</v>
          </cell>
          <cell r="BJ53"/>
          <cell r="BK53"/>
          <cell r="BL53">
            <v>0</v>
          </cell>
          <cell r="BM53"/>
          <cell r="BN53"/>
          <cell r="BO53">
            <v>0</v>
          </cell>
          <cell r="BP53"/>
          <cell r="BQ53"/>
          <cell r="BR53">
            <v>0</v>
          </cell>
          <cell r="BS53"/>
          <cell r="BT53"/>
          <cell r="BU53">
            <v>0</v>
          </cell>
          <cell r="BV53"/>
          <cell r="BW53"/>
          <cell r="BX53">
            <v>0</v>
          </cell>
          <cell r="BY53">
            <v>40000</v>
          </cell>
          <cell r="BZ53">
            <v>40000</v>
          </cell>
          <cell r="CA53">
            <v>0</v>
          </cell>
          <cell r="CB53">
            <v>40000</v>
          </cell>
          <cell r="CC53">
            <v>40000</v>
          </cell>
          <cell r="CD53">
            <v>0</v>
          </cell>
          <cell r="CE53"/>
          <cell r="CF53"/>
          <cell r="CG53">
            <v>0</v>
          </cell>
          <cell r="CH53"/>
          <cell r="CI53"/>
          <cell r="CJ53">
            <v>0</v>
          </cell>
          <cell r="CK53"/>
          <cell r="CL53"/>
          <cell r="CM53">
            <v>0</v>
          </cell>
          <cell r="CN53"/>
          <cell r="CO53"/>
          <cell r="CP53">
            <v>0</v>
          </cell>
          <cell r="CQ53"/>
          <cell r="CR53"/>
          <cell r="CS53">
            <v>0</v>
          </cell>
          <cell r="CT53"/>
          <cell r="CU53"/>
          <cell r="CV53">
            <v>0</v>
          </cell>
          <cell r="CW53"/>
          <cell r="CX53"/>
          <cell r="CY53">
            <v>0</v>
          </cell>
          <cell r="CZ53"/>
          <cell r="DA53"/>
          <cell r="DB53">
            <v>0</v>
          </cell>
          <cell r="DC53"/>
          <cell r="DD53"/>
          <cell r="DE53">
            <v>0</v>
          </cell>
          <cell r="DF53"/>
          <cell r="DG53"/>
          <cell r="DH53">
            <v>0</v>
          </cell>
          <cell r="DI53"/>
          <cell r="DJ53"/>
          <cell r="DK53">
            <v>0</v>
          </cell>
          <cell r="DL53">
            <v>0</v>
          </cell>
          <cell r="DM53">
            <v>0</v>
          </cell>
          <cell r="DN53">
            <v>0</v>
          </cell>
          <cell r="DO53">
            <v>0</v>
          </cell>
          <cell r="DP53">
            <v>0</v>
          </cell>
          <cell r="DQ53">
            <v>0</v>
          </cell>
          <cell r="DR53">
            <v>0</v>
          </cell>
          <cell r="DS53">
            <v>0</v>
          </cell>
          <cell r="DT53">
            <v>0</v>
          </cell>
          <cell r="DU53">
            <v>0</v>
          </cell>
          <cell r="DV53">
            <v>0</v>
          </cell>
          <cell r="DW53">
            <v>0</v>
          </cell>
          <cell r="DX53">
            <v>0</v>
          </cell>
          <cell r="DY53">
            <v>0</v>
          </cell>
          <cell r="DZ53">
            <v>0</v>
          </cell>
          <cell r="EA53">
            <v>0</v>
          </cell>
          <cell r="EB53">
            <v>0</v>
          </cell>
          <cell r="EC53">
            <v>0</v>
          </cell>
          <cell r="ED53">
            <v>0</v>
          </cell>
          <cell r="EE53">
            <v>0</v>
          </cell>
          <cell r="EF53">
            <v>0</v>
          </cell>
          <cell r="EG53">
            <v>0</v>
          </cell>
          <cell r="EH53">
            <v>0</v>
          </cell>
          <cell r="EI53">
            <v>0</v>
          </cell>
          <cell r="EJ53">
            <v>0</v>
          </cell>
          <cell r="EK53">
            <v>0</v>
          </cell>
          <cell r="EL53">
            <v>0</v>
          </cell>
          <cell r="EM53">
            <v>0</v>
          </cell>
          <cell r="EN53">
            <v>0</v>
          </cell>
          <cell r="EO53">
            <v>0</v>
          </cell>
        </row>
        <row r="54">
          <cell r="E54" t="str">
            <v>Ministries of Health are better able to effectively forecast, procure, distribute and track sexual and reproductive health commodities and collaborate with civil society organizations to create demand and deliver sexual and reproductive health information and services</v>
          </cell>
          <cell r="F54" t="str">
            <v xml:space="preserve">Focus on strengthening reproductive health commodity security in the areas of demand satisfaction for family planning, procurement system and processes of RH and MNN commodities, access/availability of RH and MNN commodities/family planning services, capacity for supply chain management, planning, monitoring and reporting and enabling environment.
</v>
          </cell>
          <cell r="G54"/>
          <cell r="H54"/>
          <cell r="I54" t="str">
            <v>Denise Blackstock, Liason Officer, blackstock@unfpa.org</v>
          </cell>
          <cell r="J54"/>
          <cell r="K54"/>
          <cell r="L54"/>
          <cell r="M54"/>
          <cell r="N54" t="str">
            <v xml:space="preserve">Develop a sustainable population policy and action plan aligned to the National Resilience Development Strategy 2030 </v>
          </cell>
          <cell r="O54"/>
          <cell r="P54" t="str">
            <v>Prepare a population situation analysis of demographic transition and human mobility and formulate a sustainable population policy and action plan</v>
          </cell>
          <cell r="Q54"/>
          <cell r="R54"/>
          <cell r="S54"/>
          <cell r="T54" t="str">
            <v>Development of data apprciation conceptual framework</v>
          </cell>
          <cell r="U54"/>
          <cell r="V54"/>
          <cell r="W54"/>
          <cell r="X54"/>
          <cell r="Y54" t="str">
            <v>Women and Girls</v>
          </cell>
          <cell r="Z54"/>
          <cell r="AA54"/>
          <cell r="AB54"/>
          <cell r="AC54"/>
          <cell r="AD54"/>
          <cell r="AE54"/>
          <cell r="AF54" t="str">
            <v>Sexual and Reproductive Health (SRH)</v>
          </cell>
          <cell r="AG54" t="str">
            <v>Health/Policy Programme Strengthening</v>
          </cell>
          <cell r="AH54" t="str">
            <v>Health Capacity Building</v>
          </cell>
          <cell r="AI54" t="str">
            <v>Strengthening health, safety, and security systems, improving health services, and promoting healthy lifestyles.</v>
          </cell>
          <cell r="AJ54" t="str">
            <v>Tailored Policy Support &amp; Technical Assistance</v>
          </cell>
          <cell r="AK54" t="str">
            <v>United Nations Population Fund (UNFPA)</v>
          </cell>
          <cell r="AL54"/>
          <cell r="AM54" t="str">
            <v xml:space="preserve">National: Ministry of Health &amp; Wellness; Dept. of Gender Affairs </v>
          </cell>
          <cell r="AN54"/>
          <cell r="AO54" t="str">
            <v>Regional: Organisation of Eastern Caribbean States (OECS)</v>
          </cell>
          <cell r="AP54" t="str">
            <v>Other regional partners are ECLAC, CARICOM Statistics Programme, Caribbean Development Bank</v>
          </cell>
          <cell r="AQ54"/>
          <cell r="AR54"/>
          <cell r="AS54"/>
          <cell r="AT54"/>
          <cell r="AU54"/>
          <cell r="AV54"/>
          <cell r="AW54"/>
          <cell r="AX54"/>
          <cell r="AY54"/>
          <cell r="AZ54">
            <v>0</v>
          </cell>
          <cell r="BA54"/>
          <cell r="BB54"/>
          <cell r="BC54">
            <v>0</v>
          </cell>
          <cell r="BD54"/>
          <cell r="BE54"/>
          <cell r="BF54">
            <v>0</v>
          </cell>
          <cell r="BG54">
            <v>30000</v>
          </cell>
          <cell r="BH54">
            <v>30000</v>
          </cell>
          <cell r="BI54">
            <v>0</v>
          </cell>
          <cell r="BJ54"/>
          <cell r="BK54"/>
          <cell r="BL54">
            <v>0</v>
          </cell>
          <cell r="BM54">
            <v>39250</v>
          </cell>
          <cell r="BN54">
            <v>39250</v>
          </cell>
          <cell r="BO54">
            <v>0</v>
          </cell>
          <cell r="BP54"/>
          <cell r="BQ54"/>
          <cell r="BR54">
            <v>0</v>
          </cell>
          <cell r="BS54"/>
          <cell r="BT54"/>
          <cell r="BU54">
            <v>0</v>
          </cell>
          <cell r="BV54"/>
          <cell r="BW54"/>
          <cell r="BX54">
            <v>0</v>
          </cell>
          <cell r="BY54">
            <v>25000</v>
          </cell>
          <cell r="BZ54">
            <v>25000</v>
          </cell>
          <cell r="CA54">
            <v>0</v>
          </cell>
          <cell r="CB54">
            <v>94250</v>
          </cell>
          <cell r="CC54">
            <v>94250</v>
          </cell>
          <cell r="CD54">
            <v>0</v>
          </cell>
          <cell r="CE54"/>
          <cell r="CF54"/>
          <cell r="CG54">
            <v>0</v>
          </cell>
          <cell r="CH54"/>
          <cell r="CI54"/>
          <cell r="CJ54">
            <v>0</v>
          </cell>
          <cell r="CK54"/>
          <cell r="CL54"/>
          <cell r="CM54">
            <v>0</v>
          </cell>
          <cell r="CN54"/>
          <cell r="CO54"/>
          <cell r="CP54">
            <v>0</v>
          </cell>
          <cell r="CQ54"/>
          <cell r="CR54"/>
          <cell r="CS54">
            <v>0</v>
          </cell>
          <cell r="CT54"/>
          <cell r="CU54"/>
          <cell r="CV54">
            <v>0</v>
          </cell>
          <cell r="CW54"/>
          <cell r="CX54"/>
          <cell r="CY54">
            <v>0</v>
          </cell>
          <cell r="CZ54"/>
          <cell r="DA54"/>
          <cell r="DB54">
            <v>0</v>
          </cell>
          <cell r="DC54"/>
          <cell r="DD54"/>
          <cell r="DE54">
            <v>0</v>
          </cell>
          <cell r="DF54"/>
          <cell r="DG54"/>
          <cell r="DH54">
            <v>0</v>
          </cell>
          <cell r="DI54"/>
          <cell r="DJ54"/>
          <cell r="DK54">
            <v>0</v>
          </cell>
          <cell r="DL54">
            <v>0</v>
          </cell>
          <cell r="DM54">
            <v>0</v>
          </cell>
          <cell r="DN54">
            <v>0</v>
          </cell>
          <cell r="DO54">
            <v>0</v>
          </cell>
          <cell r="DP54">
            <v>0</v>
          </cell>
          <cell r="DQ54">
            <v>0</v>
          </cell>
          <cell r="DR54">
            <v>0</v>
          </cell>
          <cell r="DS54">
            <v>0</v>
          </cell>
          <cell r="DT54">
            <v>0</v>
          </cell>
          <cell r="DU54">
            <v>0</v>
          </cell>
          <cell r="DV54">
            <v>0</v>
          </cell>
          <cell r="DW54">
            <v>0</v>
          </cell>
          <cell r="DX54">
            <v>0</v>
          </cell>
          <cell r="DY54">
            <v>0</v>
          </cell>
          <cell r="DZ54">
            <v>0</v>
          </cell>
          <cell r="EA54">
            <v>30000</v>
          </cell>
          <cell r="EB54">
            <v>30000</v>
          </cell>
          <cell r="EC54">
            <v>0</v>
          </cell>
          <cell r="ED54">
            <v>0</v>
          </cell>
          <cell r="EE54">
            <v>0</v>
          </cell>
          <cell r="EF54">
            <v>0</v>
          </cell>
          <cell r="EG54">
            <v>39250</v>
          </cell>
          <cell r="EH54">
            <v>39250</v>
          </cell>
          <cell r="EI54">
            <v>0</v>
          </cell>
          <cell r="EJ54">
            <v>0</v>
          </cell>
          <cell r="EK54">
            <v>0</v>
          </cell>
          <cell r="EL54">
            <v>0</v>
          </cell>
          <cell r="EM54">
            <v>0</v>
          </cell>
          <cell r="EN54">
            <v>0</v>
          </cell>
          <cell r="EO54">
            <v>0</v>
          </cell>
        </row>
        <row r="55">
          <cell r="E55" t="str">
            <v xml:space="preserve">Government entities and regional institutions are better able to integrate sexual and reproductive health and reproductive rights into laws, policies and plans                                                                 </v>
          </cell>
          <cell r="F55" t="str">
            <v>Core interventions include strengthening the legislative/policy framework for sexual and reproductive health and rights, including for adolescents and marginalized groups; improving standards for quality health care services for adolescents; and integration of the Minimum Initial Service Package (MISP) for Reproductive Health in National Health Sector Emergency Plans.
Countries targeted: Anguilla, Antigua &amp; Barbuda, Barbados, British Virgin Islands, Dominica, Grenada, Montserrat, St Kitts &amp; Nevis, St Lucia, St Vincent &amp; Grenadines</v>
          </cell>
          <cell r="G55"/>
          <cell r="H55"/>
          <cell r="I55" t="str">
            <v>Denise Blackstock, Liason Officer, blackstock@unfpa.org</v>
          </cell>
          <cell r="J55"/>
          <cell r="K55"/>
          <cell r="L55"/>
          <cell r="M55"/>
          <cell r="N55" t="str">
            <v>Development of national  SRHR Policy including consultations and validation processes</v>
          </cell>
          <cell r="O55" t="str">
            <v>Update the national SRHR Policy including consultations and validation processes</v>
          </cell>
          <cell r="P55" t="str">
            <v>Development of national SRHR Policy including consultations and validation processes</v>
          </cell>
          <cell r="Q55"/>
          <cell r="R55" t="str">
            <v>Development of national  SRHR Policy including consultations and validation processes</v>
          </cell>
          <cell r="S55" t="str">
            <v>Development of national  SRHR Policy including consultations and validation processes</v>
          </cell>
          <cell r="T55" t="str">
            <v>Update of OECS Model Legislation on Access to Sexual and Reproducive Health Services for Adolescents (based on findings and recommendations from UNFPA Legislative Review Study) - targeting OECS Member States</v>
          </cell>
          <cell r="U55"/>
          <cell r="V55"/>
          <cell r="W55"/>
          <cell r="X55"/>
          <cell r="Y55"/>
          <cell r="Z55"/>
          <cell r="AA55"/>
          <cell r="AB55"/>
          <cell r="AC55"/>
          <cell r="AD55"/>
          <cell r="AE55"/>
          <cell r="AF55" t="str">
            <v>Sexual and Reproductive Health (SRH)</v>
          </cell>
          <cell r="AG55" t="str">
            <v>Health/Policy Programme Strengthening</v>
          </cell>
          <cell r="AH55" t="str">
            <v>Health Emergency/Disaster Preparedness</v>
          </cell>
          <cell r="AI55"/>
          <cell r="AJ55" t="str">
            <v>Tailored Policy Support &amp; Technical Assistance</v>
          </cell>
          <cell r="AK55" t="str">
            <v>United Nations Population Fund (UNFPA)</v>
          </cell>
          <cell r="AL55"/>
          <cell r="AM55"/>
          <cell r="AN55"/>
          <cell r="AO55" t="str">
            <v>Organisation of Eastern Caribbean States (OECS)</v>
          </cell>
          <cell r="AP55" t="str">
            <v>Caribbean Family Planning Association, International Planned Parenthood Federation (IPPF) Caribbean and Americas</v>
          </cell>
          <cell r="AQ55"/>
          <cell r="AR55"/>
          <cell r="AS55"/>
          <cell r="AT55"/>
          <cell r="AU55"/>
          <cell r="AV55"/>
          <cell r="AW55"/>
          <cell r="AX55"/>
          <cell r="AY55"/>
          <cell r="AZ55">
            <v>0</v>
          </cell>
          <cell r="BA55"/>
          <cell r="BB55"/>
          <cell r="BC55">
            <v>0</v>
          </cell>
          <cell r="BD55"/>
          <cell r="BE55"/>
          <cell r="BF55">
            <v>0</v>
          </cell>
          <cell r="BG55">
            <v>40000</v>
          </cell>
          <cell r="BH55">
            <v>40000</v>
          </cell>
          <cell r="BI55">
            <v>0</v>
          </cell>
          <cell r="BJ55">
            <v>40000</v>
          </cell>
          <cell r="BK55">
            <v>40000</v>
          </cell>
          <cell r="BL55">
            <v>0</v>
          </cell>
          <cell r="BM55">
            <v>15000</v>
          </cell>
          <cell r="BN55">
            <v>15000</v>
          </cell>
          <cell r="BO55">
            <v>0</v>
          </cell>
          <cell r="BP55"/>
          <cell r="BQ55"/>
          <cell r="BR55">
            <v>0</v>
          </cell>
          <cell r="BS55">
            <v>40000</v>
          </cell>
          <cell r="BT55">
            <v>40000</v>
          </cell>
          <cell r="BU55">
            <v>0</v>
          </cell>
          <cell r="BV55">
            <v>40000</v>
          </cell>
          <cell r="BW55">
            <v>40000</v>
          </cell>
          <cell r="BX55">
            <v>0</v>
          </cell>
          <cell r="BY55"/>
          <cell r="BZ55"/>
          <cell r="CA55">
            <v>0</v>
          </cell>
          <cell r="CB55">
            <v>175000</v>
          </cell>
          <cell r="CC55">
            <v>175000</v>
          </cell>
          <cell r="CD55">
            <v>0</v>
          </cell>
          <cell r="CE55"/>
          <cell r="CF55"/>
          <cell r="CG55">
            <v>0</v>
          </cell>
          <cell r="CH55"/>
          <cell r="CI55"/>
          <cell r="CJ55">
            <v>0</v>
          </cell>
          <cell r="CK55"/>
          <cell r="CL55"/>
          <cell r="CM55">
            <v>0</v>
          </cell>
          <cell r="CN55"/>
          <cell r="CO55"/>
          <cell r="CP55">
            <v>0</v>
          </cell>
          <cell r="CQ55"/>
          <cell r="CR55"/>
          <cell r="CS55">
            <v>0</v>
          </cell>
          <cell r="CT55"/>
          <cell r="CU55"/>
          <cell r="CV55">
            <v>0</v>
          </cell>
          <cell r="CW55"/>
          <cell r="CX55"/>
          <cell r="CY55">
            <v>0</v>
          </cell>
          <cell r="CZ55"/>
          <cell r="DA55"/>
          <cell r="DB55">
            <v>0</v>
          </cell>
          <cell r="DC55"/>
          <cell r="DD55"/>
          <cell r="DE55">
            <v>0</v>
          </cell>
          <cell r="DF55"/>
          <cell r="DG55"/>
          <cell r="DH55">
            <v>0</v>
          </cell>
          <cell r="DI55"/>
          <cell r="DJ55"/>
          <cell r="DK55">
            <v>0</v>
          </cell>
          <cell r="DL55">
            <v>0</v>
          </cell>
          <cell r="DM55">
            <v>0</v>
          </cell>
          <cell r="DN55">
            <v>0</v>
          </cell>
          <cell r="DO55">
            <v>0</v>
          </cell>
          <cell r="DP55">
            <v>0</v>
          </cell>
          <cell r="DQ55">
            <v>0</v>
          </cell>
          <cell r="DR55">
            <v>0</v>
          </cell>
          <cell r="DS55">
            <v>0</v>
          </cell>
          <cell r="DT55">
            <v>0</v>
          </cell>
          <cell r="DU55">
            <v>0</v>
          </cell>
          <cell r="DV55">
            <v>0</v>
          </cell>
          <cell r="DW55">
            <v>0</v>
          </cell>
          <cell r="DX55">
            <v>0</v>
          </cell>
          <cell r="DY55">
            <v>0</v>
          </cell>
          <cell r="DZ55">
            <v>0</v>
          </cell>
          <cell r="EA55">
            <v>40000</v>
          </cell>
          <cell r="EB55">
            <v>40000</v>
          </cell>
          <cell r="EC55">
            <v>0</v>
          </cell>
          <cell r="ED55">
            <v>40000</v>
          </cell>
          <cell r="EE55">
            <v>40000</v>
          </cell>
          <cell r="EF55">
            <v>0</v>
          </cell>
          <cell r="EG55">
            <v>15000</v>
          </cell>
          <cell r="EH55">
            <v>15000</v>
          </cell>
          <cell r="EI55">
            <v>0</v>
          </cell>
          <cell r="EJ55">
            <v>0</v>
          </cell>
          <cell r="EK55">
            <v>0</v>
          </cell>
          <cell r="EL55">
            <v>0</v>
          </cell>
          <cell r="EM55">
            <v>40000</v>
          </cell>
          <cell r="EN55">
            <v>40000</v>
          </cell>
          <cell r="EO55">
            <v>0</v>
          </cell>
        </row>
        <row r="56">
          <cell r="E56" t="str">
            <v xml:space="preserve">Improved capacity of the UN, regional and national systems to produce and analyse gender statistics to measure progress on the SDGs. </v>
          </cell>
          <cell r="F56" t="str">
            <v xml:space="preserve">Increasing national and regional Capacity to collect, use, analyse and publicise gender statistics and sex-disaggregated data across planning, monitoring and decision making (Regional).
</v>
          </cell>
          <cell r="G56"/>
          <cell r="H56"/>
          <cell r="I56"/>
          <cell r="J56"/>
          <cell r="K56"/>
          <cell r="L56"/>
          <cell r="M56"/>
          <cell r="N56" t="str">
            <v>Improved capacity of the UN, regional and national systems to produce and analyse gender statistics to measure progress on the SDGs.</v>
          </cell>
          <cell r="O56"/>
          <cell r="P56"/>
          <cell r="Q56"/>
          <cell r="R56"/>
          <cell r="S56"/>
          <cell r="T56"/>
          <cell r="U56" t="str">
            <v>Gender equality/women’s empowerment is the principle objective (3)</v>
          </cell>
          <cell r="V56" t="str">
            <v>Principal Contribution is to the realization of human rights (3)</v>
          </cell>
          <cell r="W56" t="str">
            <v>Contributes to sustaining peace in a limited way  human rights (1)</v>
          </cell>
          <cell r="X56" t="str">
            <v>Normative Support </v>
          </cell>
          <cell r="Y56" t="str">
            <v>Women and Girls</v>
          </cell>
          <cell r="Z56" t="str">
            <v xml:space="preserve">Other </v>
          </cell>
          <cell r="AA56"/>
          <cell r="AB56"/>
          <cell r="AC56"/>
          <cell r="AD56"/>
          <cell r="AE56"/>
          <cell r="AF56" t="str">
            <v>Data collection and analysis</v>
          </cell>
          <cell r="AG56" t="str">
            <v>Support to Institutions</v>
          </cell>
          <cell r="AH56" t="str">
            <v>Capacity Building</v>
          </cell>
          <cell r="AI56" t="str">
            <v>Strengthening and coordinating data and statistical systems to enhance evidence-based policies and programmes to accelerate progress on SDGs.</v>
          </cell>
          <cell r="AJ56" t="str">
            <v>Tailored Policy Support &amp; Technical Assistance</v>
          </cell>
          <cell r="AK56" t="str">
            <v>United Nations Entity for Gender Equality and the Empowerment of Women (UN Women)</v>
          </cell>
          <cell r="AL56"/>
          <cell r="AM56"/>
          <cell r="AN56"/>
          <cell r="AO56" t="str">
            <v>Caribbean Community Secretariat (CARICOM)</v>
          </cell>
          <cell r="AP56"/>
          <cell r="AQ56"/>
          <cell r="AR56"/>
          <cell r="AS56"/>
          <cell r="AT56"/>
          <cell r="AU56"/>
          <cell r="AV56"/>
          <cell r="AW56"/>
          <cell r="AX56"/>
          <cell r="AY56"/>
          <cell r="AZ56">
            <v>0</v>
          </cell>
          <cell r="BA56"/>
          <cell r="BB56"/>
          <cell r="BC56">
            <v>0</v>
          </cell>
          <cell r="BD56"/>
          <cell r="BE56"/>
          <cell r="BF56">
            <v>0</v>
          </cell>
          <cell r="BG56">
            <v>1760</v>
          </cell>
          <cell r="BH56"/>
          <cell r="BI56">
            <v>1760</v>
          </cell>
          <cell r="BJ56"/>
          <cell r="BK56"/>
          <cell r="BL56">
            <v>0</v>
          </cell>
          <cell r="BM56"/>
          <cell r="BN56"/>
          <cell r="BO56">
            <v>0</v>
          </cell>
          <cell r="BP56"/>
          <cell r="BQ56"/>
          <cell r="BR56">
            <v>0</v>
          </cell>
          <cell r="BS56"/>
          <cell r="BT56"/>
          <cell r="BU56">
            <v>0</v>
          </cell>
          <cell r="BV56"/>
          <cell r="BW56"/>
          <cell r="BX56">
            <v>0</v>
          </cell>
          <cell r="BY56"/>
          <cell r="BZ56"/>
          <cell r="CA56">
            <v>0</v>
          </cell>
          <cell r="CB56">
            <v>1760</v>
          </cell>
          <cell r="CC56">
            <v>0</v>
          </cell>
          <cell r="CD56">
            <v>1760</v>
          </cell>
          <cell r="CE56"/>
          <cell r="CF56"/>
          <cell r="CG56">
            <v>0</v>
          </cell>
          <cell r="CH56"/>
          <cell r="CI56"/>
          <cell r="CJ56">
            <v>0</v>
          </cell>
          <cell r="CK56"/>
          <cell r="CL56"/>
          <cell r="CM56">
            <v>0</v>
          </cell>
          <cell r="CN56"/>
          <cell r="CO56"/>
          <cell r="CP56">
            <v>0</v>
          </cell>
          <cell r="CQ56"/>
          <cell r="CR56">
            <v>500</v>
          </cell>
          <cell r="CS56">
            <v>-500</v>
          </cell>
          <cell r="CT56"/>
          <cell r="CU56"/>
          <cell r="CV56">
            <v>0</v>
          </cell>
          <cell r="CW56"/>
          <cell r="CX56"/>
          <cell r="CY56">
            <v>0</v>
          </cell>
          <cell r="CZ56"/>
          <cell r="DA56"/>
          <cell r="DB56">
            <v>0</v>
          </cell>
          <cell r="DC56"/>
          <cell r="DD56"/>
          <cell r="DE56">
            <v>0</v>
          </cell>
          <cell r="DF56"/>
          <cell r="DG56"/>
          <cell r="DH56">
            <v>0</v>
          </cell>
          <cell r="DI56"/>
          <cell r="DJ56"/>
          <cell r="DK56">
            <v>0</v>
          </cell>
          <cell r="DL56">
            <v>0</v>
          </cell>
          <cell r="DM56">
            <v>500</v>
          </cell>
          <cell r="DN56">
            <v>-500</v>
          </cell>
          <cell r="DO56">
            <v>0</v>
          </cell>
          <cell r="DP56">
            <v>0</v>
          </cell>
          <cell r="DQ56">
            <v>0</v>
          </cell>
          <cell r="DR56">
            <v>0</v>
          </cell>
          <cell r="DS56">
            <v>0</v>
          </cell>
          <cell r="DT56">
            <v>0</v>
          </cell>
          <cell r="DU56">
            <v>0</v>
          </cell>
          <cell r="DV56">
            <v>0</v>
          </cell>
          <cell r="DW56">
            <v>0</v>
          </cell>
          <cell r="DX56">
            <v>0</v>
          </cell>
          <cell r="DY56">
            <v>0</v>
          </cell>
          <cell r="DZ56">
            <v>0</v>
          </cell>
          <cell r="EA56">
            <v>1760</v>
          </cell>
          <cell r="EB56">
            <v>500</v>
          </cell>
          <cell r="EC56">
            <v>1260</v>
          </cell>
          <cell r="ED56">
            <v>0</v>
          </cell>
          <cell r="EE56">
            <v>0</v>
          </cell>
          <cell r="EF56">
            <v>0</v>
          </cell>
          <cell r="EG56">
            <v>0</v>
          </cell>
          <cell r="EH56">
            <v>0</v>
          </cell>
          <cell r="EI56">
            <v>0</v>
          </cell>
          <cell r="EJ56">
            <v>0</v>
          </cell>
          <cell r="EK56">
            <v>0</v>
          </cell>
          <cell r="EL56">
            <v>0</v>
          </cell>
          <cell r="EM56">
            <v>0</v>
          </cell>
          <cell r="EN56">
            <v>0</v>
          </cell>
          <cell r="EO56">
            <v>0</v>
          </cell>
        </row>
        <row r="57">
          <cell r="E57" t="str">
            <v>Strengthened capacity of and collaboration between NGMs and CSOs (including FBOs) to mainstream gender throughout regional and national policies and programmes.</v>
          </cell>
          <cell r="F57" t="str">
            <v xml:space="preserve">closely linked to realising MSDCF Outcome 8: People in the Caribbean and communities are engaged in building and maintaining safer, fairer, more inclusive, and equitable societies. </v>
          </cell>
          <cell r="G57"/>
          <cell r="H57"/>
          <cell r="I57"/>
          <cell r="J57"/>
          <cell r="K57"/>
          <cell r="L57"/>
          <cell r="M57"/>
          <cell r="N57"/>
          <cell r="O57"/>
          <cell r="P57"/>
          <cell r="Q57"/>
          <cell r="R57"/>
          <cell r="S57"/>
          <cell r="T57"/>
          <cell r="U57"/>
          <cell r="V57"/>
          <cell r="W57"/>
          <cell r="X57"/>
          <cell r="Y57"/>
          <cell r="Z57"/>
          <cell r="AA57"/>
          <cell r="AB57"/>
          <cell r="AC57"/>
          <cell r="AD57"/>
          <cell r="AE57"/>
          <cell r="AF57" t="str">
            <v>Gender discriminatory roles and practices</v>
          </cell>
          <cell r="AG57" t="str">
            <v>Support to Institutions</v>
          </cell>
          <cell r="AH57" t="str">
            <v>Capacity Building</v>
          </cell>
          <cell r="AI57"/>
          <cell r="AJ57" t="str">
            <v>Tailored Policy Support &amp; Technical Assistance</v>
          </cell>
          <cell r="AK57" t="str">
            <v>United Nations Entity for Gender Equality and the Empowerment of Women (UN Women)</v>
          </cell>
          <cell r="AL57"/>
          <cell r="AM57"/>
          <cell r="AN57"/>
          <cell r="AO57" t="str">
            <v>Caribbean Community Secretariat (CARICOM</v>
          </cell>
          <cell r="AP57" t="str">
            <v xml:space="preserve"> OECS Secretariat</v>
          </cell>
          <cell r="AQ57"/>
          <cell r="AR57"/>
          <cell r="AS57"/>
          <cell r="AT57"/>
          <cell r="AU57"/>
          <cell r="AV57"/>
          <cell r="AW57"/>
          <cell r="AX57"/>
          <cell r="AY57"/>
          <cell r="AZ57">
            <v>0</v>
          </cell>
          <cell r="BA57"/>
          <cell r="BB57"/>
          <cell r="BC57">
            <v>0</v>
          </cell>
          <cell r="BD57"/>
          <cell r="BE57"/>
          <cell r="BF57">
            <v>0</v>
          </cell>
          <cell r="BG57"/>
          <cell r="BH57"/>
          <cell r="BI57">
            <v>0</v>
          </cell>
          <cell r="BJ57"/>
          <cell r="BK57"/>
          <cell r="BL57">
            <v>0</v>
          </cell>
          <cell r="BM57"/>
          <cell r="BN57"/>
          <cell r="BO57">
            <v>0</v>
          </cell>
          <cell r="BP57"/>
          <cell r="BQ57"/>
          <cell r="BR57">
            <v>0</v>
          </cell>
          <cell r="BS57"/>
          <cell r="BT57"/>
          <cell r="BU57">
            <v>0</v>
          </cell>
          <cell r="BV57"/>
          <cell r="BW57"/>
          <cell r="BX57">
            <v>0</v>
          </cell>
          <cell r="BY57"/>
          <cell r="BZ57"/>
          <cell r="CA57">
            <v>0</v>
          </cell>
          <cell r="CB57">
            <v>0</v>
          </cell>
          <cell r="CC57">
            <v>0</v>
          </cell>
          <cell r="CD57">
            <v>0</v>
          </cell>
          <cell r="CE57"/>
          <cell r="CF57"/>
          <cell r="CG57">
            <v>0</v>
          </cell>
          <cell r="CH57"/>
          <cell r="CI57"/>
          <cell r="CJ57">
            <v>0</v>
          </cell>
          <cell r="CK57"/>
          <cell r="CL57"/>
          <cell r="CM57">
            <v>0</v>
          </cell>
          <cell r="CN57"/>
          <cell r="CO57"/>
          <cell r="CP57">
            <v>0</v>
          </cell>
          <cell r="CQ57"/>
          <cell r="CR57"/>
          <cell r="CS57">
            <v>0</v>
          </cell>
          <cell r="CT57"/>
          <cell r="CU57"/>
          <cell r="CV57">
            <v>0</v>
          </cell>
          <cell r="CW57"/>
          <cell r="CX57"/>
          <cell r="CY57">
            <v>0</v>
          </cell>
          <cell r="CZ57"/>
          <cell r="DA57"/>
          <cell r="DB57">
            <v>0</v>
          </cell>
          <cell r="DC57"/>
          <cell r="DD57"/>
          <cell r="DE57">
            <v>0</v>
          </cell>
          <cell r="DF57"/>
          <cell r="DG57"/>
          <cell r="DH57">
            <v>0</v>
          </cell>
          <cell r="DI57"/>
          <cell r="DJ57"/>
          <cell r="DK57">
            <v>0</v>
          </cell>
          <cell r="DL57">
            <v>0</v>
          </cell>
          <cell r="DM57">
            <v>0</v>
          </cell>
          <cell r="DN57">
            <v>0</v>
          </cell>
          <cell r="DO57">
            <v>0</v>
          </cell>
          <cell r="DP57">
            <v>0</v>
          </cell>
          <cell r="DQ57">
            <v>0</v>
          </cell>
          <cell r="DR57">
            <v>0</v>
          </cell>
          <cell r="DS57">
            <v>0</v>
          </cell>
          <cell r="DT57">
            <v>0</v>
          </cell>
          <cell r="DU57">
            <v>0</v>
          </cell>
          <cell r="DV57">
            <v>0</v>
          </cell>
          <cell r="DW57">
            <v>0</v>
          </cell>
          <cell r="DX57">
            <v>0</v>
          </cell>
          <cell r="DY57">
            <v>0</v>
          </cell>
          <cell r="DZ57">
            <v>0</v>
          </cell>
          <cell r="EA57">
            <v>0</v>
          </cell>
          <cell r="EB57">
            <v>0</v>
          </cell>
          <cell r="EC57">
            <v>0</v>
          </cell>
          <cell r="ED57">
            <v>0</v>
          </cell>
          <cell r="EE57">
            <v>0</v>
          </cell>
          <cell r="EF57">
            <v>0</v>
          </cell>
          <cell r="EG57">
            <v>0</v>
          </cell>
          <cell r="EH57">
            <v>0</v>
          </cell>
          <cell r="EI57">
            <v>0</v>
          </cell>
          <cell r="EJ57">
            <v>0</v>
          </cell>
          <cell r="EK57">
            <v>0</v>
          </cell>
          <cell r="EL57">
            <v>0</v>
          </cell>
          <cell r="EM57">
            <v>0</v>
          </cell>
          <cell r="EN57">
            <v>0</v>
          </cell>
          <cell r="EO57">
            <v>0</v>
          </cell>
        </row>
        <row r="58">
          <cell r="E58" t="str">
            <v>Enhanced capacities among the media, sports and members of the creative and cultural industries and the women’s movement in CARICOM to report and promote positive social norms that promote gender equality and women’s empowerment.</v>
          </cell>
          <cell r="F58" t="str">
            <v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v>
          </cell>
          <cell r="G58"/>
          <cell r="H58"/>
          <cell r="I58"/>
          <cell r="J58"/>
          <cell r="K58"/>
          <cell r="L58"/>
          <cell r="M58"/>
          <cell r="N58"/>
          <cell r="O58"/>
          <cell r="P58"/>
          <cell r="Q58"/>
          <cell r="R58"/>
          <cell r="S58"/>
          <cell r="T58"/>
          <cell r="U58"/>
          <cell r="V58"/>
          <cell r="W58"/>
          <cell r="X58"/>
          <cell r="Y58" t="str">
            <v>Media and sports personnel, women, persons in the creative/cultural industries</v>
          </cell>
          <cell r="Z58"/>
          <cell r="AA58"/>
          <cell r="AB58"/>
          <cell r="AC58"/>
          <cell r="AD58"/>
          <cell r="AE58"/>
          <cell r="AF58" t="str">
            <v>Gender discriminatory roles and practices</v>
          </cell>
          <cell r="AG58" t="str">
            <v>Support to Institutions</v>
          </cell>
          <cell r="AH58" t="str">
            <v>Capacity Building</v>
          </cell>
          <cell r="AI58" t="str">
            <v>Strengthening health, safety, and security systems, improving health services, and promoting healthy lifestyles.</v>
          </cell>
          <cell r="AJ58" t="str">
            <v>Tailored Policy Support &amp; Technical Assistance</v>
          </cell>
          <cell r="AK58" t="str">
            <v>United Nations Entity for Gender Equality and the Empowerment of Women (UN Women)</v>
          </cell>
          <cell r="AL58"/>
          <cell r="AM58" t="str">
            <v xml:space="preserve">National: Ministry of the Public Service, Home Affairs, Labour &amp; Gender Affairs; Ministry of Youth &amp; Sports; Ministry of Tourism, Investment, Creative Industries, Culture and Broadcasting. </v>
          </cell>
          <cell r="AN58"/>
          <cell r="AO58" t="str">
            <v>Regiional: Caribbean Community Secretariat (CARICOM</v>
          </cell>
          <cell r="AP58" t="str">
            <v xml:space="preserve"> OECS Secretariat</v>
          </cell>
          <cell r="AQ58"/>
          <cell r="AR58"/>
          <cell r="AS58"/>
          <cell r="AT58"/>
          <cell r="AU58"/>
          <cell r="AV58"/>
          <cell r="AW58"/>
          <cell r="AX58"/>
          <cell r="AY58"/>
          <cell r="AZ58">
            <v>0</v>
          </cell>
          <cell r="BA58"/>
          <cell r="BB58"/>
          <cell r="BC58">
            <v>0</v>
          </cell>
          <cell r="BD58"/>
          <cell r="BE58"/>
          <cell r="BF58">
            <v>0</v>
          </cell>
          <cell r="BG58"/>
          <cell r="BH58"/>
          <cell r="BI58">
            <v>0</v>
          </cell>
          <cell r="BJ58"/>
          <cell r="BK58"/>
          <cell r="BL58">
            <v>0</v>
          </cell>
          <cell r="BM58"/>
          <cell r="BN58"/>
          <cell r="BO58">
            <v>0</v>
          </cell>
          <cell r="BP58"/>
          <cell r="BQ58"/>
          <cell r="BR58">
            <v>0</v>
          </cell>
          <cell r="BS58"/>
          <cell r="BT58"/>
          <cell r="BU58">
            <v>0</v>
          </cell>
          <cell r="BV58"/>
          <cell r="BW58"/>
          <cell r="BX58">
            <v>0</v>
          </cell>
          <cell r="BY58"/>
          <cell r="BZ58"/>
          <cell r="CA58">
            <v>0</v>
          </cell>
          <cell r="CB58">
            <v>0</v>
          </cell>
          <cell r="CC58">
            <v>0</v>
          </cell>
          <cell r="CD58">
            <v>0</v>
          </cell>
          <cell r="CE58"/>
          <cell r="CF58"/>
          <cell r="CG58">
            <v>0</v>
          </cell>
          <cell r="CH58"/>
          <cell r="CI58"/>
          <cell r="CJ58">
            <v>0</v>
          </cell>
          <cell r="CK58"/>
          <cell r="CL58"/>
          <cell r="CM58">
            <v>0</v>
          </cell>
          <cell r="CN58"/>
          <cell r="CO58"/>
          <cell r="CP58">
            <v>0</v>
          </cell>
          <cell r="CQ58"/>
          <cell r="CR58"/>
          <cell r="CS58">
            <v>0</v>
          </cell>
          <cell r="CT58"/>
          <cell r="CU58"/>
          <cell r="CV58">
            <v>0</v>
          </cell>
          <cell r="CW58"/>
          <cell r="CX58"/>
          <cell r="CY58">
            <v>0</v>
          </cell>
          <cell r="CZ58"/>
          <cell r="DA58"/>
          <cell r="DB58">
            <v>0</v>
          </cell>
          <cell r="DC58"/>
          <cell r="DD58"/>
          <cell r="DE58">
            <v>0</v>
          </cell>
          <cell r="DF58"/>
          <cell r="DG58"/>
          <cell r="DH58">
            <v>0</v>
          </cell>
          <cell r="DI58"/>
          <cell r="DJ58"/>
          <cell r="DK58">
            <v>0</v>
          </cell>
          <cell r="DL58">
            <v>0</v>
          </cell>
          <cell r="DM58">
            <v>0</v>
          </cell>
          <cell r="DN58">
            <v>0</v>
          </cell>
          <cell r="DO58">
            <v>0</v>
          </cell>
          <cell r="DP58">
            <v>0</v>
          </cell>
          <cell r="DQ58">
            <v>0</v>
          </cell>
          <cell r="DR58">
            <v>0</v>
          </cell>
          <cell r="DS58">
            <v>0</v>
          </cell>
          <cell r="DT58">
            <v>0</v>
          </cell>
          <cell r="DU58">
            <v>0</v>
          </cell>
          <cell r="DV58">
            <v>0</v>
          </cell>
          <cell r="DW58">
            <v>0</v>
          </cell>
          <cell r="DX58">
            <v>0</v>
          </cell>
          <cell r="DY58">
            <v>0</v>
          </cell>
          <cell r="DZ58">
            <v>0</v>
          </cell>
          <cell r="EA58">
            <v>0</v>
          </cell>
          <cell r="EB58">
            <v>0</v>
          </cell>
          <cell r="EC58">
            <v>0</v>
          </cell>
          <cell r="ED58">
            <v>0</v>
          </cell>
          <cell r="EE58">
            <v>0</v>
          </cell>
          <cell r="EF58">
            <v>0</v>
          </cell>
          <cell r="EG58">
            <v>0</v>
          </cell>
          <cell r="EH58">
            <v>0</v>
          </cell>
          <cell r="EI58">
            <v>0</v>
          </cell>
          <cell r="EJ58">
            <v>0</v>
          </cell>
          <cell r="EK58">
            <v>0</v>
          </cell>
          <cell r="EL58">
            <v>0</v>
          </cell>
          <cell r="EM58">
            <v>0</v>
          </cell>
          <cell r="EN58">
            <v>0</v>
          </cell>
          <cell r="EO58">
            <v>0</v>
          </cell>
        </row>
        <row r="59">
          <cell r="E59" t="str">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ell>
          <cell r="F59"/>
          <cell r="G59"/>
          <cell r="H59"/>
          <cell r="I59"/>
          <cell r="J59"/>
          <cell r="K59"/>
          <cell r="L59"/>
          <cell r="M59"/>
          <cell r="N59"/>
          <cell r="O59"/>
          <cell r="P59"/>
          <cell r="Q59"/>
          <cell r="R59" t="str">
            <v>* 3994 - Capacities in food safety, handling, menu planning and preparation are enhanced and supported with the development of manuals and guidelines to facilitate food quality and safety. , due: 2023-Aug-31
* 3995 - Improved menu and effective nutrition education to create demand for local products in the school feeding program to include products from farmers and fisherfolks and created SFP procurement guidelines for products with links to small farmers., due: 2023-Aug-31
* 3996 - Evidence-based policy framework established to support school feeding programs, due: 2023-Aug-31</v>
          </cell>
          <cell r="S59" t="str">
            <v>* 4032 - Capacities in food safety, handling, menu planning and preparation are enhanced and supported with the development of manuals and guidelines to facilitate food quality and safety. , due: 2023-Aug-31
* 4033 - Improved menu and effective nutrition education to create demand for local products in the school feeding program to include products from farmers and fisherfolks and created SFP procurement guidelines for products with links to small farmers., due: 2023-Aug-31
* 4034 - Evidence-based policy framework established to support school feeding programs, due: 2023-Aug-31</v>
          </cell>
          <cell r="T59"/>
          <cell r="U59"/>
          <cell r="V59"/>
          <cell r="W59"/>
          <cell r="X59"/>
          <cell r="Y59"/>
          <cell r="Z59"/>
          <cell r="AA59" t="str">
            <v>1.3 Implement nationally appropriate social protection systems and measures for all, including floors, and by 2030 achieve substantial coverage of the poor and the vulnerable</v>
          </cell>
          <cell r="AB59" t="str">
            <v>2.1 By 2030, end hunger and ensure access by all people, in particular the poor and people in vulnerable situations, including infants, to safe, nutritious and sufficient food all year round</v>
          </cell>
          <cell r="AC59"/>
          <cell r="AD59"/>
          <cell r="AE59"/>
          <cell r="AF59" t="str">
            <v>Nutrition for the most vulnerable</v>
          </cell>
          <cell r="AG59"/>
          <cell r="AH59"/>
          <cell r="AI59"/>
          <cell r="AJ59" t="str">
            <v>COVID Response  &amp;  Socio-economic Recovery</v>
          </cell>
          <cell r="AK59" t="str">
            <v>Food and Agriculture Organization of the United Nations (FAO)</v>
          </cell>
          <cell r="AL59"/>
          <cell r="AM59"/>
          <cell r="AN59"/>
          <cell r="AO59"/>
          <cell r="AP59"/>
          <cell r="AQ59"/>
          <cell r="AR59"/>
          <cell r="AS59"/>
          <cell r="AT59"/>
          <cell r="AU59"/>
          <cell r="AV59"/>
          <cell r="AW59"/>
          <cell r="AX59">
            <v>0</v>
          </cell>
          <cell r="AY59">
            <v>0</v>
          </cell>
          <cell r="AZ59">
            <v>0</v>
          </cell>
          <cell r="BA59">
            <v>55649</v>
          </cell>
          <cell r="BB59">
            <v>13149</v>
          </cell>
          <cell r="BC59">
            <v>42500</v>
          </cell>
          <cell r="BD59"/>
          <cell r="BE59"/>
          <cell r="BF59">
            <v>0</v>
          </cell>
          <cell r="BG59">
            <v>149800</v>
          </cell>
          <cell r="BH59">
            <v>0</v>
          </cell>
          <cell r="BI59">
            <v>149800</v>
          </cell>
          <cell r="BJ59">
            <v>149900</v>
          </cell>
          <cell r="BK59">
            <v>0</v>
          </cell>
          <cell r="BL59">
            <v>149900</v>
          </cell>
          <cell r="BM59"/>
          <cell r="BN59"/>
          <cell r="BO59">
            <v>0</v>
          </cell>
          <cell r="BP59"/>
          <cell r="BQ59"/>
          <cell r="BR59">
            <v>0</v>
          </cell>
          <cell r="BS59">
            <v>225415</v>
          </cell>
          <cell r="BT59">
            <v>75072</v>
          </cell>
          <cell r="BU59">
            <v>150343</v>
          </cell>
          <cell r="BV59">
            <v>50000</v>
          </cell>
          <cell r="BW59">
            <v>0</v>
          </cell>
          <cell r="BX59">
            <v>50000</v>
          </cell>
          <cell r="BY59"/>
          <cell r="BZ59"/>
          <cell r="CA59">
            <v>0</v>
          </cell>
          <cell r="CB59">
            <v>630764</v>
          </cell>
          <cell r="CC59">
            <v>88221</v>
          </cell>
          <cell r="CD59">
            <v>542543</v>
          </cell>
          <cell r="CE59"/>
          <cell r="CF59"/>
          <cell r="CG59">
            <v>0</v>
          </cell>
          <cell r="CH59"/>
          <cell r="CI59"/>
          <cell r="CJ59">
            <v>0</v>
          </cell>
          <cell r="CK59"/>
          <cell r="CL59"/>
          <cell r="CM59">
            <v>0</v>
          </cell>
          <cell r="CN59"/>
          <cell r="CO59"/>
          <cell r="CP59">
            <v>0</v>
          </cell>
          <cell r="CQ59"/>
          <cell r="CR59"/>
          <cell r="CS59">
            <v>0</v>
          </cell>
          <cell r="CT59"/>
          <cell r="CU59"/>
          <cell r="CV59">
            <v>0</v>
          </cell>
          <cell r="CW59"/>
          <cell r="CX59"/>
          <cell r="CY59">
            <v>0</v>
          </cell>
          <cell r="CZ59"/>
          <cell r="DA59"/>
          <cell r="DB59">
            <v>0</v>
          </cell>
          <cell r="DC59"/>
          <cell r="DD59"/>
          <cell r="DE59">
            <v>0</v>
          </cell>
          <cell r="DF59"/>
          <cell r="DG59"/>
          <cell r="DH59">
            <v>0</v>
          </cell>
          <cell r="DI59"/>
          <cell r="DJ59"/>
          <cell r="DK59">
            <v>0</v>
          </cell>
          <cell r="DL59">
            <v>0</v>
          </cell>
          <cell r="DM59">
            <v>0</v>
          </cell>
          <cell r="DN59">
            <v>0</v>
          </cell>
          <cell r="DO59">
            <v>0</v>
          </cell>
          <cell r="DP59">
            <v>0</v>
          </cell>
          <cell r="DQ59">
            <v>0</v>
          </cell>
          <cell r="DR59">
            <v>0</v>
          </cell>
          <cell r="DS59">
            <v>0</v>
          </cell>
          <cell r="DT59">
            <v>0</v>
          </cell>
          <cell r="DU59">
            <v>55649</v>
          </cell>
          <cell r="DV59">
            <v>13149</v>
          </cell>
          <cell r="DW59">
            <v>42500</v>
          </cell>
          <cell r="DX59">
            <v>0</v>
          </cell>
          <cell r="DY59">
            <v>0</v>
          </cell>
          <cell r="DZ59">
            <v>0</v>
          </cell>
          <cell r="EA59">
            <v>149800</v>
          </cell>
          <cell r="EB59">
            <v>0</v>
          </cell>
          <cell r="EC59">
            <v>149800</v>
          </cell>
          <cell r="ED59">
            <v>149900</v>
          </cell>
          <cell r="EE59">
            <v>0</v>
          </cell>
          <cell r="EF59">
            <v>149900</v>
          </cell>
          <cell r="EG59">
            <v>0</v>
          </cell>
          <cell r="EH59">
            <v>0</v>
          </cell>
          <cell r="EI59">
            <v>0</v>
          </cell>
          <cell r="EJ59">
            <v>0</v>
          </cell>
          <cell r="EK59">
            <v>0</v>
          </cell>
          <cell r="EL59">
            <v>0</v>
          </cell>
          <cell r="EM59">
            <v>225415</v>
          </cell>
          <cell r="EN59">
            <v>75072</v>
          </cell>
          <cell r="EO59">
            <v>150343</v>
          </cell>
        </row>
        <row r="60">
          <cell r="E60" t="str">
            <v>Government capacities are built to establish and implement harmonized protocols (including food safety and traceability) for the improved enforcement of food inspection and food safety requirements.</v>
          </cell>
          <cell r="F60"/>
          <cell r="G60"/>
          <cell r="H60"/>
          <cell r="I60"/>
          <cell r="J60"/>
          <cell r="K60"/>
          <cell r="L60" t="str">
            <v>* 3970 - Capacity strengthened on trade agreements, implementation of international food quality and safety standards, value chain and market system development and food loss and waste (FLW) reduction., due: 2022-Dec-31
* 3971 - 1) Develop an operational plan to support and guide the establishment of a National Agricultural Health and Food Control Agency
, due: 2022-Dec-31</v>
          </cell>
          <cell r="M60"/>
          <cell r="N60"/>
          <cell r="O60"/>
          <cell r="P60"/>
          <cell r="Q60"/>
          <cell r="R60"/>
          <cell r="S60"/>
          <cell r="T60"/>
          <cell r="U60"/>
          <cell r="V60"/>
          <cell r="W60"/>
          <cell r="X60"/>
          <cell r="Y60"/>
          <cell r="Z60"/>
          <cell r="AA60" t="str">
            <v>2.1 By 2030, end hunger and ensure access by all people, in particular the poor and people in vulnerable situations, including infants, to safe, nutritious and sufficient food all year round</v>
          </cell>
          <cell r="AB60"/>
          <cell r="AC60"/>
          <cell r="AD60"/>
          <cell r="AE60"/>
          <cell r="AF60" t="str">
            <v xml:space="preserve">Safe food </v>
          </cell>
          <cell r="AG60"/>
          <cell r="AH60"/>
          <cell r="AI60"/>
          <cell r="AJ60" t="str">
            <v>Tailored Policy Support &amp; Technical Assistance</v>
          </cell>
          <cell r="AK60" t="str">
            <v>Food and Agriculture Organization of the United Nations (FAO)</v>
          </cell>
          <cell r="AL60"/>
          <cell r="AM60"/>
          <cell r="AN60"/>
          <cell r="AO60"/>
          <cell r="AP60"/>
          <cell r="AQ60"/>
          <cell r="AR60"/>
          <cell r="AS60"/>
          <cell r="AT60"/>
          <cell r="AU60"/>
          <cell r="AV60"/>
          <cell r="AW60"/>
          <cell r="AX60">
            <v>0</v>
          </cell>
          <cell r="AY60">
            <v>0</v>
          </cell>
          <cell r="AZ60">
            <v>0</v>
          </cell>
          <cell r="BA60"/>
          <cell r="BB60"/>
          <cell r="BC60">
            <v>0</v>
          </cell>
          <cell r="BD60"/>
          <cell r="BE60"/>
          <cell r="BF60">
            <v>0</v>
          </cell>
          <cell r="BG60">
            <v>0</v>
          </cell>
          <cell r="BH60">
            <v>0</v>
          </cell>
          <cell r="BI60">
            <v>0</v>
          </cell>
          <cell r="BJ60">
            <v>0</v>
          </cell>
          <cell r="BK60">
            <v>0</v>
          </cell>
          <cell r="BL60">
            <v>0</v>
          </cell>
          <cell r="BM60"/>
          <cell r="BN60"/>
          <cell r="BO60">
            <v>0</v>
          </cell>
          <cell r="BP60"/>
          <cell r="BQ60"/>
          <cell r="BR60">
            <v>0</v>
          </cell>
          <cell r="BS60">
            <v>0</v>
          </cell>
          <cell r="BT60">
            <v>0</v>
          </cell>
          <cell r="BU60">
            <v>0</v>
          </cell>
          <cell r="BV60">
            <v>0</v>
          </cell>
          <cell r="BW60">
            <v>0</v>
          </cell>
          <cell r="BX60">
            <v>0</v>
          </cell>
          <cell r="BY60">
            <v>30000</v>
          </cell>
          <cell r="BZ60">
            <v>0</v>
          </cell>
          <cell r="CA60">
            <v>30000</v>
          </cell>
          <cell r="CB60">
            <v>30000</v>
          </cell>
          <cell r="CC60">
            <v>0</v>
          </cell>
          <cell r="CD60">
            <v>30000</v>
          </cell>
          <cell r="CE60"/>
          <cell r="CF60"/>
          <cell r="CG60">
            <v>0</v>
          </cell>
          <cell r="CH60"/>
          <cell r="CI60"/>
          <cell r="CJ60">
            <v>0</v>
          </cell>
          <cell r="CK60"/>
          <cell r="CL60"/>
          <cell r="CM60">
            <v>0</v>
          </cell>
          <cell r="CN60"/>
          <cell r="CO60"/>
          <cell r="CP60">
            <v>0</v>
          </cell>
          <cell r="CQ60"/>
          <cell r="CR60"/>
          <cell r="CS60">
            <v>0</v>
          </cell>
          <cell r="CT60"/>
          <cell r="CU60"/>
          <cell r="CV60">
            <v>0</v>
          </cell>
          <cell r="CW60"/>
          <cell r="CX60"/>
          <cell r="CY60">
            <v>0</v>
          </cell>
          <cell r="CZ60"/>
          <cell r="DA60"/>
          <cell r="DB60">
            <v>0</v>
          </cell>
          <cell r="DC60"/>
          <cell r="DD60"/>
          <cell r="DE60">
            <v>0</v>
          </cell>
          <cell r="DF60"/>
          <cell r="DG60"/>
          <cell r="DH60">
            <v>0</v>
          </cell>
          <cell r="DI60"/>
          <cell r="DJ60"/>
          <cell r="DK60">
            <v>0</v>
          </cell>
          <cell r="DL60">
            <v>0</v>
          </cell>
          <cell r="DM60">
            <v>0</v>
          </cell>
          <cell r="DN60">
            <v>0</v>
          </cell>
          <cell r="DO60">
            <v>0</v>
          </cell>
          <cell r="DP60">
            <v>0</v>
          </cell>
          <cell r="DQ60">
            <v>0</v>
          </cell>
          <cell r="DR60">
            <v>0</v>
          </cell>
          <cell r="DS60">
            <v>0</v>
          </cell>
          <cell r="DT60">
            <v>0</v>
          </cell>
          <cell r="DU60">
            <v>0</v>
          </cell>
          <cell r="DV60">
            <v>0</v>
          </cell>
          <cell r="DW60">
            <v>0</v>
          </cell>
          <cell r="DX60">
            <v>0</v>
          </cell>
          <cell r="DY60">
            <v>0</v>
          </cell>
          <cell r="DZ60">
            <v>0</v>
          </cell>
          <cell r="EA60">
            <v>0</v>
          </cell>
          <cell r="EB60">
            <v>0</v>
          </cell>
          <cell r="EC60">
            <v>0</v>
          </cell>
          <cell r="ED60">
            <v>0</v>
          </cell>
          <cell r="EE60">
            <v>0</v>
          </cell>
          <cell r="EF60">
            <v>0</v>
          </cell>
          <cell r="EG60">
            <v>0</v>
          </cell>
          <cell r="EH60">
            <v>0</v>
          </cell>
          <cell r="EI60">
            <v>0</v>
          </cell>
          <cell r="EJ60">
            <v>0</v>
          </cell>
          <cell r="EK60">
            <v>0</v>
          </cell>
          <cell r="EL60">
            <v>0</v>
          </cell>
          <cell r="EM60">
            <v>0</v>
          </cell>
          <cell r="EN60">
            <v>0</v>
          </cell>
          <cell r="EO60">
            <v>0</v>
          </cell>
        </row>
        <row r="61">
          <cell r="E61" t="str">
            <v>Migration Governance Indicators Assessments conducted to highlight gaps in migration management and priority areas for mainstreaming migration</v>
          </cell>
          <cell r="F61"/>
          <cell r="G61"/>
          <cell r="H61"/>
          <cell r="I61"/>
          <cell r="J61"/>
          <cell r="K61"/>
          <cell r="L61"/>
          <cell r="M61"/>
          <cell r="N61"/>
          <cell r="O61"/>
          <cell r="P61"/>
          <cell r="Q61"/>
          <cell r="R61"/>
          <cell r="S61"/>
          <cell r="T61"/>
          <cell r="U61"/>
          <cell r="V61"/>
          <cell r="W61"/>
          <cell r="X61"/>
          <cell r="Y61" t="str">
            <v>Migrants</v>
          </cell>
          <cell r="Z61"/>
          <cell r="AA61"/>
          <cell r="AB61"/>
          <cell r="AC61"/>
          <cell r="AD61"/>
          <cell r="AE61"/>
          <cell r="AF61" t="str">
            <v>Capacity Building</v>
          </cell>
          <cell r="AG61" t="str">
            <v>Data collection and analysis</v>
          </cell>
          <cell r="AH61"/>
          <cell r="AI61" t="str">
            <v>Strengthening health, safety, and security systems, improving health services, and promoting healthy lifestyles.</v>
          </cell>
          <cell r="AJ61" t="str">
            <v>Tailored Policy Support &amp; Technical Assistance</v>
          </cell>
          <cell r="AK61" t="str">
            <v>International Organization for Migration (IOM)</v>
          </cell>
          <cell r="AL61"/>
          <cell r="AM61" t="str">
            <v>Ministry of the Public Service, Home Affairs, Labour and Gender Affairs;</v>
          </cell>
          <cell r="AN61"/>
          <cell r="AO61"/>
          <cell r="AP61"/>
          <cell r="AQ61"/>
          <cell r="AR61"/>
          <cell r="AS61"/>
          <cell r="AT61"/>
          <cell r="AU61"/>
          <cell r="AV61"/>
          <cell r="AW61"/>
          <cell r="AX61"/>
          <cell r="AY61"/>
          <cell r="AZ61">
            <v>0</v>
          </cell>
          <cell r="BA61"/>
          <cell r="BB61"/>
          <cell r="BC61">
            <v>0</v>
          </cell>
          <cell r="BD61"/>
          <cell r="BE61"/>
          <cell r="BF61">
            <v>0</v>
          </cell>
          <cell r="BG61">
            <v>45100</v>
          </cell>
          <cell r="BH61">
            <v>45100</v>
          </cell>
          <cell r="BI61">
            <v>0</v>
          </cell>
          <cell r="BJ61"/>
          <cell r="BK61"/>
          <cell r="BL61">
            <v>0</v>
          </cell>
          <cell r="BM61"/>
          <cell r="BN61"/>
          <cell r="BO61">
            <v>0</v>
          </cell>
          <cell r="BP61"/>
          <cell r="BQ61"/>
          <cell r="BR61">
            <v>0</v>
          </cell>
          <cell r="BS61"/>
          <cell r="BT61"/>
          <cell r="BU61">
            <v>0</v>
          </cell>
          <cell r="BV61"/>
          <cell r="BW61"/>
          <cell r="BX61">
            <v>0</v>
          </cell>
          <cell r="BY61"/>
          <cell r="BZ61"/>
          <cell r="CA61">
            <v>0</v>
          </cell>
          <cell r="CB61">
            <v>45100</v>
          </cell>
          <cell r="CC61">
            <v>45100</v>
          </cell>
          <cell r="CD61">
            <v>0</v>
          </cell>
          <cell r="CE61"/>
          <cell r="CF61"/>
          <cell r="CG61">
            <v>0</v>
          </cell>
          <cell r="CH61"/>
          <cell r="CI61"/>
          <cell r="CJ61">
            <v>0</v>
          </cell>
          <cell r="CK61"/>
          <cell r="CL61"/>
          <cell r="CM61">
            <v>0</v>
          </cell>
          <cell r="CN61"/>
          <cell r="CO61"/>
          <cell r="CP61">
            <v>0</v>
          </cell>
          <cell r="CQ61"/>
          <cell r="CR61"/>
          <cell r="CS61">
            <v>0</v>
          </cell>
          <cell r="CT61"/>
          <cell r="CU61"/>
          <cell r="CV61">
            <v>0</v>
          </cell>
          <cell r="CW61"/>
          <cell r="CX61"/>
          <cell r="CY61">
            <v>0</v>
          </cell>
          <cell r="CZ61"/>
          <cell r="DA61"/>
          <cell r="DB61">
            <v>0</v>
          </cell>
          <cell r="DC61"/>
          <cell r="DD61"/>
          <cell r="DE61">
            <v>0</v>
          </cell>
          <cell r="DF61"/>
          <cell r="DG61"/>
          <cell r="DH61">
            <v>0</v>
          </cell>
          <cell r="DI61"/>
          <cell r="DJ61"/>
          <cell r="DK61">
            <v>0</v>
          </cell>
          <cell r="DL61">
            <v>0</v>
          </cell>
          <cell r="DM61">
            <v>0</v>
          </cell>
          <cell r="DN61">
            <v>0</v>
          </cell>
          <cell r="DO61">
            <v>0</v>
          </cell>
          <cell r="DP61">
            <v>0</v>
          </cell>
          <cell r="DQ61">
            <v>0</v>
          </cell>
          <cell r="DR61">
            <v>0</v>
          </cell>
          <cell r="DS61">
            <v>0</v>
          </cell>
          <cell r="DT61">
            <v>0</v>
          </cell>
          <cell r="DU61">
            <v>0</v>
          </cell>
          <cell r="DV61">
            <v>0</v>
          </cell>
          <cell r="DW61">
            <v>0</v>
          </cell>
          <cell r="DX61">
            <v>0</v>
          </cell>
          <cell r="DY61">
            <v>0</v>
          </cell>
          <cell r="DZ61">
            <v>0</v>
          </cell>
          <cell r="EA61">
            <v>45100</v>
          </cell>
          <cell r="EB61">
            <v>45100</v>
          </cell>
          <cell r="EC61">
            <v>0</v>
          </cell>
          <cell r="ED61">
            <v>0</v>
          </cell>
          <cell r="EE61">
            <v>0</v>
          </cell>
          <cell r="EF61">
            <v>0</v>
          </cell>
          <cell r="EG61">
            <v>0</v>
          </cell>
          <cell r="EH61">
            <v>0</v>
          </cell>
          <cell r="EI61">
            <v>0</v>
          </cell>
          <cell r="EJ61">
            <v>0</v>
          </cell>
          <cell r="EK61">
            <v>0</v>
          </cell>
          <cell r="EL61">
            <v>0</v>
          </cell>
          <cell r="EM61">
            <v>0</v>
          </cell>
          <cell r="EN61">
            <v>0</v>
          </cell>
          <cell r="EO61">
            <v>0</v>
          </cell>
        </row>
        <row r="62">
          <cell r="E62" t="str">
            <v>Governments have increased capacity, equipment and coordination mechanisms to mainstream and improve migration management</v>
          </cell>
          <cell r="F62" t="str">
            <v>Efforts towards the formation of a comprehensive migration policy</v>
          </cell>
          <cell r="G62"/>
          <cell r="H62"/>
          <cell r="I62"/>
          <cell r="J62"/>
          <cell r="K62"/>
          <cell r="L62"/>
          <cell r="M62"/>
          <cell r="N62"/>
          <cell r="O62"/>
          <cell r="P62"/>
          <cell r="Q62"/>
          <cell r="R62"/>
          <cell r="S62"/>
          <cell r="T62"/>
          <cell r="U62"/>
          <cell r="V62"/>
          <cell r="W62"/>
          <cell r="X62"/>
          <cell r="Y62"/>
          <cell r="Z62"/>
          <cell r="AA62"/>
          <cell r="AB62"/>
          <cell r="AC62"/>
          <cell r="AD62"/>
          <cell r="AE62"/>
          <cell r="AF62" t="str">
            <v>Capacity Building</v>
          </cell>
          <cell r="AG62" t="str">
            <v>Data collection and analysis</v>
          </cell>
          <cell r="AH62" t="str">
            <v>Support to Institutions</v>
          </cell>
          <cell r="AI62"/>
          <cell r="AJ62" t="str">
            <v>Tailored Policy Support &amp; Technical Assistance</v>
          </cell>
          <cell r="AK62" t="str">
            <v>International Organization for Migration (IOM)</v>
          </cell>
          <cell r="AL62"/>
          <cell r="AM62"/>
          <cell r="AN62"/>
          <cell r="AO62"/>
          <cell r="AP62"/>
          <cell r="AQ62"/>
          <cell r="AR62"/>
          <cell r="AS62"/>
          <cell r="AT62"/>
          <cell r="AU62"/>
          <cell r="AV62"/>
          <cell r="AW62"/>
          <cell r="AX62"/>
          <cell r="AY62"/>
          <cell r="AZ62">
            <v>0</v>
          </cell>
          <cell r="BA62"/>
          <cell r="BB62"/>
          <cell r="BC62">
            <v>0</v>
          </cell>
          <cell r="BD62"/>
          <cell r="BE62"/>
          <cell r="BF62">
            <v>0</v>
          </cell>
          <cell r="BG62"/>
          <cell r="BH62"/>
          <cell r="BI62">
            <v>0</v>
          </cell>
          <cell r="BJ62"/>
          <cell r="BK62"/>
          <cell r="BL62">
            <v>0</v>
          </cell>
          <cell r="BM62"/>
          <cell r="BN62"/>
          <cell r="BO62">
            <v>0</v>
          </cell>
          <cell r="BP62"/>
          <cell r="BQ62"/>
          <cell r="BR62">
            <v>0</v>
          </cell>
          <cell r="BS62"/>
          <cell r="BT62"/>
          <cell r="BU62">
            <v>0</v>
          </cell>
          <cell r="BV62"/>
          <cell r="BW62"/>
          <cell r="BX62">
            <v>0</v>
          </cell>
          <cell r="BY62"/>
          <cell r="BZ62"/>
          <cell r="CA62">
            <v>0</v>
          </cell>
          <cell r="CB62">
            <v>0</v>
          </cell>
          <cell r="CC62">
            <v>0</v>
          </cell>
          <cell r="CD62">
            <v>0</v>
          </cell>
          <cell r="CE62"/>
          <cell r="CF62"/>
          <cell r="CG62">
            <v>0</v>
          </cell>
          <cell r="CH62"/>
          <cell r="CI62"/>
          <cell r="CJ62">
            <v>0</v>
          </cell>
          <cell r="CK62"/>
          <cell r="CL62"/>
          <cell r="CM62">
            <v>0</v>
          </cell>
          <cell r="CN62"/>
          <cell r="CO62"/>
          <cell r="CP62">
            <v>0</v>
          </cell>
          <cell r="CQ62"/>
          <cell r="CR62"/>
          <cell r="CS62">
            <v>0</v>
          </cell>
          <cell r="CT62"/>
          <cell r="CU62"/>
          <cell r="CV62">
            <v>0</v>
          </cell>
          <cell r="CW62"/>
          <cell r="CX62"/>
          <cell r="CY62">
            <v>0</v>
          </cell>
          <cell r="CZ62"/>
          <cell r="DA62"/>
          <cell r="DB62">
            <v>0</v>
          </cell>
          <cell r="DC62"/>
          <cell r="DD62"/>
          <cell r="DE62">
            <v>0</v>
          </cell>
          <cell r="DF62"/>
          <cell r="DG62"/>
          <cell r="DH62">
            <v>0</v>
          </cell>
          <cell r="DI62"/>
          <cell r="DJ62"/>
          <cell r="DK62">
            <v>0</v>
          </cell>
          <cell r="DL62">
            <v>0</v>
          </cell>
          <cell r="DM62">
            <v>0</v>
          </cell>
          <cell r="DN62">
            <v>0</v>
          </cell>
          <cell r="DO62">
            <v>0</v>
          </cell>
          <cell r="DP62">
            <v>0</v>
          </cell>
          <cell r="DQ62">
            <v>0</v>
          </cell>
          <cell r="DR62">
            <v>0</v>
          </cell>
          <cell r="DS62">
            <v>0</v>
          </cell>
          <cell r="DT62">
            <v>0</v>
          </cell>
          <cell r="DU62">
            <v>0</v>
          </cell>
          <cell r="DV62">
            <v>0</v>
          </cell>
          <cell r="DW62">
            <v>0</v>
          </cell>
          <cell r="DX62">
            <v>0</v>
          </cell>
          <cell r="DY62">
            <v>0</v>
          </cell>
          <cell r="DZ62">
            <v>0</v>
          </cell>
          <cell r="EA62">
            <v>0</v>
          </cell>
          <cell r="EB62">
            <v>0</v>
          </cell>
          <cell r="EC62">
            <v>0</v>
          </cell>
          <cell r="ED62">
            <v>0</v>
          </cell>
          <cell r="EE62">
            <v>0</v>
          </cell>
          <cell r="EF62">
            <v>0</v>
          </cell>
          <cell r="EG62">
            <v>0</v>
          </cell>
          <cell r="EH62">
            <v>0</v>
          </cell>
          <cell r="EI62">
            <v>0</v>
          </cell>
          <cell r="EJ62">
            <v>0</v>
          </cell>
          <cell r="EK62">
            <v>0</v>
          </cell>
          <cell r="EL62">
            <v>0</v>
          </cell>
          <cell r="EM62">
            <v>0</v>
          </cell>
          <cell r="EN62">
            <v>0</v>
          </cell>
          <cell r="EO62">
            <v>0</v>
          </cell>
        </row>
        <row r="63">
          <cell r="E63" t="str">
            <v>Capacity building sessions conducted with Government for the implementation of the Global Compact on Migration and participation in the IMRF.</v>
          </cell>
          <cell r="F63" t="str">
            <v xml:space="preserve">Capacity of the UNCTs &amp; UNST will be strengthened to support Governments on Global Compact on Migration implementation </v>
          </cell>
          <cell r="G63"/>
          <cell r="H63"/>
          <cell r="I63"/>
          <cell r="J63"/>
          <cell r="K63"/>
          <cell r="L63"/>
          <cell r="M63"/>
          <cell r="N63"/>
          <cell r="O63"/>
          <cell r="P63"/>
          <cell r="Q63"/>
          <cell r="R63"/>
          <cell r="S63"/>
          <cell r="T63"/>
          <cell r="U63"/>
          <cell r="V63"/>
          <cell r="W63"/>
          <cell r="X63"/>
          <cell r="Y63" t="str">
            <v>Migrants</v>
          </cell>
          <cell r="Z63"/>
          <cell r="AA63"/>
          <cell r="AB63"/>
          <cell r="AC63"/>
          <cell r="AD63"/>
          <cell r="AE63"/>
          <cell r="AF63" t="str">
            <v>Capacity Building</v>
          </cell>
          <cell r="AG63" t="str">
            <v>Regional Cooperation</v>
          </cell>
          <cell r="AH63"/>
          <cell r="AI63" t="str">
            <v>Strengthening health, safety, and security systems, improving health services, and promoting healthy lifestyles.</v>
          </cell>
          <cell r="AJ63" t="str">
            <v>Tailored Policy Support &amp; Technical Assistance</v>
          </cell>
          <cell r="AK63" t="str">
            <v>International Organization for Migration (IOM)</v>
          </cell>
          <cell r="AL63"/>
          <cell r="AM63" t="str">
            <v>Ministry of the Public Service, Home Affairs, Labour and Gender Affairs;</v>
          </cell>
          <cell r="AN63"/>
          <cell r="AO63"/>
          <cell r="AP63"/>
          <cell r="AQ63"/>
          <cell r="AR63"/>
          <cell r="AS63"/>
          <cell r="AT63"/>
          <cell r="AU63"/>
          <cell r="AV63"/>
          <cell r="AW63"/>
          <cell r="AX63"/>
          <cell r="AY63"/>
          <cell r="AZ63">
            <v>0</v>
          </cell>
          <cell r="BA63"/>
          <cell r="BB63"/>
          <cell r="BC63">
            <v>0</v>
          </cell>
          <cell r="BD63"/>
          <cell r="BE63"/>
          <cell r="BF63">
            <v>0</v>
          </cell>
          <cell r="BG63"/>
          <cell r="BH63"/>
          <cell r="BI63">
            <v>0</v>
          </cell>
          <cell r="BJ63"/>
          <cell r="BK63"/>
          <cell r="BL63">
            <v>0</v>
          </cell>
          <cell r="BM63"/>
          <cell r="BN63"/>
          <cell r="BO63">
            <v>0</v>
          </cell>
          <cell r="BP63"/>
          <cell r="BQ63"/>
          <cell r="BR63">
            <v>0</v>
          </cell>
          <cell r="BS63"/>
          <cell r="BT63"/>
          <cell r="BU63">
            <v>0</v>
          </cell>
          <cell r="BV63"/>
          <cell r="BW63"/>
          <cell r="BX63">
            <v>0</v>
          </cell>
          <cell r="BY63"/>
          <cell r="BZ63"/>
          <cell r="CA63">
            <v>0</v>
          </cell>
          <cell r="CB63">
            <v>0</v>
          </cell>
          <cell r="CC63">
            <v>0</v>
          </cell>
          <cell r="CD63">
            <v>0</v>
          </cell>
          <cell r="CE63"/>
          <cell r="CF63"/>
          <cell r="CG63">
            <v>0</v>
          </cell>
          <cell r="CH63"/>
          <cell r="CI63"/>
          <cell r="CJ63">
            <v>0</v>
          </cell>
          <cell r="CK63"/>
          <cell r="CL63"/>
          <cell r="CM63">
            <v>0</v>
          </cell>
          <cell r="CN63"/>
          <cell r="CO63"/>
          <cell r="CP63">
            <v>0</v>
          </cell>
          <cell r="CQ63"/>
          <cell r="CR63"/>
          <cell r="CS63">
            <v>0</v>
          </cell>
          <cell r="CT63"/>
          <cell r="CU63"/>
          <cell r="CV63">
            <v>0</v>
          </cell>
          <cell r="CW63"/>
          <cell r="CX63"/>
          <cell r="CY63">
            <v>0</v>
          </cell>
          <cell r="CZ63"/>
          <cell r="DA63"/>
          <cell r="DB63">
            <v>0</v>
          </cell>
          <cell r="DC63"/>
          <cell r="DD63"/>
          <cell r="DE63">
            <v>0</v>
          </cell>
          <cell r="DF63"/>
          <cell r="DG63"/>
          <cell r="DH63">
            <v>0</v>
          </cell>
          <cell r="DI63"/>
          <cell r="DJ63"/>
          <cell r="DK63">
            <v>0</v>
          </cell>
          <cell r="DL63">
            <v>0</v>
          </cell>
          <cell r="DM63">
            <v>0</v>
          </cell>
          <cell r="DN63">
            <v>0</v>
          </cell>
          <cell r="DO63">
            <v>0</v>
          </cell>
          <cell r="DP63">
            <v>0</v>
          </cell>
          <cell r="DQ63">
            <v>0</v>
          </cell>
          <cell r="DR63">
            <v>0</v>
          </cell>
          <cell r="DS63">
            <v>0</v>
          </cell>
          <cell r="DT63">
            <v>0</v>
          </cell>
          <cell r="DU63">
            <v>0</v>
          </cell>
          <cell r="DV63">
            <v>0</v>
          </cell>
          <cell r="DW63">
            <v>0</v>
          </cell>
          <cell r="DX63">
            <v>0</v>
          </cell>
          <cell r="DY63">
            <v>0</v>
          </cell>
          <cell r="DZ63">
            <v>0</v>
          </cell>
          <cell r="EA63">
            <v>0</v>
          </cell>
          <cell r="EB63">
            <v>0</v>
          </cell>
          <cell r="EC63">
            <v>0</v>
          </cell>
          <cell r="ED63">
            <v>0</v>
          </cell>
          <cell r="EE63">
            <v>0</v>
          </cell>
          <cell r="EF63">
            <v>0</v>
          </cell>
          <cell r="EG63">
            <v>0</v>
          </cell>
          <cell r="EH63">
            <v>0</v>
          </cell>
          <cell r="EI63">
            <v>0</v>
          </cell>
          <cell r="EJ63">
            <v>0</v>
          </cell>
          <cell r="EK63">
            <v>0</v>
          </cell>
          <cell r="EL63">
            <v>0</v>
          </cell>
          <cell r="EM63">
            <v>0</v>
          </cell>
          <cell r="EN63">
            <v>0</v>
          </cell>
          <cell r="EO63">
            <v>0</v>
          </cell>
        </row>
        <row r="64">
          <cell r="E64" t="str">
            <v>Research study on the mobility and migration of LGBTQI+ in the Caribbean. Tools for CSOs to assist LGBTQI+ persons from the Caribbean.</v>
          </cell>
          <cell r="F64" t="str">
            <v>Study will address certain countries and may extrapolate regional conclusions</v>
          </cell>
          <cell r="G64"/>
          <cell r="H64"/>
          <cell r="I64"/>
          <cell r="J64"/>
          <cell r="K64"/>
          <cell r="L64"/>
          <cell r="M64"/>
          <cell r="N64"/>
          <cell r="O64"/>
          <cell r="P64"/>
          <cell r="Q64"/>
          <cell r="R64"/>
          <cell r="S64"/>
          <cell r="T64"/>
          <cell r="U64"/>
          <cell r="V64"/>
          <cell r="W64"/>
          <cell r="X64"/>
          <cell r="Y64" t="str">
            <v>LGBTQI community</v>
          </cell>
          <cell r="Z64"/>
          <cell r="AA64"/>
          <cell r="AB64"/>
          <cell r="AC64"/>
          <cell r="AD64"/>
          <cell r="AE64"/>
          <cell r="AF64" t="str">
            <v>LGBTQI</v>
          </cell>
          <cell r="AG64" t="str">
            <v>Data collection and analysis</v>
          </cell>
          <cell r="AH64" t="str">
            <v>Capacity Building</v>
          </cell>
          <cell r="AI64" t="str">
            <v>Strengthening health, safety, and security systems, improving health services, and promoting healthy lifestyles.</v>
          </cell>
          <cell r="AJ64" t="str">
            <v>Tailored Policy Support &amp; Technical Assistance</v>
          </cell>
          <cell r="AK64" t="str">
            <v>International Organization for Migration (IOM)</v>
          </cell>
          <cell r="AL64"/>
          <cell r="AM64" t="str">
            <v>Ministry of Equity, Social Justice, Local Government, and Empowerment</v>
          </cell>
          <cell r="AN64"/>
          <cell r="AO64"/>
          <cell r="AP64"/>
          <cell r="AQ64"/>
          <cell r="AR64"/>
          <cell r="AS64"/>
          <cell r="AT64"/>
          <cell r="AU64"/>
          <cell r="AV64"/>
          <cell r="AW64"/>
          <cell r="AX64"/>
          <cell r="AY64"/>
          <cell r="AZ64">
            <v>0</v>
          </cell>
          <cell r="BA64"/>
          <cell r="BB64"/>
          <cell r="BC64">
            <v>0</v>
          </cell>
          <cell r="BD64"/>
          <cell r="BE64"/>
          <cell r="BF64">
            <v>0</v>
          </cell>
          <cell r="BG64"/>
          <cell r="BH64"/>
          <cell r="BI64">
            <v>0</v>
          </cell>
          <cell r="BJ64"/>
          <cell r="BK64"/>
          <cell r="BL64">
            <v>0</v>
          </cell>
          <cell r="BM64"/>
          <cell r="BN64"/>
          <cell r="BO64">
            <v>0</v>
          </cell>
          <cell r="BP64"/>
          <cell r="BQ64"/>
          <cell r="BR64">
            <v>0</v>
          </cell>
          <cell r="BS64"/>
          <cell r="BT64"/>
          <cell r="BU64">
            <v>0</v>
          </cell>
          <cell r="BV64"/>
          <cell r="BW64"/>
          <cell r="BX64">
            <v>0</v>
          </cell>
          <cell r="BY64"/>
          <cell r="BZ64"/>
          <cell r="CA64">
            <v>0</v>
          </cell>
          <cell r="CB64">
            <v>0</v>
          </cell>
          <cell r="CC64">
            <v>0</v>
          </cell>
          <cell r="CD64">
            <v>0</v>
          </cell>
          <cell r="CE64"/>
          <cell r="CF64"/>
          <cell r="CG64">
            <v>0</v>
          </cell>
          <cell r="CH64"/>
          <cell r="CI64"/>
          <cell r="CJ64">
            <v>0</v>
          </cell>
          <cell r="CK64"/>
          <cell r="CL64"/>
          <cell r="CM64">
            <v>0</v>
          </cell>
          <cell r="CN64"/>
          <cell r="CO64"/>
          <cell r="CP64">
            <v>0</v>
          </cell>
          <cell r="CQ64"/>
          <cell r="CR64"/>
          <cell r="CS64">
            <v>0</v>
          </cell>
          <cell r="CT64"/>
          <cell r="CU64"/>
          <cell r="CV64">
            <v>0</v>
          </cell>
          <cell r="CW64"/>
          <cell r="CX64"/>
          <cell r="CY64">
            <v>0</v>
          </cell>
          <cell r="CZ64"/>
          <cell r="DA64"/>
          <cell r="DB64">
            <v>0</v>
          </cell>
          <cell r="DC64"/>
          <cell r="DD64"/>
          <cell r="DE64">
            <v>0</v>
          </cell>
          <cell r="DF64"/>
          <cell r="DG64"/>
          <cell r="DH64">
            <v>0</v>
          </cell>
          <cell r="DI64"/>
          <cell r="DJ64"/>
          <cell r="DK64">
            <v>0</v>
          </cell>
          <cell r="DL64">
            <v>0</v>
          </cell>
          <cell r="DM64">
            <v>0</v>
          </cell>
          <cell r="DN64">
            <v>0</v>
          </cell>
          <cell r="DO64">
            <v>0</v>
          </cell>
          <cell r="DP64">
            <v>0</v>
          </cell>
          <cell r="DQ64">
            <v>0</v>
          </cell>
          <cell r="DR64">
            <v>0</v>
          </cell>
          <cell r="DS64">
            <v>0</v>
          </cell>
          <cell r="DT64">
            <v>0</v>
          </cell>
          <cell r="DU64">
            <v>0</v>
          </cell>
          <cell r="DV64">
            <v>0</v>
          </cell>
          <cell r="DW64">
            <v>0</v>
          </cell>
          <cell r="DX64">
            <v>0</v>
          </cell>
          <cell r="DY64">
            <v>0</v>
          </cell>
          <cell r="DZ64">
            <v>0</v>
          </cell>
          <cell r="EA64">
            <v>0</v>
          </cell>
          <cell r="EB64">
            <v>0</v>
          </cell>
          <cell r="EC64">
            <v>0</v>
          </cell>
          <cell r="ED64">
            <v>0</v>
          </cell>
          <cell r="EE64">
            <v>0</v>
          </cell>
          <cell r="EF64">
            <v>0</v>
          </cell>
          <cell r="EG64">
            <v>0</v>
          </cell>
          <cell r="EH64">
            <v>0</v>
          </cell>
          <cell r="EI64">
            <v>0</v>
          </cell>
          <cell r="EJ64">
            <v>0</v>
          </cell>
          <cell r="EK64">
            <v>0</v>
          </cell>
          <cell r="EL64">
            <v>0</v>
          </cell>
          <cell r="EM64">
            <v>0</v>
          </cell>
          <cell r="EN64">
            <v>0</v>
          </cell>
          <cell r="EO64">
            <v>0</v>
          </cell>
        </row>
        <row r="65">
          <cell r="E65" t="str">
            <v>Regional consultations and meetings on migration thematic areas held with governments</v>
          </cell>
          <cell r="F65"/>
          <cell r="G65"/>
          <cell r="H65"/>
          <cell r="I65"/>
          <cell r="J65"/>
          <cell r="K65"/>
          <cell r="L65"/>
          <cell r="M65"/>
          <cell r="N65"/>
          <cell r="O65"/>
          <cell r="P65"/>
          <cell r="Q65"/>
          <cell r="R65"/>
          <cell r="S65"/>
          <cell r="T65"/>
          <cell r="U65"/>
          <cell r="V65"/>
          <cell r="W65"/>
          <cell r="X65"/>
          <cell r="Y65"/>
          <cell r="Z65"/>
          <cell r="AA65"/>
          <cell r="AB65"/>
          <cell r="AC65"/>
          <cell r="AD65"/>
          <cell r="AE65"/>
          <cell r="AF65" t="str">
            <v>Regional Cooperation</v>
          </cell>
          <cell r="AG65" t="str">
            <v>Capacity Building</v>
          </cell>
          <cell r="AH65" t="str">
            <v>Data collection and analysis</v>
          </cell>
          <cell r="AI65"/>
          <cell r="AJ65" t="str">
            <v>Tailored Policy Support &amp; Technical Assistance</v>
          </cell>
          <cell r="AK65" t="str">
            <v>International Organization for Migration (IOM)</v>
          </cell>
          <cell r="AL65"/>
          <cell r="AM65"/>
          <cell r="AN65"/>
          <cell r="AO65"/>
          <cell r="AP65"/>
          <cell r="AQ65"/>
          <cell r="AR65"/>
          <cell r="AS65"/>
          <cell r="AT65"/>
          <cell r="AU65"/>
          <cell r="AV65"/>
          <cell r="AW65"/>
          <cell r="AX65"/>
          <cell r="AY65"/>
          <cell r="AZ65">
            <v>0</v>
          </cell>
          <cell r="BA65"/>
          <cell r="BB65"/>
          <cell r="BC65">
            <v>0</v>
          </cell>
          <cell r="BD65"/>
          <cell r="BE65"/>
          <cell r="BF65">
            <v>0</v>
          </cell>
          <cell r="BG65"/>
          <cell r="BH65"/>
          <cell r="BI65">
            <v>0</v>
          </cell>
          <cell r="BJ65"/>
          <cell r="BK65"/>
          <cell r="BL65">
            <v>0</v>
          </cell>
          <cell r="BM65"/>
          <cell r="BN65"/>
          <cell r="BO65">
            <v>0</v>
          </cell>
          <cell r="BP65"/>
          <cell r="BQ65"/>
          <cell r="BR65">
            <v>0</v>
          </cell>
          <cell r="BS65"/>
          <cell r="BT65"/>
          <cell r="BU65">
            <v>0</v>
          </cell>
          <cell r="BV65"/>
          <cell r="BW65"/>
          <cell r="BX65">
            <v>0</v>
          </cell>
          <cell r="BY65"/>
          <cell r="BZ65"/>
          <cell r="CA65">
            <v>0</v>
          </cell>
          <cell r="CB65">
            <v>0</v>
          </cell>
          <cell r="CC65">
            <v>0</v>
          </cell>
          <cell r="CD65">
            <v>0</v>
          </cell>
          <cell r="CE65"/>
          <cell r="CF65"/>
          <cell r="CG65">
            <v>0</v>
          </cell>
          <cell r="CH65"/>
          <cell r="CI65"/>
          <cell r="CJ65">
            <v>0</v>
          </cell>
          <cell r="CK65"/>
          <cell r="CL65"/>
          <cell r="CM65">
            <v>0</v>
          </cell>
          <cell r="CN65"/>
          <cell r="CO65"/>
          <cell r="CP65">
            <v>0</v>
          </cell>
          <cell r="CQ65"/>
          <cell r="CR65"/>
          <cell r="CS65">
            <v>0</v>
          </cell>
          <cell r="CT65"/>
          <cell r="CU65"/>
          <cell r="CV65">
            <v>0</v>
          </cell>
          <cell r="CW65"/>
          <cell r="CX65"/>
          <cell r="CY65">
            <v>0</v>
          </cell>
          <cell r="CZ65"/>
          <cell r="DA65"/>
          <cell r="DB65">
            <v>0</v>
          </cell>
          <cell r="DC65"/>
          <cell r="DD65"/>
          <cell r="DE65">
            <v>0</v>
          </cell>
          <cell r="DF65"/>
          <cell r="DG65"/>
          <cell r="DH65">
            <v>0</v>
          </cell>
          <cell r="DI65"/>
          <cell r="DJ65"/>
          <cell r="DK65">
            <v>0</v>
          </cell>
          <cell r="DL65">
            <v>0</v>
          </cell>
          <cell r="DM65">
            <v>0</v>
          </cell>
          <cell r="DN65">
            <v>0</v>
          </cell>
          <cell r="DO65">
            <v>0</v>
          </cell>
          <cell r="DP65">
            <v>0</v>
          </cell>
          <cell r="DQ65">
            <v>0</v>
          </cell>
          <cell r="DR65">
            <v>0</v>
          </cell>
          <cell r="DS65">
            <v>0</v>
          </cell>
          <cell r="DT65">
            <v>0</v>
          </cell>
          <cell r="DU65">
            <v>0</v>
          </cell>
          <cell r="DV65">
            <v>0</v>
          </cell>
          <cell r="DW65">
            <v>0</v>
          </cell>
          <cell r="DX65">
            <v>0</v>
          </cell>
          <cell r="DY65">
            <v>0</v>
          </cell>
          <cell r="DZ65">
            <v>0</v>
          </cell>
          <cell r="EA65">
            <v>0</v>
          </cell>
          <cell r="EB65">
            <v>0</v>
          </cell>
          <cell r="EC65">
            <v>0</v>
          </cell>
          <cell r="ED65">
            <v>0</v>
          </cell>
          <cell r="EE65">
            <v>0</v>
          </cell>
          <cell r="EF65">
            <v>0</v>
          </cell>
          <cell r="EG65">
            <v>0</v>
          </cell>
          <cell r="EH65">
            <v>0</v>
          </cell>
          <cell r="EI65">
            <v>0</v>
          </cell>
          <cell r="EJ65">
            <v>0</v>
          </cell>
          <cell r="EK65">
            <v>0</v>
          </cell>
          <cell r="EL65">
            <v>0</v>
          </cell>
          <cell r="EM65">
            <v>0</v>
          </cell>
          <cell r="EN65">
            <v>0</v>
          </cell>
          <cell r="EO65">
            <v>0</v>
          </cell>
        </row>
        <row r="66">
          <cell r="E66" t="str">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ell>
          <cell r="F66"/>
          <cell r="G66"/>
          <cell r="H66"/>
          <cell r="I66"/>
          <cell r="J66"/>
          <cell r="K66"/>
          <cell r="L66"/>
          <cell r="M66"/>
          <cell r="N66"/>
          <cell r="O66"/>
          <cell r="P66"/>
          <cell r="Q66"/>
          <cell r="R66"/>
          <cell r="S66"/>
          <cell r="T66"/>
          <cell r="U66"/>
          <cell r="V66"/>
          <cell r="W66"/>
          <cell r="X66"/>
          <cell r="Y66" t="str">
            <v>Migrants</v>
          </cell>
          <cell r="Z66"/>
          <cell r="AA66"/>
          <cell r="AB66"/>
          <cell r="AC66"/>
          <cell r="AD66"/>
          <cell r="AE66"/>
          <cell r="AF66" t="str">
            <v>Climate Change Adaptation and Resilience</v>
          </cell>
          <cell r="AG66" t="str">
            <v>Resilience Building</v>
          </cell>
          <cell r="AH66" t="str">
            <v>Data collection and analysis</v>
          </cell>
          <cell r="AI66" t="str">
            <v>Mitigating the impact of climate change through disaster risk management and integrated ecosystem management to build ecological resilience and sustainability.</v>
          </cell>
          <cell r="AJ66" t="str">
            <v>Climate Change and Disaster Risk Reduction</v>
          </cell>
          <cell r="AK66" t="str">
            <v>International Organization for Migration (IOM)</v>
          </cell>
          <cell r="AL66"/>
          <cell r="AM66" t="str">
            <v>National: Ministyr of the Public Service, Home Affairs, Labour and Gender Affairs</v>
          </cell>
          <cell r="AN66"/>
          <cell r="AO66" t="str">
            <v>Regional: Organisation of Eastern Caribbean States (OECS)</v>
          </cell>
          <cell r="AP66"/>
          <cell r="AQ66"/>
          <cell r="AR66"/>
          <cell r="AS66"/>
          <cell r="AT66"/>
          <cell r="AU66"/>
          <cell r="AV66"/>
          <cell r="AW66"/>
          <cell r="AX66"/>
          <cell r="AY66"/>
          <cell r="AZ66">
            <v>0</v>
          </cell>
          <cell r="BA66"/>
          <cell r="BB66"/>
          <cell r="BC66">
            <v>0</v>
          </cell>
          <cell r="BD66"/>
          <cell r="BE66"/>
          <cell r="BF66">
            <v>0</v>
          </cell>
          <cell r="BG66"/>
          <cell r="BH66"/>
          <cell r="BI66">
            <v>0</v>
          </cell>
          <cell r="BJ66"/>
          <cell r="BK66"/>
          <cell r="BL66">
            <v>0</v>
          </cell>
          <cell r="BM66"/>
          <cell r="BN66"/>
          <cell r="BO66">
            <v>0</v>
          </cell>
          <cell r="BP66"/>
          <cell r="BQ66"/>
          <cell r="BR66">
            <v>0</v>
          </cell>
          <cell r="BS66"/>
          <cell r="BT66"/>
          <cell r="BU66">
            <v>0</v>
          </cell>
          <cell r="BV66"/>
          <cell r="BW66"/>
          <cell r="BX66">
            <v>0</v>
          </cell>
          <cell r="BY66"/>
          <cell r="BZ66"/>
          <cell r="CA66">
            <v>0</v>
          </cell>
          <cell r="CB66">
            <v>0</v>
          </cell>
          <cell r="CC66">
            <v>0</v>
          </cell>
          <cell r="CD66">
            <v>0</v>
          </cell>
          <cell r="CE66"/>
          <cell r="CF66"/>
          <cell r="CG66">
            <v>0</v>
          </cell>
          <cell r="CH66"/>
          <cell r="CI66"/>
          <cell r="CJ66">
            <v>0</v>
          </cell>
          <cell r="CK66"/>
          <cell r="CL66"/>
          <cell r="CM66">
            <v>0</v>
          </cell>
          <cell r="CN66"/>
          <cell r="CO66"/>
          <cell r="CP66">
            <v>0</v>
          </cell>
          <cell r="CQ66"/>
          <cell r="CR66"/>
          <cell r="CS66">
            <v>0</v>
          </cell>
          <cell r="CT66"/>
          <cell r="CU66"/>
          <cell r="CV66">
            <v>0</v>
          </cell>
          <cell r="CW66"/>
          <cell r="CX66"/>
          <cell r="CY66">
            <v>0</v>
          </cell>
          <cell r="CZ66"/>
          <cell r="DA66"/>
          <cell r="DB66">
            <v>0</v>
          </cell>
          <cell r="DC66"/>
          <cell r="DD66"/>
          <cell r="DE66">
            <v>0</v>
          </cell>
          <cell r="DF66"/>
          <cell r="DG66"/>
          <cell r="DH66">
            <v>0</v>
          </cell>
          <cell r="DI66"/>
          <cell r="DJ66"/>
          <cell r="DK66">
            <v>0</v>
          </cell>
          <cell r="DL66">
            <v>0</v>
          </cell>
          <cell r="DM66">
            <v>0</v>
          </cell>
          <cell r="DN66">
            <v>0</v>
          </cell>
          <cell r="DO66">
            <v>0</v>
          </cell>
          <cell r="DP66">
            <v>0</v>
          </cell>
          <cell r="DQ66">
            <v>0</v>
          </cell>
          <cell r="DR66">
            <v>0</v>
          </cell>
          <cell r="DS66">
            <v>0</v>
          </cell>
          <cell r="DT66">
            <v>0</v>
          </cell>
          <cell r="DU66">
            <v>0</v>
          </cell>
          <cell r="DV66">
            <v>0</v>
          </cell>
          <cell r="DW66">
            <v>0</v>
          </cell>
          <cell r="DX66">
            <v>0</v>
          </cell>
          <cell r="DY66">
            <v>0</v>
          </cell>
          <cell r="DZ66">
            <v>0</v>
          </cell>
          <cell r="EA66">
            <v>0</v>
          </cell>
          <cell r="EB66">
            <v>0</v>
          </cell>
          <cell r="EC66">
            <v>0</v>
          </cell>
          <cell r="ED66">
            <v>0</v>
          </cell>
          <cell r="EE66">
            <v>0</v>
          </cell>
          <cell r="EF66">
            <v>0</v>
          </cell>
          <cell r="EG66">
            <v>0</v>
          </cell>
          <cell r="EH66">
            <v>0</v>
          </cell>
          <cell r="EI66">
            <v>0</v>
          </cell>
          <cell r="EJ66">
            <v>0</v>
          </cell>
          <cell r="EK66">
            <v>0</v>
          </cell>
          <cell r="EL66">
            <v>0</v>
          </cell>
          <cell r="EM66">
            <v>0</v>
          </cell>
          <cell r="EN66">
            <v>0</v>
          </cell>
          <cell r="EO66">
            <v>0</v>
          </cell>
        </row>
        <row r="67">
          <cell r="E67" t="str">
            <v>UNICEF staff and partners have strengthened capacities to generate evidence, monitor and evaluate programs.</v>
          </cell>
          <cell r="F67" t="str">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ell>
          <cell r="G67">
            <v>44564</v>
          </cell>
          <cell r="H67" t="str">
            <v>31/12/2026</v>
          </cell>
          <cell r="I67" t="str">
            <v>Patrice Bosso, M&amp;E specialist</v>
          </cell>
          <cell r="J67"/>
          <cell r="K67" t="str">
            <v>Support countries on Household surveys implementation
Support countries on MICS Implementation - General
Support countries on stimulating demand for and capacity to use data (Data Savy)
Support evaluation innovation learning, uptake and partnerships for evaluation in countries
Building regional/national stakeholder evaluation capacity</v>
          </cell>
          <cell r="L67" t="str">
            <v xml:space="preserve">Support countries on Household surveys implementation
Support countries on MICS Implementation - General
Support countries on stimulating demand for and capacity to use data (Data Savy)
</v>
          </cell>
          <cell r="M67"/>
          <cell r="N67" t="str">
            <v xml:space="preserve">Support countries on Household surveys implementation
Support countries on MICS Implementation - General
Support countries on stimulating demand for and capacity to use data (Data Savy)
</v>
          </cell>
          <cell r="O67" t="str">
            <v xml:space="preserve">Support countries on Household surveys implementation
Support countries on MICS Implementation - General
Support countries on stimulating demand for and capacity to use data (Data Savy)
</v>
          </cell>
          <cell r="P67"/>
          <cell r="Q67"/>
          <cell r="R67" t="str">
            <v xml:space="preserve">Support countries on Household surveys implementation
Support countries on MICS Implementation - General
Support countries on stimulating demand for and capacity to use data (Data Savy)
</v>
          </cell>
          <cell r="S67" t="str">
            <v xml:space="preserve">Support countries on Household surveys implementation
Support countries on MICS Implementation - General
Support countries on stimulating demand for and capacity to use data (Data Savy)
</v>
          </cell>
          <cell r="T67"/>
          <cell r="U67" t="str">
            <v>Contribute to gender equality/women’s empowerment in a limited way (1)</v>
          </cell>
          <cell r="V67" t="str">
            <v>Limited contribution to realization of human rights (1)</v>
          </cell>
          <cell r="W67" t="str">
            <v>Not expected to contribute to sustaining peace (0)</v>
          </cell>
          <cell r="X67" t="str">
            <v>Data Collection and Analysis </v>
          </cell>
          <cell r="Y67" t="str">
            <v>Children, Youth</v>
          </cell>
          <cell r="Z67" t="str">
            <v xml:space="preserve">Other </v>
          </cell>
          <cell r="AA67"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B67"/>
          <cell r="AC67"/>
          <cell r="AD67"/>
          <cell r="AE67"/>
          <cell r="AF67" t="str">
            <v>Planning and Monitoring</v>
          </cell>
          <cell r="AG67" t="str">
            <v>Innovation</v>
          </cell>
          <cell r="AH67" t="str">
            <v>Diversity, equity and inclusion</v>
          </cell>
          <cell r="AI67" t="str">
            <v>Strengthening and coordinating data and statistical systems to enhance evidence-based policies and programmes to accelerate progress on SDGs.</v>
          </cell>
          <cell r="AJ67" t="str">
            <v>Data Systems</v>
          </cell>
          <cell r="AK67" t="str">
            <v>United Nations Children’s Fund (UNICEF)</v>
          </cell>
          <cell r="AL67"/>
          <cell r="AM67" t="str">
            <v>National: Ministry of Finance, Economic Development and Youth Economy; Ministry of Education, Sustainable Development, Innovation, Science, Technology and Vocational Training; Ministry of Youth &amp; Sports</v>
          </cell>
          <cell r="AN67" t="str">
            <v>Government</v>
          </cell>
          <cell r="AO67" t="str">
            <v>Regional: Organisation of Eastern Caribbean States (OECS)</v>
          </cell>
          <cell r="AP67"/>
          <cell r="AQ67" t="str">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ell>
          <cell r="AR67"/>
          <cell r="AS67" t="str">
            <v>1
5</v>
          </cell>
          <cell r="AT67" t="str">
            <v xml:space="preserve">
6
2</v>
          </cell>
          <cell r="AU67"/>
          <cell r="AV67"/>
          <cell r="AW67"/>
          <cell r="AX67"/>
          <cell r="AY67"/>
          <cell r="AZ67">
            <v>0</v>
          </cell>
          <cell r="BA67"/>
          <cell r="BB67"/>
          <cell r="BC67">
            <v>0</v>
          </cell>
          <cell r="BD67"/>
          <cell r="BE67"/>
          <cell r="BF67">
            <v>0</v>
          </cell>
          <cell r="BG67">
            <v>50000</v>
          </cell>
          <cell r="BH67">
            <v>50000</v>
          </cell>
          <cell r="BI67">
            <v>0</v>
          </cell>
          <cell r="BJ67">
            <v>50000</v>
          </cell>
          <cell r="BK67">
            <v>50000</v>
          </cell>
          <cell r="BL67">
            <v>0</v>
          </cell>
          <cell r="BM67"/>
          <cell r="BN67"/>
          <cell r="BO67">
            <v>0</v>
          </cell>
          <cell r="BP67"/>
          <cell r="BQ67"/>
          <cell r="BR67">
            <v>0</v>
          </cell>
          <cell r="BS67">
            <v>50000</v>
          </cell>
          <cell r="BT67">
            <v>50000</v>
          </cell>
          <cell r="BU67">
            <v>0</v>
          </cell>
          <cell r="BV67">
            <v>50000</v>
          </cell>
          <cell r="BW67">
            <v>50000</v>
          </cell>
          <cell r="BX67">
            <v>0</v>
          </cell>
          <cell r="BY67">
            <v>100000</v>
          </cell>
          <cell r="BZ67">
            <v>100000</v>
          </cell>
          <cell r="CA67">
            <v>0</v>
          </cell>
          <cell r="CB67">
            <v>300000</v>
          </cell>
          <cell r="CC67">
            <v>300000</v>
          </cell>
          <cell r="CD67">
            <v>0</v>
          </cell>
          <cell r="CE67"/>
          <cell r="CF67"/>
          <cell r="CG67">
            <v>0</v>
          </cell>
          <cell r="CH67"/>
          <cell r="CI67"/>
          <cell r="CJ67">
            <v>0</v>
          </cell>
          <cell r="CK67"/>
          <cell r="CL67"/>
          <cell r="CM67">
            <v>0</v>
          </cell>
          <cell r="CN67">
            <v>50000</v>
          </cell>
          <cell r="CO67">
            <v>50000</v>
          </cell>
          <cell r="CP67">
            <v>0</v>
          </cell>
          <cell r="CQ67">
            <v>50000</v>
          </cell>
          <cell r="CR67">
            <v>50000</v>
          </cell>
          <cell r="CS67">
            <v>0</v>
          </cell>
          <cell r="CT67"/>
          <cell r="CU67"/>
          <cell r="CV67">
            <v>0</v>
          </cell>
          <cell r="CW67"/>
          <cell r="CX67"/>
          <cell r="CY67">
            <v>0</v>
          </cell>
          <cell r="CZ67">
            <v>50000</v>
          </cell>
          <cell r="DA67">
            <v>50000</v>
          </cell>
          <cell r="DB67">
            <v>0</v>
          </cell>
          <cell r="DC67">
            <v>50000</v>
          </cell>
          <cell r="DD67">
            <v>50000</v>
          </cell>
          <cell r="DE67">
            <v>0</v>
          </cell>
          <cell r="DF67">
            <v>100000</v>
          </cell>
          <cell r="DG67">
            <v>100000</v>
          </cell>
          <cell r="DH67">
            <v>0</v>
          </cell>
          <cell r="DI67"/>
          <cell r="DJ67"/>
          <cell r="DK67">
            <v>0</v>
          </cell>
          <cell r="DL67">
            <v>300000</v>
          </cell>
          <cell r="DM67">
            <v>300000</v>
          </cell>
          <cell r="DN67">
            <v>0</v>
          </cell>
          <cell r="DO67">
            <v>0</v>
          </cell>
          <cell r="DP67">
            <v>0</v>
          </cell>
          <cell r="DQ67">
            <v>0</v>
          </cell>
          <cell r="DR67">
            <v>0</v>
          </cell>
          <cell r="DS67">
            <v>0</v>
          </cell>
          <cell r="DT67">
            <v>0</v>
          </cell>
          <cell r="DU67">
            <v>0</v>
          </cell>
          <cell r="DV67">
            <v>0</v>
          </cell>
          <cell r="DW67">
            <v>0</v>
          </cell>
          <cell r="DX67">
            <v>50000</v>
          </cell>
          <cell r="DY67">
            <v>50000</v>
          </cell>
          <cell r="DZ67">
            <v>0</v>
          </cell>
          <cell r="EA67">
            <v>100000</v>
          </cell>
          <cell r="EB67">
            <v>100000</v>
          </cell>
          <cell r="EC67">
            <v>0</v>
          </cell>
          <cell r="ED67">
            <v>50000</v>
          </cell>
          <cell r="EE67">
            <v>50000</v>
          </cell>
          <cell r="EF67">
            <v>0</v>
          </cell>
          <cell r="EG67">
            <v>0</v>
          </cell>
          <cell r="EH67">
            <v>0</v>
          </cell>
          <cell r="EI67">
            <v>0</v>
          </cell>
          <cell r="EJ67">
            <v>50000</v>
          </cell>
          <cell r="EK67">
            <v>50000</v>
          </cell>
          <cell r="EL67">
            <v>0</v>
          </cell>
          <cell r="EM67">
            <v>100000</v>
          </cell>
          <cell r="EN67">
            <v>100000</v>
          </cell>
          <cell r="EO67">
            <v>0</v>
          </cell>
        </row>
        <row r="68">
          <cell r="E68" t="str">
            <v>Integrated Health Services Delivery Networks strengthened to provide comprehensive and quality health services particularly at the first level of care</v>
          </cell>
          <cell r="F68"/>
          <cell r="G68"/>
          <cell r="H68"/>
          <cell r="I68"/>
          <cell r="J68"/>
          <cell r="K68" t="str">
            <v>Emergency preparedness and IHR capacities assessed and strengthened</v>
          </cell>
          <cell r="L68" t="str">
            <v>Develop posters on the importance of Breastfeeding</v>
          </cell>
          <cell r="M68"/>
          <cell r="N68" t="str">
            <v>Emergency preparedness and IHR capacities assessed and strengthened</v>
          </cell>
          <cell r="O68" t="str">
            <v>To strengthen capacity to address social and environmental determinants of health</v>
          </cell>
          <cell r="P68"/>
          <cell r="Q68" t="str">
            <v>Emergency preparedness and IHR capacities assessed and strengthened</v>
          </cell>
          <cell r="R68" t="str">
            <v>To strengthen capacity to address social and environmental determinants of health</v>
          </cell>
          <cell r="S68" t="str">
            <v xml:space="preserve">To develop and implement programs to address HIV, TB and viral hepatitis prevention and </v>
          </cell>
          <cell r="T68"/>
          <cell r="U68"/>
          <cell r="V68"/>
          <cell r="W68"/>
          <cell r="X68"/>
          <cell r="Y68" t="str">
            <v>Healthcare providers &amp; recipients</v>
          </cell>
          <cell r="Z68"/>
          <cell r="AA68"/>
          <cell r="AB68"/>
          <cell r="AC68"/>
          <cell r="AD68"/>
          <cell r="AE68"/>
          <cell r="AF68" t="str">
            <v>Access to Health Services</v>
          </cell>
          <cell r="AG68"/>
          <cell r="AH68" t="str">
            <v>Access to Health Services</v>
          </cell>
          <cell r="AI68" t="str">
            <v>Strengthening health, safety, and security systems, improving health services, and promoting healthy lifestyles.</v>
          </cell>
          <cell r="AJ68" t="str">
            <v>Tailored Policy Support &amp; Technical Assistance</v>
          </cell>
          <cell r="AK68" t="str">
            <v>Pan American Health Organization (PAHO/WHO)</v>
          </cell>
          <cell r="AL68"/>
          <cell r="AM68" t="str">
            <v>Ministry of Health, Wellness &amp; Elderly Affiars</v>
          </cell>
          <cell r="AN68"/>
          <cell r="AO68"/>
          <cell r="AP68"/>
          <cell r="AQ68"/>
          <cell r="AR68"/>
          <cell r="AS68"/>
          <cell r="AT68"/>
          <cell r="AU68"/>
          <cell r="AV68"/>
          <cell r="AW68"/>
          <cell r="AX68"/>
          <cell r="AY68"/>
          <cell r="AZ68">
            <v>0</v>
          </cell>
          <cell r="BA68"/>
          <cell r="BB68"/>
          <cell r="BC68">
            <v>0</v>
          </cell>
          <cell r="BD68"/>
          <cell r="BE68"/>
          <cell r="BF68">
            <v>0</v>
          </cell>
          <cell r="BG68"/>
          <cell r="BH68"/>
          <cell r="BI68">
            <v>0</v>
          </cell>
          <cell r="BJ68"/>
          <cell r="BK68"/>
          <cell r="BL68">
            <v>0</v>
          </cell>
          <cell r="BM68"/>
          <cell r="BN68"/>
          <cell r="BO68">
            <v>0</v>
          </cell>
          <cell r="BP68"/>
          <cell r="BQ68"/>
          <cell r="BR68">
            <v>0</v>
          </cell>
          <cell r="BS68"/>
          <cell r="BT68"/>
          <cell r="BU68">
            <v>0</v>
          </cell>
          <cell r="BV68"/>
          <cell r="BW68"/>
          <cell r="BX68">
            <v>0</v>
          </cell>
          <cell r="BY68"/>
          <cell r="BZ68"/>
          <cell r="CA68">
            <v>0</v>
          </cell>
          <cell r="CB68">
            <v>0</v>
          </cell>
          <cell r="CC68">
            <v>0</v>
          </cell>
          <cell r="CD68">
            <v>0</v>
          </cell>
          <cell r="CE68"/>
          <cell r="CF68"/>
          <cell r="CG68">
            <v>0</v>
          </cell>
          <cell r="CH68"/>
          <cell r="CI68"/>
          <cell r="CJ68">
            <v>0</v>
          </cell>
          <cell r="CK68"/>
          <cell r="CL68"/>
          <cell r="CM68">
            <v>0</v>
          </cell>
          <cell r="CN68"/>
          <cell r="CO68"/>
          <cell r="CP68">
            <v>0</v>
          </cell>
          <cell r="CQ68"/>
          <cell r="CR68"/>
          <cell r="CS68">
            <v>0</v>
          </cell>
          <cell r="CT68"/>
          <cell r="CU68"/>
          <cell r="CV68">
            <v>0</v>
          </cell>
          <cell r="CW68"/>
          <cell r="CX68"/>
          <cell r="CY68">
            <v>0</v>
          </cell>
          <cell r="CZ68"/>
          <cell r="DA68"/>
          <cell r="DB68">
            <v>0</v>
          </cell>
          <cell r="DC68"/>
          <cell r="DD68"/>
          <cell r="DE68">
            <v>0</v>
          </cell>
          <cell r="DF68"/>
          <cell r="DG68"/>
          <cell r="DH68">
            <v>0</v>
          </cell>
          <cell r="DI68"/>
          <cell r="DJ68"/>
          <cell r="DK68">
            <v>0</v>
          </cell>
          <cell r="DL68">
            <v>0</v>
          </cell>
          <cell r="DM68">
            <v>0</v>
          </cell>
          <cell r="DN68">
            <v>0</v>
          </cell>
          <cell r="DO68">
            <v>0</v>
          </cell>
          <cell r="DP68">
            <v>0</v>
          </cell>
          <cell r="DQ68">
            <v>0</v>
          </cell>
          <cell r="DR68">
            <v>0</v>
          </cell>
          <cell r="DS68">
            <v>0</v>
          </cell>
          <cell r="DT68">
            <v>0</v>
          </cell>
          <cell r="DU68">
            <v>0</v>
          </cell>
          <cell r="DV68">
            <v>0</v>
          </cell>
          <cell r="DW68">
            <v>0</v>
          </cell>
          <cell r="DX68">
            <v>0</v>
          </cell>
          <cell r="DY68">
            <v>0</v>
          </cell>
          <cell r="DZ68">
            <v>0</v>
          </cell>
          <cell r="EA68">
            <v>0</v>
          </cell>
          <cell r="EB68">
            <v>0</v>
          </cell>
          <cell r="EC68">
            <v>0</v>
          </cell>
          <cell r="ED68">
            <v>0</v>
          </cell>
          <cell r="EE68">
            <v>0</v>
          </cell>
          <cell r="EF68">
            <v>0</v>
          </cell>
          <cell r="EG68">
            <v>0</v>
          </cell>
          <cell r="EH68">
            <v>0</v>
          </cell>
          <cell r="EI68">
            <v>0</v>
          </cell>
          <cell r="EJ68">
            <v>0</v>
          </cell>
          <cell r="EK68">
            <v>0</v>
          </cell>
          <cell r="EL68">
            <v>0</v>
          </cell>
          <cell r="EM68">
            <v>0</v>
          </cell>
          <cell r="EN68">
            <v>0</v>
          </cell>
          <cell r="EO68">
            <v>0</v>
          </cell>
        </row>
        <row r="69">
          <cell r="E69" t="str">
            <v>Implementation of strategies to enhance women, children, neonatal and adolescent health strengthened</v>
          </cell>
          <cell r="F69" t="str">
            <v>Implementation of the Plan of Action for Women's Children and Adolescents" Health</v>
          </cell>
          <cell r="G69"/>
          <cell r="H69"/>
          <cell r="I69"/>
          <cell r="J69"/>
          <cell r="K69" t="str">
            <v>Disseminate information of the importance of Breastfeeding</v>
          </cell>
          <cell r="L69" t="str">
            <v xml:space="preserve">Dissemination of communication material for Vaccination week of the Americas </v>
          </cell>
          <cell r="M69"/>
          <cell r="N69" t="str">
            <v>Prevention strategies for pandemic and epidemic-prone diseases implemented</v>
          </cell>
          <cell r="O69" t="str">
            <v>Emergency preparedness and IHR capacities assessed and strengthened</v>
          </cell>
          <cell r="P69"/>
          <cell r="Q69" t="str">
            <v>Enhanced country capacity for rapid detection, assessment and response to health emergencies</v>
          </cell>
          <cell r="R69" t="str">
            <v>Emergency preparedness and IHR capacities assessed and strengthened</v>
          </cell>
          <cell r="S69" t="str">
            <v>Implement the Healthy Lifestyle Module of the HEARTS Technical package.  This addresses the four modifiable interventions for Non-Communicable Disease.</v>
          </cell>
          <cell r="T69"/>
          <cell r="U69"/>
          <cell r="V69"/>
          <cell r="W69"/>
          <cell r="X69"/>
          <cell r="Y69" t="str">
            <v>Women, chiildren, adoloscents</v>
          </cell>
          <cell r="Z69"/>
          <cell r="AA69"/>
          <cell r="AB69"/>
          <cell r="AC69"/>
          <cell r="AD69"/>
          <cell r="AE69"/>
          <cell r="AF69" t="str">
            <v>Family Health and Nutrition</v>
          </cell>
          <cell r="AG69" t="str">
            <v>Early Childhood Development</v>
          </cell>
          <cell r="AH69" t="str">
            <v>Youth Capacity Building</v>
          </cell>
          <cell r="AI69" t="str">
            <v>Strengthening health, safety, and security systems, improving health services, and promoting healthy lifestyles.</v>
          </cell>
          <cell r="AJ69" t="str">
            <v>Tailored Policy Support &amp; Technical Assistance</v>
          </cell>
          <cell r="AK69" t="str">
            <v>Pan American Health Organization (PAHO/WHO)</v>
          </cell>
          <cell r="AL69"/>
          <cell r="AM69" t="str">
            <v>Ministry of Health, Wellness &amp; Elderly Affiars</v>
          </cell>
          <cell r="AN69"/>
          <cell r="AO69"/>
          <cell r="AP69"/>
          <cell r="AQ69"/>
          <cell r="AR69"/>
          <cell r="AS69"/>
          <cell r="AT69"/>
          <cell r="AU69"/>
          <cell r="AV69"/>
          <cell r="AW69"/>
          <cell r="AX69"/>
          <cell r="AY69"/>
          <cell r="AZ69">
            <v>0</v>
          </cell>
          <cell r="BA69"/>
          <cell r="BB69"/>
          <cell r="BC69">
            <v>0</v>
          </cell>
          <cell r="BD69"/>
          <cell r="BE69"/>
          <cell r="BF69">
            <v>0</v>
          </cell>
          <cell r="BG69"/>
          <cell r="BH69"/>
          <cell r="BI69">
            <v>0</v>
          </cell>
          <cell r="BJ69"/>
          <cell r="BK69"/>
          <cell r="BL69">
            <v>0</v>
          </cell>
          <cell r="BM69"/>
          <cell r="BN69"/>
          <cell r="BO69">
            <v>0</v>
          </cell>
          <cell r="BP69"/>
          <cell r="BQ69"/>
          <cell r="BR69">
            <v>0</v>
          </cell>
          <cell r="BS69"/>
          <cell r="BT69"/>
          <cell r="BU69">
            <v>0</v>
          </cell>
          <cell r="BV69"/>
          <cell r="BW69"/>
          <cell r="BX69">
            <v>0</v>
          </cell>
          <cell r="BY69"/>
          <cell r="BZ69"/>
          <cell r="CA69">
            <v>0</v>
          </cell>
          <cell r="CB69">
            <v>0</v>
          </cell>
          <cell r="CC69">
            <v>0</v>
          </cell>
          <cell r="CD69">
            <v>0</v>
          </cell>
          <cell r="CE69"/>
          <cell r="CF69"/>
          <cell r="CG69">
            <v>0</v>
          </cell>
          <cell r="CH69"/>
          <cell r="CI69"/>
          <cell r="CJ69">
            <v>0</v>
          </cell>
          <cell r="CK69"/>
          <cell r="CL69"/>
          <cell r="CM69">
            <v>0</v>
          </cell>
          <cell r="CN69"/>
          <cell r="CO69"/>
          <cell r="CP69">
            <v>0</v>
          </cell>
          <cell r="CQ69"/>
          <cell r="CR69"/>
          <cell r="CS69">
            <v>0</v>
          </cell>
          <cell r="CT69"/>
          <cell r="CU69"/>
          <cell r="CV69">
            <v>0</v>
          </cell>
          <cell r="CW69"/>
          <cell r="CX69"/>
          <cell r="CY69">
            <v>0</v>
          </cell>
          <cell r="CZ69"/>
          <cell r="DA69"/>
          <cell r="DB69">
            <v>0</v>
          </cell>
          <cell r="DC69"/>
          <cell r="DD69"/>
          <cell r="DE69">
            <v>0</v>
          </cell>
          <cell r="DF69"/>
          <cell r="DG69"/>
          <cell r="DH69">
            <v>0</v>
          </cell>
          <cell r="DI69"/>
          <cell r="DJ69"/>
          <cell r="DK69">
            <v>0</v>
          </cell>
          <cell r="DL69">
            <v>0</v>
          </cell>
          <cell r="DM69">
            <v>0</v>
          </cell>
          <cell r="DN69">
            <v>0</v>
          </cell>
          <cell r="DO69">
            <v>0</v>
          </cell>
          <cell r="DP69">
            <v>0</v>
          </cell>
          <cell r="DQ69">
            <v>0</v>
          </cell>
          <cell r="DR69">
            <v>0</v>
          </cell>
          <cell r="DS69">
            <v>0</v>
          </cell>
          <cell r="DT69">
            <v>0</v>
          </cell>
          <cell r="DU69">
            <v>0</v>
          </cell>
          <cell r="DV69">
            <v>0</v>
          </cell>
          <cell r="DW69">
            <v>0</v>
          </cell>
          <cell r="DX69">
            <v>0</v>
          </cell>
          <cell r="DY69">
            <v>0</v>
          </cell>
          <cell r="DZ69">
            <v>0</v>
          </cell>
          <cell r="EA69">
            <v>0</v>
          </cell>
          <cell r="EB69">
            <v>0</v>
          </cell>
          <cell r="EC69">
            <v>0</v>
          </cell>
          <cell r="ED69">
            <v>0</v>
          </cell>
          <cell r="EE69">
            <v>0</v>
          </cell>
          <cell r="EF69">
            <v>0</v>
          </cell>
          <cell r="EG69">
            <v>0</v>
          </cell>
          <cell r="EH69">
            <v>0</v>
          </cell>
          <cell r="EI69">
            <v>0</v>
          </cell>
          <cell r="EJ69">
            <v>0</v>
          </cell>
          <cell r="EK69">
            <v>0</v>
          </cell>
          <cell r="EL69">
            <v>0</v>
          </cell>
          <cell r="EM69">
            <v>0</v>
          </cell>
          <cell r="EN69">
            <v>0</v>
          </cell>
          <cell r="EO69">
            <v>0</v>
          </cell>
        </row>
        <row r="70">
          <cell r="E70" t="str">
            <v xml:space="preserve">Programs to address HIV, TB, viral hepatitis, arboviruses and vaccine preventable diseases prevention and treatment strengthened </v>
          </cell>
          <cell r="F70"/>
          <cell r="G70"/>
          <cell r="H70"/>
          <cell r="I70"/>
          <cell r="J70"/>
          <cell r="K70" t="str">
            <v>Dissemination of communication material for Vaccination week of the Americas</v>
          </cell>
          <cell r="L70" t="str">
            <v>Rapid detection, assessment, and response to health emergencies</v>
          </cell>
          <cell r="M70"/>
          <cell r="N70" t="str">
            <v>Enhanced country capacity for rapid detection, assessment and response to health emergencies</v>
          </cell>
          <cell r="O70" t="str">
            <v xml:space="preserve">Capacities for rapid detection, assessment and response to health emergencies strengthened </v>
          </cell>
          <cell r="P70"/>
          <cell r="Q70" t="str">
            <v>To develop and implement programs to address HIV, TB and viral hepatitis prevention and treatment</v>
          </cell>
          <cell r="R70" t="str">
            <v xml:space="preserve"> Prevention strategies for pandemic and epidemic-prone diseases implemented</v>
          </cell>
          <cell r="S70" t="str">
            <v>Implement a Mental Health and Psychosocial Support Programme focusing on self-care and individual psychological help for adults impaired by distress in communities exposed to adversity,</v>
          </cell>
          <cell r="T70"/>
          <cell r="U70"/>
          <cell r="V70"/>
          <cell r="W70"/>
          <cell r="X70"/>
          <cell r="Y70" t="str">
            <v xml:space="preserve">Persons with HIV, TB, viral hepatitis, arboviruses and vaccine preventable diseases </v>
          </cell>
          <cell r="Z70"/>
          <cell r="AA70"/>
          <cell r="AB70"/>
          <cell r="AC70"/>
          <cell r="AD70"/>
          <cell r="AE70"/>
          <cell r="AF70" t="str">
            <v>Sexual and Reproductive Health (SRH)</v>
          </cell>
          <cell r="AG70" t="str">
            <v>Mosquito-Borne Diseases</v>
          </cell>
          <cell r="AH70" t="str">
            <v>Health Surveillance</v>
          </cell>
          <cell r="AI70" t="str">
            <v>Strengthening health, safety, and security systems, improving health services, and promoting healthy lifestyles.</v>
          </cell>
          <cell r="AJ70" t="str">
            <v>Tailored Policy Support &amp; Technical Assistance</v>
          </cell>
          <cell r="AK70" t="str">
            <v>Pan American Health Organization (PAHO/WHO)</v>
          </cell>
          <cell r="AL70"/>
          <cell r="AM70" t="str">
            <v>Ministry of Health, Wellness &amp; Elderly Affiars</v>
          </cell>
          <cell r="AN70"/>
          <cell r="AO70"/>
          <cell r="AP70"/>
          <cell r="AQ70"/>
          <cell r="AR70"/>
          <cell r="AS70"/>
          <cell r="AT70"/>
          <cell r="AU70"/>
          <cell r="AV70"/>
          <cell r="AW70"/>
          <cell r="AX70"/>
          <cell r="AY70"/>
          <cell r="AZ70">
            <v>0</v>
          </cell>
          <cell r="BA70"/>
          <cell r="BB70"/>
          <cell r="BC70">
            <v>0</v>
          </cell>
          <cell r="BD70"/>
          <cell r="BE70"/>
          <cell r="BF70">
            <v>0</v>
          </cell>
          <cell r="BG70"/>
          <cell r="BH70"/>
          <cell r="BI70">
            <v>0</v>
          </cell>
          <cell r="BJ70"/>
          <cell r="BK70"/>
          <cell r="BL70">
            <v>0</v>
          </cell>
          <cell r="BM70"/>
          <cell r="BN70"/>
          <cell r="BO70">
            <v>0</v>
          </cell>
          <cell r="BP70"/>
          <cell r="BQ70"/>
          <cell r="BR70">
            <v>0</v>
          </cell>
          <cell r="BS70"/>
          <cell r="BT70"/>
          <cell r="BU70">
            <v>0</v>
          </cell>
          <cell r="BV70"/>
          <cell r="BW70"/>
          <cell r="BX70">
            <v>0</v>
          </cell>
          <cell r="BY70"/>
          <cell r="BZ70"/>
          <cell r="CA70">
            <v>0</v>
          </cell>
          <cell r="CB70">
            <v>0</v>
          </cell>
          <cell r="CC70">
            <v>0</v>
          </cell>
          <cell r="CD70">
            <v>0</v>
          </cell>
          <cell r="CE70"/>
          <cell r="CF70"/>
          <cell r="CG70">
            <v>0</v>
          </cell>
          <cell r="CH70"/>
          <cell r="CI70"/>
          <cell r="CJ70">
            <v>0</v>
          </cell>
          <cell r="CK70"/>
          <cell r="CL70"/>
          <cell r="CM70">
            <v>0</v>
          </cell>
          <cell r="CN70"/>
          <cell r="CO70"/>
          <cell r="CP70">
            <v>0</v>
          </cell>
          <cell r="CQ70"/>
          <cell r="CR70"/>
          <cell r="CS70">
            <v>0</v>
          </cell>
          <cell r="CT70"/>
          <cell r="CU70"/>
          <cell r="CV70">
            <v>0</v>
          </cell>
          <cell r="CW70"/>
          <cell r="CX70"/>
          <cell r="CY70">
            <v>0</v>
          </cell>
          <cell r="CZ70"/>
          <cell r="DA70"/>
          <cell r="DB70">
            <v>0</v>
          </cell>
          <cell r="DC70"/>
          <cell r="DD70"/>
          <cell r="DE70">
            <v>0</v>
          </cell>
          <cell r="DF70"/>
          <cell r="DG70"/>
          <cell r="DH70">
            <v>0</v>
          </cell>
          <cell r="DI70"/>
          <cell r="DJ70"/>
          <cell r="DK70">
            <v>0</v>
          </cell>
          <cell r="DL70">
            <v>0</v>
          </cell>
          <cell r="DM70">
            <v>0</v>
          </cell>
          <cell r="DN70">
            <v>0</v>
          </cell>
          <cell r="DO70">
            <v>0</v>
          </cell>
          <cell r="DP70">
            <v>0</v>
          </cell>
          <cell r="DQ70">
            <v>0</v>
          </cell>
          <cell r="DR70">
            <v>0</v>
          </cell>
          <cell r="DS70">
            <v>0</v>
          </cell>
          <cell r="DT70">
            <v>0</v>
          </cell>
          <cell r="DU70">
            <v>0</v>
          </cell>
          <cell r="DV70">
            <v>0</v>
          </cell>
          <cell r="DW70">
            <v>0</v>
          </cell>
          <cell r="DX70">
            <v>0</v>
          </cell>
          <cell r="DY70">
            <v>0</v>
          </cell>
          <cell r="DZ70">
            <v>0</v>
          </cell>
          <cell r="EA70">
            <v>0</v>
          </cell>
          <cell r="EB70">
            <v>0</v>
          </cell>
          <cell r="EC70">
            <v>0</v>
          </cell>
          <cell r="ED70">
            <v>0</v>
          </cell>
          <cell r="EE70">
            <v>0</v>
          </cell>
          <cell r="EF70">
            <v>0</v>
          </cell>
          <cell r="EG70">
            <v>0</v>
          </cell>
          <cell r="EH70">
            <v>0</v>
          </cell>
          <cell r="EI70">
            <v>0</v>
          </cell>
          <cell r="EJ70">
            <v>0</v>
          </cell>
          <cell r="EK70">
            <v>0</v>
          </cell>
          <cell r="EL70">
            <v>0</v>
          </cell>
          <cell r="EM70">
            <v>0</v>
          </cell>
          <cell r="EN70">
            <v>0</v>
          </cell>
          <cell r="EO70">
            <v>0</v>
          </cell>
        </row>
        <row r="71">
          <cell r="E71" t="str">
            <v>Cancer prevention and control strategies developed</v>
          </cell>
          <cell r="F71" t="str">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ell>
          <cell r="G71"/>
          <cell r="H71"/>
          <cell r="I71"/>
          <cell r="J71"/>
          <cell r="K71" t="str">
            <v>Prevention strategies for pandemic and epidemic-prone diseases implemented</v>
          </cell>
          <cell r="L71" t="str">
            <v>Emergency preparedness and IHR capacities assessed and strengthened</v>
          </cell>
          <cell r="M71"/>
          <cell r="N71" t="str">
            <v>To develop and implement programs to address  HIV, TB and viral hepatitis  prevention and treatment</v>
          </cell>
          <cell r="O71" t="str">
            <v>To develop and implement programs to address HIV, TB and viral hepatitis prevention and treatment</v>
          </cell>
          <cell r="P71"/>
          <cell r="Q71" t="str">
            <v>Strengthen capacity for implementation of integrated  vector management (IVM)strategies</v>
          </cell>
          <cell r="R71" t="str">
            <v>Enhanced country capacity for rapid detection, assessment and response to health emergencies</v>
          </cell>
          <cell r="S71" t="str">
            <v>Prevention strategies for pandemic and epidemic-prone diseases implemented</v>
          </cell>
          <cell r="T71"/>
          <cell r="U71"/>
          <cell r="V71"/>
          <cell r="W71"/>
          <cell r="X71"/>
          <cell r="Y71" t="str">
            <v>Cancer patients, women</v>
          </cell>
          <cell r="Z71"/>
          <cell r="AA71"/>
          <cell r="AB71"/>
          <cell r="AC71"/>
          <cell r="AD71"/>
          <cell r="AE71"/>
          <cell r="AF71" t="str">
            <v>Non-Communicable Diseases</v>
          </cell>
          <cell r="AG71" t="str">
            <v>Access to Health Services</v>
          </cell>
          <cell r="AH71" t="str">
            <v>Non-Communicable Diseases</v>
          </cell>
          <cell r="AI71" t="str">
            <v>Strengthening health, safety, and security systems, improving health services, and promoting healthy lifestyles.</v>
          </cell>
          <cell r="AJ71" t="str">
            <v>Tailored Policy Support &amp; Technical Assistance</v>
          </cell>
          <cell r="AK71" t="str">
            <v>Pan American Health Organization (PAHO/WHO)</v>
          </cell>
          <cell r="AL71"/>
          <cell r="AM71" t="str">
            <v>Ministry of Health, Wellness &amp; Elderly Affiars: SLU Cancer Society</v>
          </cell>
          <cell r="AN71"/>
          <cell r="AO71"/>
          <cell r="AP71"/>
          <cell r="AQ71"/>
          <cell r="AR71"/>
          <cell r="AS71"/>
          <cell r="AT71"/>
          <cell r="AU71"/>
          <cell r="AV71"/>
          <cell r="AW71"/>
          <cell r="AX71"/>
          <cell r="AY71"/>
          <cell r="AZ71">
            <v>0</v>
          </cell>
          <cell r="BA71"/>
          <cell r="BB71"/>
          <cell r="BC71">
            <v>0</v>
          </cell>
          <cell r="BD71"/>
          <cell r="BE71"/>
          <cell r="BF71">
            <v>0</v>
          </cell>
          <cell r="BG71"/>
          <cell r="BH71"/>
          <cell r="BI71">
            <v>0</v>
          </cell>
          <cell r="BJ71"/>
          <cell r="BK71"/>
          <cell r="BL71">
            <v>0</v>
          </cell>
          <cell r="BM71"/>
          <cell r="BN71"/>
          <cell r="BO71">
            <v>0</v>
          </cell>
          <cell r="BP71"/>
          <cell r="BQ71"/>
          <cell r="BR71">
            <v>0</v>
          </cell>
          <cell r="BS71"/>
          <cell r="BT71"/>
          <cell r="BU71">
            <v>0</v>
          </cell>
          <cell r="BV71"/>
          <cell r="BW71"/>
          <cell r="BX71">
            <v>0</v>
          </cell>
          <cell r="BY71"/>
          <cell r="BZ71"/>
          <cell r="CA71">
            <v>0</v>
          </cell>
          <cell r="CB71">
            <v>0</v>
          </cell>
          <cell r="CC71">
            <v>0</v>
          </cell>
          <cell r="CD71">
            <v>0</v>
          </cell>
          <cell r="CE71"/>
          <cell r="CF71"/>
          <cell r="CG71">
            <v>0</v>
          </cell>
          <cell r="CH71"/>
          <cell r="CI71"/>
          <cell r="CJ71">
            <v>0</v>
          </cell>
          <cell r="CK71"/>
          <cell r="CL71"/>
          <cell r="CM71">
            <v>0</v>
          </cell>
          <cell r="CN71"/>
          <cell r="CO71"/>
          <cell r="CP71">
            <v>0</v>
          </cell>
          <cell r="CQ71"/>
          <cell r="CR71"/>
          <cell r="CS71">
            <v>0</v>
          </cell>
          <cell r="CT71"/>
          <cell r="CU71"/>
          <cell r="CV71">
            <v>0</v>
          </cell>
          <cell r="CW71"/>
          <cell r="CX71"/>
          <cell r="CY71">
            <v>0</v>
          </cell>
          <cell r="CZ71"/>
          <cell r="DA71"/>
          <cell r="DB71">
            <v>0</v>
          </cell>
          <cell r="DC71"/>
          <cell r="DD71"/>
          <cell r="DE71">
            <v>0</v>
          </cell>
          <cell r="DF71"/>
          <cell r="DG71"/>
          <cell r="DH71">
            <v>0</v>
          </cell>
          <cell r="DI71"/>
          <cell r="DJ71"/>
          <cell r="DK71">
            <v>0</v>
          </cell>
          <cell r="DL71">
            <v>0</v>
          </cell>
          <cell r="DM71">
            <v>0</v>
          </cell>
          <cell r="DN71">
            <v>0</v>
          </cell>
          <cell r="DO71">
            <v>0</v>
          </cell>
          <cell r="DP71">
            <v>0</v>
          </cell>
          <cell r="DQ71">
            <v>0</v>
          </cell>
          <cell r="DR71">
            <v>0</v>
          </cell>
          <cell r="DS71">
            <v>0</v>
          </cell>
          <cell r="DT71">
            <v>0</v>
          </cell>
          <cell r="DU71">
            <v>0</v>
          </cell>
          <cell r="DV71">
            <v>0</v>
          </cell>
          <cell r="DW71">
            <v>0</v>
          </cell>
          <cell r="DX71">
            <v>0</v>
          </cell>
          <cell r="DY71">
            <v>0</v>
          </cell>
          <cell r="DZ71">
            <v>0</v>
          </cell>
          <cell r="EA71">
            <v>0</v>
          </cell>
          <cell r="EB71">
            <v>0</v>
          </cell>
          <cell r="EC71">
            <v>0</v>
          </cell>
          <cell r="ED71">
            <v>0</v>
          </cell>
          <cell r="EE71">
            <v>0</v>
          </cell>
          <cell r="EF71">
            <v>0</v>
          </cell>
          <cell r="EG71">
            <v>0</v>
          </cell>
          <cell r="EH71">
            <v>0</v>
          </cell>
          <cell r="EI71">
            <v>0</v>
          </cell>
          <cell r="EJ71">
            <v>0</v>
          </cell>
          <cell r="EK71">
            <v>0</v>
          </cell>
          <cell r="EL71">
            <v>0</v>
          </cell>
          <cell r="EM71">
            <v>0</v>
          </cell>
          <cell r="EN71">
            <v>0</v>
          </cell>
          <cell r="EO71">
            <v>0</v>
          </cell>
        </row>
        <row r="72">
          <cell r="E72" t="str">
            <v>National policies and regulatory systems that can ensure the quality, safety, and effectiveness of medicines, vaccines and health technologies developed and strengthened</v>
          </cell>
          <cell r="F72"/>
          <cell r="G72"/>
          <cell r="H72"/>
          <cell r="I72"/>
          <cell r="J72"/>
          <cell r="K72" t="str">
            <v>Enhanced country capacity for rapid detection, assessment and response to health emergencies</v>
          </cell>
          <cell r="L72" t="str">
            <v>To develop and implement programs to address  HIV, TB and viral hepatitis  prevention and treatment</v>
          </cell>
          <cell r="M72"/>
          <cell r="N72" t="str">
            <v>Strengthen capacity for implementation of  integrated  vector management  (IVM)strategies</v>
          </cell>
          <cell r="O72" t="str">
            <v>Countries and territories have formalized and initiated implementation of a national policy on human resources for health</v>
          </cell>
          <cell r="P72"/>
          <cell r="Q72" t="str">
            <v>Strengthen capacity to address risk factors for CDs</v>
          </cell>
          <cell r="R72" t="str">
            <v>To develop and implement programs to address  HIV, TB and viral hepatitis  prevention and treatment</v>
          </cell>
          <cell r="S72" t="str">
            <v>Strengthen the health authorities’ capacity to lead collective action and carry out the changes needed for the</v>
          </cell>
          <cell r="T72"/>
          <cell r="U72"/>
          <cell r="V72"/>
          <cell r="W72"/>
          <cell r="X72"/>
          <cell r="Y72"/>
          <cell r="Z72"/>
          <cell r="AA72"/>
          <cell r="AB72"/>
          <cell r="AC72"/>
          <cell r="AD72"/>
          <cell r="AE72"/>
          <cell r="AF72" t="str">
            <v>Access to Health Services</v>
          </cell>
          <cell r="AG72"/>
          <cell r="AH72" t="str">
            <v>Access to Health Services</v>
          </cell>
          <cell r="AI72"/>
          <cell r="AJ72" t="str">
            <v>Tailored Policy Support &amp; Technical Assistance</v>
          </cell>
          <cell r="AK72" t="str">
            <v>Pan American Health Organization (PAHO/WHO)</v>
          </cell>
          <cell r="AL72"/>
          <cell r="AM72"/>
          <cell r="AN72"/>
          <cell r="AO72"/>
          <cell r="AP72"/>
          <cell r="AQ72"/>
          <cell r="AR72"/>
          <cell r="AS72"/>
          <cell r="AT72"/>
          <cell r="AU72"/>
          <cell r="AV72"/>
          <cell r="AW72"/>
          <cell r="AX72"/>
          <cell r="AY72"/>
          <cell r="AZ72">
            <v>0</v>
          </cell>
          <cell r="BA72"/>
          <cell r="BB72"/>
          <cell r="BC72">
            <v>0</v>
          </cell>
          <cell r="BD72"/>
          <cell r="BE72"/>
          <cell r="BF72">
            <v>0</v>
          </cell>
          <cell r="BG72"/>
          <cell r="BH72"/>
          <cell r="BI72">
            <v>0</v>
          </cell>
          <cell r="BJ72"/>
          <cell r="BK72"/>
          <cell r="BL72">
            <v>0</v>
          </cell>
          <cell r="BM72"/>
          <cell r="BN72"/>
          <cell r="BO72">
            <v>0</v>
          </cell>
          <cell r="BP72"/>
          <cell r="BQ72"/>
          <cell r="BR72">
            <v>0</v>
          </cell>
          <cell r="BS72"/>
          <cell r="BT72"/>
          <cell r="BU72">
            <v>0</v>
          </cell>
          <cell r="BV72"/>
          <cell r="BW72"/>
          <cell r="BX72">
            <v>0</v>
          </cell>
          <cell r="BY72"/>
          <cell r="BZ72"/>
          <cell r="CA72">
            <v>0</v>
          </cell>
          <cell r="CB72">
            <v>0</v>
          </cell>
          <cell r="CC72">
            <v>0</v>
          </cell>
          <cell r="CD72">
            <v>0</v>
          </cell>
          <cell r="CE72"/>
          <cell r="CF72"/>
          <cell r="CG72">
            <v>0</v>
          </cell>
          <cell r="CH72"/>
          <cell r="CI72"/>
          <cell r="CJ72">
            <v>0</v>
          </cell>
          <cell r="CK72"/>
          <cell r="CL72"/>
          <cell r="CM72">
            <v>0</v>
          </cell>
          <cell r="CN72"/>
          <cell r="CO72"/>
          <cell r="CP72">
            <v>0</v>
          </cell>
          <cell r="CQ72"/>
          <cell r="CR72"/>
          <cell r="CS72">
            <v>0</v>
          </cell>
          <cell r="CT72"/>
          <cell r="CU72"/>
          <cell r="CV72">
            <v>0</v>
          </cell>
          <cell r="CW72"/>
          <cell r="CX72"/>
          <cell r="CY72">
            <v>0</v>
          </cell>
          <cell r="CZ72"/>
          <cell r="DA72"/>
          <cell r="DB72">
            <v>0</v>
          </cell>
          <cell r="DC72"/>
          <cell r="DD72"/>
          <cell r="DE72">
            <v>0</v>
          </cell>
          <cell r="DF72"/>
          <cell r="DG72"/>
          <cell r="DH72">
            <v>0</v>
          </cell>
          <cell r="DI72"/>
          <cell r="DJ72"/>
          <cell r="DK72">
            <v>0</v>
          </cell>
          <cell r="DL72">
            <v>0</v>
          </cell>
          <cell r="DM72">
            <v>0</v>
          </cell>
          <cell r="DN72">
            <v>0</v>
          </cell>
          <cell r="DO72">
            <v>0</v>
          </cell>
          <cell r="DP72">
            <v>0</v>
          </cell>
          <cell r="DQ72">
            <v>0</v>
          </cell>
          <cell r="DR72">
            <v>0</v>
          </cell>
          <cell r="DS72">
            <v>0</v>
          </cell>
          <cell r="DT72">
            <v>0</v>
          </cell>
          <cell r="DU72">
            <v>0</v>
          </cell>
          <cell r="DV72">
            <v>0</v>
          </cell>
          <cell r="DW72">
            <v>0</v>
          </cell>
          <cell r="DX72">
            <v>0</v>
          </cell>
          <cell r="DY72">
            <v>0</v>
          </cell>
          <cell r="DZ72">
            <v>0</v>
          </cell>
          <cell r="EA72">
            <v>0</v>
          </cell>
          <cell r="EB72">
            <v>0</v>
          </cell>
          <cell r="EC72">
            <v>0</v>
          </cell>
          <cell r="ED72">
            <v>0</v>
          </cell>
          <cell r="EE72">
            <v>0</v>
          </cell>
          <cell r="EF72">
            <v>0</v>
          </cell>
          <cell r="EG72">
            <v>0</v>
          </cell>
          <cell r="EH72">
            <v>0</v>
          </cell>
          <cell r="EI72">
            <v>0</v>
          </cell>
          <cell r="EJ72">
            <v>0</v>
          </cell>
          <cell r="EK72">
            <v>0</v>
          </cell>
          <cell r="EL72">
            <v>0</v>
          </cell>
          <cell r="EM72">
            <v>0</v>
          </cell>
          <cell r="EN72">
            <v>0</v>
          </cell>
          <cell r="EO72">
            <v>0</v>
          </cell>
        </row>
        <row r="73">
          <cell r="E73" t="str">
            <v>Developed and implemented health financing mechanisms to increase fiscal space for health</v>
          </cell>
          <cell r="F73"/>
          <cell r="G73"/>
          <cell r="H73"/>
          <cell r="I73"/>
          <cell r="J73"/>
          <cell r="K73" t="str">
            <v>To develop and implement programs to address HIV, TB and viral hepatitis prevention and treatment</v>
          </cell>
          <cell r="L73"/>
          <cell r="M73"/>
          <cell r="N73" t="str">
            <v>Strengthen capacity to address  risk factors  for CDs</v>
          </cell>
          <cell r="O73" t="str">
            <v>Strengthened national health authorities' stewardship and governance, enabling them to lead the health system's transformation and implement the essential public health functions for universal health</v>
          </cell>
          <cell r="P73"/>
          <cell r="Q73" t="str">
            <v>To strengthen health systems capacity for the elimination of targeted CDs</v>
          </cell>
          <cell r="R73" t="str">
            <v>Strengthen capacity for implementation of  integrated  vector management  (IVM)strategies</v>
          </cell>
          <cell r="S73" t="str">
            <v>health system to reach universal health with equity, respect for human rights, and the implementation of the</v>
          </cell>
          <cell r="T73"/>
          <cell r="U73"/>
          <cell r="V73"/>
          <cell r="W73"/>
          <cell r="X73"/>
          <cell r="Y73" t="str">
            <v>Healthcare providers &amp; recipients</v>
          </cell>
          <cell r="Z73"/>
          <cell r="AA73"/>
          <cell r="AB73"/>
          <cell r="AC73"/>
          <cell r="AD73"/>
          <cell r="AE73"/>
          <cell r="AF73" t="str">
            <v>Access to Health Finance</v>
          </cell>
          <cell r="AG73"/>
          <cell r="AH73" t="str">
            <v>Access to Health Finance</v>
          </cell>
          <cell r="AI73" t="str">
            <v>Strengthening health, safety, and security systems, improving health services, and promoting healthy lifestyles.</v>
          </cell>
          <cell r="AJ73" t="str">
            <v>Tailored Policy Support &amp; Technical Assistance</v>
          </cell>
          <cell r="AK73" t="str">
            <v>Pan American Health Organization (PAHO/WHO)</v>
          </cell>
          <cell r="AL73"/>
          <cell r="AM73" t="str">
            <v>Ministry of Health, Wellness &amp; Elderly Affiars</v>
          </cell>
          <cell r="AN73"/>
          <cell r="AO73"/>
          <cell r="AP73"/>
          <cell r="AQ73"/>
          <cell r="AR73"/>
          <cell r="AS73"/>
          <cell r="AT73"/>
          <cell r="AU73"/>
          <cell r="AV73"/>
          <cell r="AW73"/>
          <cell r="AX73"/>
          <cell r="AY73"/>
          <cell r="AZ73">
            <v>0</v>
          </cell>
          <cell r="BA73"/>
          <cell r="BB73"/>
          <cell r="BC73">
            <v>0</v>
          </cell>
          <cell r="BD73"/>
          <cell r="BE73"/>
          <cell r="BF73">
            <v>0</v>
          </cell>
          <cell r="BG73"/>
          <cell r="BH73"/>
          <cell r="BI73">
            <v>0</v>
          </cell>
          <cell r="BJ73"/>
          <cell r="BK73"/>
          <cell r="BL73">
            <v>0</v>
          </cell>
          <cell r="BM73"/>
          <cell r="BN73"/>
          <cell r="BO73">
            <v>0</v>
          </cell>
          <cell r="BP73"/>
          <cell r="BQ73"/>
          <cell r="BR73">
            <v>0</v>
          </cell>
          <cell r="BS73"/>
          <cell r="BT73"/>
          <cell r="BU73">
            <v>0</v>
          </cell>
          <cell r="BV73"/>
          <cell r="BW73"/>
          <cell r="BX73">
            <v>0</v>
          </cell>
          <cell r="BY73"/>
          <cell r="BZ73"/>
          <cell r="CA73">
            <v>0</v>
          </cell>
          <cell r="CB73">
            <v>0</v>
          </cell>
          <cell r="CC73">
            <v>0</v>
          </cell>
          <cell r="CD73">
            <v>0</v>
          </cell>
          <cell r="CE73"/>
          <cell r="CF73"/>
          <cell r="CG73">
            <v>0</v>
          </cell>
          <cell r="CH73"/>
          <cell r="CI73"/>
          <cell r="CJ73">
            <v>0</v>
          </cell>
          <cell r="CK73"/>
          <cell r="CL73"/>
          <cell r="CM73">
            <v>0</v>
          </cell>
          <cell r="CN73"/>
          <cell r="CO73"/>
          <cell r="CP73">
            <v>0</v>
          </cell>
          <cell r="CQ73"/>
          <cell r="CR73"/>
          <cell r="CS73">
            <v>0</v>
          </cell>
          <cell r="CT73"/>
          <cell r="CU73"/>
          <cell r="CV73">
            <v>0</v>
          </cell>
          <cell r="CW73"/>
          <cell r="CX73"/>
          <cell r="CY73">
            <v>0</v>
          </cell>
          <cell r="CZ73"/>
          <cell r="DA73"/>
          <cell r="DB73">
            <v>0</v>
          </cell>
          <cell r="DC73"/>
          <cell r="DD73"/>
          <cell r="DE73">
            <v>0</v>
          </cell>
          <cell r="DF73"/>
          <cell r="DG73"/>
          <cell r="DH73">
            <v>0</v>
          </cell>
          <cell r="DI73"/>
          <cell r="DJ73"/>
          <cell r="DK73">
            <v>0</v>
          </cell>
          <cell r="DL73">
            <v>0</v>
          </cell>
          <cell r="DM73">
            <v>0</v>
          </cell>
          <cell r="DN73">
            <v>0</v>
          </cell>
          <cell r="DO73">
            <v>0</v>
          </cell>
          <cell r="DP73">
            <v>0</v>
          </cell>
          <cell r="DQ73">
            <v>0</v>
          </cell>
          <cell r="DR73">
            <v>0</v>
          </cell>
          <cell r="DS73">
            <v>0</v>
          </cell>
          <cell r="DT73">
            <v>0</v>
          </cell>
          <cell r="DU73">
            <v>0</v>
          </cell>
          <cell r="DV73">
            <v>0</v>
          </cell>
          <cell r="DW73">
            <v>0</v>
          </cell>
          <cell r="DX73">
            <v>0</v>
          </cell>
          <cell r="DY73">
            <v>0</v>
          </cell>
          <cell r="DZ73">
            <v>0</v>
          </cell>
          <cell r="EA73">
            <v>0</v>
          </cell>
          <cell r="EB73">
            <v>0</v>
          </cell>
          <cell r="EC73">
            <v>0</v>
          </cell>
          <cell r="ED73">
            <v>0</v>
          </cell>
          <cell r="EE73">
            <v>0</v>
          </cell>
          <cell r="EF73">
            <v>0</v>
          </cell>
          <cell r="EG73">
            <v>0</v>
          </cell>
          <cell r="EH73">
            <v>0</v>
          </cell>
          <cell r="EI73">
            <v>0</v>
          </cell>
          <cell r="EJ73">
            <v>0</v>
          </cell>
          <cell r="EK73">
            <v>0</v>
          </cell>
          <cell r="EL73">
            <v>0</v>
          </cell>
          <cell r="EM73">
            <v>0</v>
          </cell>
          <cell r="EN73">
            <v>0</v>
          </cell>
          <cell r="EO73">
            <v>0</v>
          </cell>
        </row>
        <row r="74">
          <cell r="E74" t="str">
            <v>Emergency preparedness and IHR capacities assessed and strengthened</v>
          </cell>
          <cell r="F74"/>
          <cell r="G74"/>
          <cell r="H74"/>
          <cell r="I74"/>
          <cell r="J74"/>
          <cell r="K74" t="str">
            <v>Strengthen capacity for implementation of  integrated  vector management (IVM)strategies</v>
          </cell>
          <cell r="L74" t="str">
            <v>Strengthen capacity for implementation of  integrated  vector management  (IVM)strategies</v>
          </cell>
          <cell r="M74"/>
          <cell r="N74" t="str">
            <v>To strengthen health systems capacity for the  elimination  of targeted CDs</v>
          </cell>
          <cell r="O74" t="str">
            <v>Support to achieve and maintain optimal immunization coverage</v>
          </cell>
          <cell r="P74"/>
          <cell r="Q74" t="str">
            <v>Dissemination of communication material for Vaccination week of the Americas</v>
          </cell>
          <cell r="R74" t="str">
            <v>Strengthen capacity to address  risk factors  for CDs</v>
          </cell>
          <cell r="S74" t="str">
            <v>essential public health functions</v>
          </cell>
          <cell r="T74"/>
          <cell r="U74"/>
          <cell r="V74"/>
          <cell r="W74"/>
          <cell r="X74"/>
          <cell r="Y74" t="str">
            <v>Healthcare providers &amp; recipients</v>
          </cell>
          <cell r="Z74"/>
          <cell r="AA74"/>
          <cell r="AB74"/>
          <cell r="AC74"/>
          <cell r="AD74"/>
          <cell r="AE74"/>
          <cell r="AF74" t="str">
            <v>Disaster Risk Management</v>
          </cell>
          <cell r="AG74" t="str">
            <v>Health Emergency/Disaster Preparedness</v>
          </cell>
          <cell r="AH74" t="str">
            <v>Health Capacity Building</v>
          </cell>
          <cell r="AI74" t="str">
            <v>Strengthening health, safety, and security systems, improving health services, and promoting healthy lifestyles.</v>
          </cell>
          <cell r="AJ74" t="str">
            <v>Tailored Policy Support &amp; Technical Assistance</v>
          </cell>
          <cell r="AK74" t="str">
            <v>Pan American Health Organization (PAHO/WHO)</v>
          </cell>
          <cell r="AL74"/>
          <cell r="AM74" t="str">
            <v>Ministry of Health, Wellness &amp; Elderly Affiars</v>
          </cell>
          <cell r="AN74"/>
          <cell r="AO74"/>
          <cell r="AP74"/>
          <cell r="AQ74"/>
          <cell r="AR74"/>
          <cell r="AS74"/>
          <cell r="AT74"/>
          <cell r="AU74"/>
          <cell r="AV74"/>
          <cell r="AW74"/>
          <cell r="AX74"/>
          <cell r="AY74"/>
          <cell r="AZ74">
            <v>0</v>
          </cell>
          <cell r="BA74"/>
          <cell r="BB74"/>
          <cell r="BC74">
            <v>0</v>
          </cell>
          <cell r="BD74"/>
          <cell r="BE74"/>
          <cell r="BF74">
            <v>0</v>
          </cell>
          <cell r="BG74"/>
          <cell r="BH74"/>
          <cell r="BI74">
            <v>0</v>
          </cell>
          <cell r="BJ74"/>
          <cell r="BK74"/>
          <cell r="BL74">
            <v>0</v>
          </cell>
          <cell r="BM74"/>
          <cell r="BN74"/>
          <cell r="BO74">
            <v>0</v>
          </cell>
          <cell r="BP74"/>
          <cell r="BQ74"/>
          <cell r="BR74">
            <v>0</v>
          </cell>
          <cell r="BS74"/>
          <cell r="BT74"/>
          <cell r="BU74">
            <v>0</v>
          </cell>
          <cell r="BV74"/>
          <cell r="BW74"/>
          <cell r="BX74">
            <v>0</v>
          </cell>
          <cell r="BY74"/>
          <cell r="BZ74"/>
          <cell r="CA74">
            <v>0</v>
          </cell>
          <cell r="CB74">
            <v>0</v>
          </cell>
          <cell r="CC74">
            <v>0</v>
          </cell>
          <cell r="CD74">
            <v>0</v>
          </cell>
          <cell r="CE74"/>
          <cell r="CF74"/>
          <cell r="CG74">
            <v>0</v>
          </cell>
          <cell r="CH74"/>
          <cell r="CI74"/>
          <cell r="CJ74">
            <v>0</v>
          </cell>
          <cell r="CK74"/>
          <cell r="CL74"/>
          <cell r="CM74">
            <v>0</v>
          </cell>
          <cell r="CN74"/>
          <cell r="CO74"/>
          <cell r="CP74">
            <v>0</v>
          </cell>
          <cell r="CQ74"/>
          <cell r="CR74"/>
          <cell r="CS74">
            <v>0</v>
          </cell>
          <cell r="CT74"/>
          <cell r="CU74"/>
          <cell r="CV74">
            <v>0</v>
          </cell>
          <cell r="CW74"/>
          <cell r="CX74"/>
          <cell r="CY74">
            <v>0</v>
          </cell>
          <cell r="CZ74"/>
          <cell r="DA74"/>
          <cell r="DB74">
            <v>0</v>
          </cell>
          <cell r="DC74"/>
          <cell r="DD74"/>
          <cell r="DE74">
            <v>0</v>
          </cell>
          <cell r="DF74"/>
          <cell r="DG74"/>
          <cell r="DH74">
            <v>0</v>
          </cell>
          <cell r="DI74"/>
          <cell r="DJ74"/>
          <cell r="DK74">
            <v>0</v>
          </cell>
          <cell r="DL74">
            <v>0</v>
          </cell>
          <cell r="DM74">
            <v>0</v>
          </cell>
          <cell r="DN74">
            <v>0</v>
          </cell>
          <cell r="DO74">
            <v>0</v>
          </cell>
          <cell r="DP74">
            <v>0</v>
          </cell>
          <cell r="DQ74">
            <v>0</v>
          </cell>
          <cell r="DR74">
            <v>0</v>
          </cell>
          <cell r="DS74">
            <v>0</v>
          </cell>
          <cell r="DT74">
            <v>0</v>
          </cell>
          <cell r="DU74">
            <v>0</v>
          </cell>
          <cell r="DV74">
            <v>0</v>
          </cell>
          <cell r="DW74">
            <v>0</v>
          </cell>
          <cell r="DX74">
            <v>0</v>
          </cell>
          <cell r="DY74">
            <v>0</v>
          </cell>
          <cell r="DZ74">
            <v>0</v>
          </cell>
          <cell r="EA74">
            <v>0</v>
          </cell>
          <cell r="EB74">
            <v>0</v>
          </cell>
          <cell r="EC74">
            <v>0</v>
          </cell>
          <cell r="ED74">
            <v>0</v>
          </cell>
          <cell r="EE74">
            <v>0</v>
          </cell>
          <cell r="EF74">
            <v>0</v>
          </cell>
          <cell r="EG74">
            <v>0</v>
          </cell>
          <cell r="EH74">
            <v>0</v>
          </cell>
          <cell r="EI74">
            <v>0</v>
          </cell>
          <cell r="EJ74">
            <v>0</v>
          </cell>
          <cell r="EK74">
            <v>0</v>
          </cell>
          <cell r="EL74">
            <v>0</v>
          </cell>
          <cell r="EM74">
            <v>0</v>
          </cell>
          <cell r="EN74">
            <v>0</v>
          </cell>
          <cell r="EO74">
            <v>0</v>
          </cell>
        </row>
        <row r="75">
          <cell r="E75" t="str">
            <v xml:space="preserve">Strengthened capacities of teachers and teacher educators/ training institutions  to support learning delivery and assessment in the blended and virtual environment
</v>
          </cell>
          <cell r="F75"/>
          <cell r="G75"/>
          <cell r="H75"/>
          <cell r="I75"/>
          <cell r="J75"/>
          <cell r="K75"/>
          <cell r="L75"/>
          <cell r="M75"/>
          <cell r="N75"/>
          <cell r="O75"/>
          <cell r="P75"/>
          <cell r="Q75"/>
          <cell r="R75"/>
          <cell r="S75"/>
          <cell r="T75"/>
          <cell r="U75"/>
          <cell r="V75"/>
          <cell r="W75"/>
          <cell r="X75"/>
          <cell r="Y75"/>
          <cell r="Z75"/>
          <cell r="AA75"/>
          <cell r="AB75"/>
          <cell r="AC75"/>
          <cell r="AD75"/>
          <cell r="AE75"/>
          <cell r="AF75" t="str">
            <v>Education</v>
          </cell>
          <cell r="AG75"/>
          <cell r="AH75"/>
          <cell r="AI75"/>
          <cell r="AJ75"/>
          <cell r="AK75" t="str">
            <v>United Nations Educational, Scientific and Cultural Organization (UNESCO)</v>
          </cell>
          <cell r="AL75"/>
          <cell r="AM75"/>
          <cell r="AN75"/>
          <cell r="AO75"/>
          <cell r="AP75"/>
          <cell r="AQ75"/>
          <cell r="AR75"/>
          <cell r="AS75"/>
          <cell r="AT75"/>
          <cell r="AU75"/>
          <cell r="AV75"/>
          <cell r="AW75"/>
          <cell r="AX75"/>
          <cell r="AY75"/>
          <cell r="AZ75">
            <v>0</v>
          </cell>
          <cell r="BA75"/>
          <cell r="BB75"/>
          <cell r="BC75">
            <v>0</v>
          </cell>
          <cell r="BD75"/>
          <cell r="BE75"/>
          <cell r="BF75">
            <v>0</v>
          </cell>
          <cell r="BG75"/>
          <cell r="BH75"/>
          <cell r="BI75">
            <v>0</v>
          </cell>
          <cell r="BJ75"/>
          <cell r="BK75"/>
          <cell r="BL75">
            <v>0</v>
          </cell>
          <cell r="BM75"/>
          <cell r="BN75"/>
          <cell r="BO75">
            <v>0</v>
          </cell>
          <cell r="BP75"/>
          <cell r="BQ75"/>
          <cell r="BR75">
            <v>0</v>
          </cell>
          <cell r="BS75"/>
          <cell r="BT75"/>
          <cell r="BU75">
            <v>0</v>
          </cell>
          <cell r="BV75"/>
          <cell r="BW75"/>
          <cell r="BX75">
            <v>0</v>
          </cell>
          <cell r="BY75"/>
          <cell r="BZ75"/>
          <cell r="CA75">
            <v>0</v>
          </cell>
          <cell r="CB75">
            <v>0</v>
          </cell>
          <cell r="CC75">
            <v>0</v>
          </cell>
          <cell r="CD75">
            <v>0</v>
          </cell>
          <cell r="CE75"/>
          <cell r="CF75"/>
          <cell r="CG75">
            <v>0</v>
          </cell>
          <cell r="CH75"/>
          <cell r="CI75"/>
          <cell r="CJ75">
            <v>0</v>
          </cell>
          <cell r="CK75"/>
          <cell r="CL75"/>
          <cell r="CM75">
            <v>0</v>
          </cell>
          <cell r="CN75"/>
          <cell r="CO75"/>
          <cell r="CP75">
            <v>0</v>
          </cell>
          <cell r="CQ75"/>
          <cell r="CR75"/>
          <cell r="CS75">
            <v>0</v>
          </cell>
          <cell r="CT75"/>
          <cell r="CU75"/>
          <cell r="CV75">
            <v>0</v>
          </cell>
          <cell r="CW75"/>
          <cell r="CX75"/>
          <cell r="CY75">
            <v>0</v>
          </cell>
          <cell r="CZ75"/>
          <cell r="DA75"/>
          <cell r="DB75">
            <v>0</v>
          </cell>
          <cell r="DC75"/>
          <cell r="DD75"/>
          <cell r="DE75">
            <v>0</v>
          </cell>
          <cell r="DF75"/>
          <cell r="DG75"/>
          <cell r="DH75">
            <v>0</v>
          </cell>
          <cell r="DI75"/>
          <cell r="DJ75"/>
          <cell r="DK75">
            <v>0</v>
          </cell>
          <cell r="DL75">
            <v>0</v>
          </cell>
          <cell r="DM75">
            <v>0</v>
          </cell>
          <cell r="DN75">
            <v>0</v>
          </cell>
          <cell r="DO75">
            <v>0</v>
          </cell>
          <cell r="DP75">
            <v>0</v>
          </cell>
          <cell r="DQ75">
            <v>0</v>
          </cell>
          <cell r="DR75">
            <v>0</v>
          </cell>
          <cell r="DS75">
            <v>0</v>
          </cell>
          <cell r="DT75">
            <v>0</v>
          </cell>
          <cell r="DU75">
            <v>0</v>
          </cell>
          <cell r="DV75">
            <v>0</v>
          </cell>
          <cell r="DW75">
            <v>0</v>
          </cell>
          <cell r="DX75">
            <v>0</v>
          </cell>
          <cell r="DY75">
            <v>0</v>
          </cell>
          <cell r="DZ75">
            <v>0</v>
          </cell>
          <cell r="EA75">
            <v>0</v>
          </cell>
          <cell r="EB75">
            <v>0</v>
          </cell>
          <cell r="EC75">
            <v>0</v>
          </cell>
          <cell r="ED75">
            <v>0</v>
          </cell>
          <cell r="EE75">
            <v>0</v>
          </cell>
          <cell r="EF75">
            <v>0</v>
          </cell>
          <cell r="EG75">
            <v>0</v>
          </cell>
          <cell r="EH75">
            <v>0</v>
          </cell>
          <cell r="EI75">
            <v>0</v>
          </cell>
          <cell r="EJ75">
            <v>0</v>
          </cell>
          <cell r="EK75">
            <v>0</v>
          </cell>
          <cell r="EL75">
            <v>0</v>
          </cell>
          <cell r="EM75">
            <v>0</v>
          </cell>
          <cell r="EN75">
            <v>0</v>
          </cell>
          <cell r="EO75">
            <v>0</v>
          </cell>
        </row>
        <row r="76">
          <cell r="E76" t="str">
            <v xml:space="preserve">Strengthened capacities of teachers and teacher educators/ training institutions  to support learning delivery and assessment in the blended and virtual environment
</v>
          </cell>
          <cell r="F76"/>
          <cell r="G76"/>
          <cell r="H76"/>
          <cell r="I76"/>
          <cell r="J76"/>
          <cell r="K76"/>
          <cell r="L76"/>
          <cell r="M76"/>
          <cell r="N76"/>
          <cell r="O76"/>
          <cell r="P76"/>
          <cell r="Q76"/>
          <cell r="R76"/>
          <cell r="S76"/>
          <cell r="T76"/>
          <cell r="U76"/>
          <cell r="V76"/>
          <cell r="W76"/>
          <cell r="X76"/>
          <cell r="Y76"/>
          <cell r="Z76"/>
          <cell r="AA76"/>
          <cell r="AB76"/>
          <cell r="AC76"/>
          <cell r="AD76"/>
          <cell r="AE76"/>
          <cell r="AF76" t="str">
            <v>Education</v>
          </cell>
          <cell r="AG76"/>
          <cell r="AH76"/>
          <cell r="AI76"/>
          <cell r="AJ76"/>
          <cell r="AK76" t="str">
            <v>United Nations Educational, Scientific and Cultural Organization (UNESCO)</v>
          </cell>
          <cell r="AL76"/>
          <cell r="AM76"/>
          <cell r="AN76"/>
          <cell r="AO76"/>
          <cell r="AP76"/>
          <cell r="AQ76"/>
          <cell r="AR76"/>
          <cell r="AS76"/>
          <cell r="AT76"/>
          <cell r="AU76"/>
          <cell r="AV76"/>
          <cell r="AW76"/>
          <cell r="AX76"/>
          <cell r="AY76"/>
          <cell r="AZ76">
            <v>0</v>
          </cell>
          <cell r="BA76"/>
          <cell r="BB76"/>
          <cell r="BC76">
            <v>0</v>
          </cell>
          <cell r="BD76"/>
          <cell r="BE76"/>
          <cell r="BF76">
            <v>0</v>
          </cell>
          <cell r="BG76"/>
          <cell r="BH76"/>
          <cell r="BI76">
            <v>0</v>
          </cell>
          <cell r="BJ76"/>
          <cell r="BK76"/>
          <cell r="BL76">
            <v>0</v>
          </cell>
          <cell r="BM76"/>
          <cell r="BN76"/>
          <cell r="BO76">
            <v>0</v>
          </cell>
          <cell r="BP76"/>
          <cell r="BQ76"/>
          <cell r="BR76">
            <v>0</v>
          </cell>
          <cell r="BS76"/>
          <cell r="BT76"/>
          <cell r="BU76">
            <v>0</v>
          </cell>
          <cell r="BV76"/>
          <cell r="BW76"/>
          <cell r="BX76">
            <v>0</v>
          </cell>
          <cell r="BY76"/>
          <cell r="BZ76"/>
          <cell r="CA76">
            <v>0</v>
          </cell>
          <cell r="CB76">
            <v>0</v>
          </cell>
          <cell r="CC76">
            <v>0</v>
          </cell>
          <cell r="CD76">
            <v>0</v>
          </cell>
          <cell r="CE76"/>
          <cell r="CF76"/>
          <cell r="CG76">
            <v>0</v>
          </cell>
          <cell r="CH76"/>
          <cell r="CI76"/>
          <cell r="CJ76">
            <v>0</v>
          </cell>
          <cell r="CK76"/>
          <cell r="CL76"/>
          <cell r="CM76">
            <v>0</v>
          </cell>
          <cell r="CN76"/>
          <cell r="CO76"/>
          <cell r="CP76">
            <v>0</v>
          </cell>
          <cell r="CQ76"/>
          <cell r="CR76"/>
          <cell r="CS76">
            <v>0</v>
          </cell>
          <cell r="CT76"/>
          <cell r="CU76"/>
          <cell r="CV76">
            <v>0</v>
          </cell>
          <cell r="CW76"/>
          <cell r="CX76"/>
          <cell r="CY76">
            <v>0</v>
          </cell>
          <cell r="CZ76"/>
          <cell r="DA76"/>
          <cell r="DB76">
            <v>0</v>
          </cell>
          <cell r="DC76"/>
          <cell r="DD76"/>
          <cell r="DE76">
            <v>0</v>
          </cell>
          <cell r="DF76"/>
          <cell r="DG76"/>
          <cell r="DH76">
            <v>0</v>
          </cell>
          <cell r="DI76"/>
          <cell r="DJ76"/>
          <cell r="DK76">
            <v>0</v>
          </cell>
          <cell r="DL76">
            <v>0</v>
          </cell>
          <cell r="DM76">
            <v>0</v>
          </cell>
          <cell r="DN76">
            <v>0</v>
          </cell>
          <cell r="DO76">
            <v>0</v>
          </cell>
          <cell r="DP76">
            <v>0</v>
          </cell>
          <cell r="DQ76">
            <v>0</v>
          </cell>
          <cell r="DR76">
            <v>0</v>
          </cell>
          <cell r="DS76">
            <v>0</v>
          </cell>
          <cell r="DT76">
            <v>0</v>
          </cell>
          <cell r="DU76">
            <v>0</v>
          </cell>
          <cell r="DV76">
            <v>0</v>
          </cell>
          <cell r="DW76">
            <v>0</v>
          </cell>
          <cell r="DX76">
            <v>0</v>
          </cell>
          <cell r="DY76">
            <v>0</v>
          </cell>
          <cell r="DZ76">
            <v>0</v>
          </cell>
          <cell r="EA76">
            <v>0</v>
          </cell>
          <cell r="EB76">
            <v>0</v>
          </cell>
          <cell r="EC76">
            <v>0</v>
          </cell>
          <cell r="ED76">
            <v>0</v>
          </cell>
          <cell r="EE76">
            <v>0</v>
          </cell>
          <cell r="EF76">
            <v>0</v>
          </cell>
          <cell r="EG76">
            <v>0</v>
          </cell>
          <cell r="EH76">
            <v>0</v>
          </cell>
          <cell r="EI76">
            <v>0</v>
          </cell>
          <cell r="EJ76">
            <v>0</v>
          </cell>
          <cell r="EK76">
            <v>0</v>
          </cell>
          <cell r="EL76">
            <v>0</v>
          </cell>
          <cell r="EM76">
            <v>0</v>
          </cell>
          <cell r="EN76">
            <v>0</v>
          </cell>
          <cell r="EO76">
            <v>0</v>
          </cell>
        </row>
        <row r="77">
          <cell r="E77" t="str">
            <v>Strengthened capacity of ministry of education for the development of education decision support platform and for fostering local expertise in the area of EMIS</v>
          </cell>
          <cell r="F77"/>
          <cell r="G77"/>
          <cell r="H77"/>
          <cell r="I77"/>
          <cell r="J77"/>
          <cell r="K77"/>
          <cell r="L77"/>
          <cell r="M77"/>
          <cell r="N77"/>
          <cell r="O77"/>
          <cell r="P77"/>
          <cell r="Q77"/>
          <cell r="R77"/>
          <cell r="S77"/>
          <cell r="T77"/>
          <cell r="U77"/>
          <cell r="V77"/>
          <cell r="W77"/>
          <cell r="X77"/>
          <cell r="Y77"/>
          <cell r="Z77"/>
          <cell r="AA77"/>
          <cell r="AB77"/>
          <cell r="AC77"/>
          <cell r="AD77"/>
          <cell r="AE77"/>
          <cell r="AF77" t="str">
            <v>Education</v>
          </cell>
          <cell r="AG77"/>
          <cell r="AH77"/>
          <cell r="AI77"/>
          <cell r="AJ77"/>
          <cell r="AK77" t="str">
            <v>United Nations Educational, Scientific and Cultural Organization (UNESCO)</v>
          </cell>
          <cell r="AL77"/>
          <cell r="AM77"/>
          <cell r="AN77"/>
          <cell r="AO77"/>
          <cell r="AP77"/>
          <cell r="AQ77"/>
          <cell r="AR77"/>
          <cell r="AS77"/>
          <cell r="AT77"/>
          <cell r="AU77"/>
          <cell r="AV77"/>
          <cell r="AW77"/>
          <cell r="AX77"/>
          <cell r="AY77"/>
          <cell r="AZ77">
            <v>0</v>
          </cell>
          <cell r="BA77"/>
          <cell r="BB77"/>
          <cell r="BC77">
            <v>0</v>
          </cell>
          <cell r="BD77"/>
          <cell r="BE77"/>
          <cell r="BF77">
            <v>0</v>
          </cell>
          <cell r="BG77"/>
          <cell r="BH77"/>
          <cell r="BI77">
            <v>0</v>
          </cell>
          <cell r="BJ77"/>
          <cell r="BK77"/>
          <cell r="BL77">
            <v>0</v>
          </cell>
          <cell r="BM77"/>
          <cell r="BN77"/>
          <cell r="BO77">
            <v>0</v>
          </cell>
          <cell r="BP77"/>
          <cell r="BQ77"/>
          <cell r="BR77">
            <v>0</v>
          </cell>
          <cell r="BS77"/>
          <cell r="BT77"/>
          <cell r="BU77">
            <v>0</v>
          </cell>
          <cell r="BV77"/>
          <cell r="BW77"/>
          <cell r="BX77">
            <v>0</v>
          </cell>
          <cell r="BY77"/>
          <cell r="BZ77"/>
          <cell r="CA77">
            <v>0</v>
          </cell>
          <cell r="CB77">
            <v>0</v>
          </cell>
          <cell r="CC77">
            <v>0</v>
          </cell>
          <cell r="CD77">
            <v>0</v>
          </cell>
          <cell r="CE77"/>
          <cell r="CF77"/>
          <cell r="CG77">
            <v>0</v>
          </cell>
          <cell r="CH77"/>
          <cell r="CI77"/>
          <cell r="CJ77">
            <v>0</v>
          </cell>
          <cell r="CK77"/>
          <cell r="CL77"/>
          <cell r="CM77">
            <v>0</v>
          </cell>
          <cell r="CN77"/>
          <cell r="CO77"/>
          <cell r="CP77">
            <v>0</v>
          </cell>
          <cell r="CQ77"/>
          <cell r="CR77"/>
          <cell r="CS77">
            <v>0</v>
          </cell>
          <cell r="CT77"/>
          <cell r="CU77"/>
          <cell r="CV77">
            <v>0</v>
          </cell>
          <cell r="CW77"/>
          <cell r="CX77"/>
          <cell r="CY77">
            <v>0</v>
          </cell>
          <cell r="CZ77"/>
          <cell r="DA77"/>
          <cell r="DB77">
            <v>0</v>
          </cell>
          <cell r="DC77"/>
          <cell r="DD77"/>
          <cell r="DE77">
            <v>0</v>
          </cell>
          <cell r="DF77"/>
          <cell r="DG77"/>
          <cell r="DH77">
            <v>0</v>
          </cell>
          <cell r="DI77"/>
          <cell r="DJ77"/>
          <cell r="DK77">
            <v>0</v>
          </cell>
          <cell r="DL77">
            <v>0</v>
          </cell>
          <cell r="DM77">
            <v>0</v>
          </cell>
          <cell r="DN77">
            <v>0</v>
          </cell>
          <cell r="DO77">
            <v>0</v>
          </cell>
          <cell r="DP77">
            <v>0</v>
          </cell>
          <cell r="DQ77">
            <v>0</v>
          </cell>
          <cell r="DR77">
            <v>0</v>
          </cell>
          <cell r="DS77">
            <v>0</v>
          </cell>
          <cell r="DT77">
            <v>0</v>
          </cell>
          <cell r="DU77">
            <v>0</v>
          </cell>
          <cell r="DV77">
            <v>0</v>
          </cell>
          <cell r="DW77">
            <v>0</v>
          </cell>
          <cell r="DX77">
            <v>0</v>
          </cell>
          <cell r="DY77">
            <v>0</v>
          </cell>
          <cell r="DZ77">
            <v>0</v>
          </cell>
          <cell r="EA77">
            <v>0</v>
          </cell>
          <cell r="EB77">
            <v>0</v>
          </cell>
          <cell r="EC77">
            <v>0</v>
          </cell>
          <cell r="ED77">
            <v>0</v>
          </cell>
          <cell r="EE77">
            <v>0</v>
          </cell>
          <cell r="EF77">
            <v>0</v>
          </cell>
          <cell r="EG77">
            <v>0</v>
          </cell>
          <cell r="EH77">
            <v>0</v>
          </cell>
          <cell r="EI77">
            <v>0</v>
          </cell>
          <cell r="EJ77">
            <v>0</v>
          </cell>
          <cell r="EK77">
            <v>0</v>
          </cell>
          <cell r="EL77">
            <v>0</v>
          </cell>
          <cell r="EM77">
            <v>0</v>
          </cell>
          <cell r="EN77">
            <v>0</v>
          </cell>
          <cell r="EO77">
            <v>0</v>
          </cell>
        </row>
        <row r="78">
          <cell r="E78" t="str">
            <v xml:space="preserve">Health facilities and service providers are better able to provide quality maternal health services </v>
          </cell>
          <cell r="F78" t="str">
            <v xml:space="preserve">Strengthening Maternal Death Surveillance and response systems and midwifery workforce profile to better address sexual and reproductive health needs and plans.                                                 
</v>
          </cell>
          <cell r="G78"/>
          <cell r="H78"/>
          <cell r="I78" t="str">
            <v>Denise Blackstock, Liason Officer, blackstock@unfpa.org</v>
          </cell>
          <cell r="J78"/>
          <cell r="K78"/>
          <cell r="L78"/>
          <cell r="M78"/>
          <cell r="N78"/>
          <cell r="O78"/>
          <cell r="P78"/>
          <cell r="Q78"/>
          <cell r="R78"/>
          <cell r="S78"/>
          <cell r="T78" t="str">
            <v>Update of OECS Model Legislation on Access to Sexual and Reproducive Health Services for Adolescents (based on findings and recommendations from UNFPA Legislative Review Study) - targeting OECS Member States</v>
          </cell>
          <cell r="U78"/>
          <cell r="V78"/>
          <cell r="W78"/>
          <cell r="X78"/>
          <cell r="Y78" t="str">
            <v>Maternal healthcare providers &amp; recipients</v>
          </cell>
          <cell r="Z78"/>
          <cell r="AA78"/>
          <cell r="AB78"/>
          <cell r="AC78"/>
          <cell r="AD78"/>
          <cell r="AE78"/>
          <cell r="AF78" t="str">
            <v>Sexual and Reproductive Health (SRH)</v>
          </cell>
          <cell r="AG78" t="str">
            <v>Health Surveillance</v>
          </cell>
          <cell r="AH78" t="str">
            <v>Access to Health Services</v>
          </cell>
          <cell r="AI78" t="str">
            <v>Strengthening health, safety, and security systems, improving health services, and promoting healthy lifestyles.</v>
          </cell>
          <cell r="AJ78" t="str">
            <v>Tailored Policy Support &amp; Technical Assistance</v>
          </cell>
          <cell r="AK78" t="str">
            <v>United Nations Population Fund (UNFPA)</v>
          </cell>
          <cell r="AL78"/>
          <cell r="AM78" t="str">
            <v>Ministry of Health, Wellness &amp; Elderly Affiars</v>
          </cell>
          <cell r="AN78"/>
          <cell r="AO78" t="str">
            <v>Organisation of Eastern Caribbean States (OECS)</v>
          </cell>
          <cell r="AP78" t="str">
            <v>Caribbean  Family Planning Association, International Planned Parenthood Federation (IPPF) Caribbean and Americas, CDEMA</v>
          </cell>
          <cell r="AQ78"/>
          <cell r="AR78"/>
          <cell r="AS78"/>
          <cell r="AT78"/>
          <cell r="AU78"/>
          <cell r="AV78"/>
          <cell r="AW78"/>
          <cell r="AX78"/>
          <cell r="AY78"/>
          <cell r="AZ78">
            <v>0</v>
          </cell>
          <cell r="BA78"/>
          <cell r="BB78"/>
          <cell r="BC78">
            <v>0</v>
          </cell>
          <cell r="BD78"/>
          <cell r="BE78"/>
          <cell r="BF78">
            <v>0</v>
          </cell>
          <cell r="BG78"/>
          <cell r="BH78"/>
          <cell r="BI78">
            <v>0</v>
          </cell>
          <cell r="BJ78"/>
          <cell r="BK78"/>
          <cell r="BL78">
            <v>0</v>
          </cell>
          <cell r="BM78"/>
          <cell r="BN78"/>
          <cell r="BO78">
            <v>0</v>
          </cell>
          <cell r="BP78"/>
          <cell r="BQ78"/>
          <cell r="BR78">
            <v>0</v>
          </cell>
          <cell r="BS78"/>
          <cell r="BT78"/>
          <cell r="BU78">
            <v>0</v>
          </cell>
          <cell r="BV78"/>
          <cell r="BW78"/>
          <cell r="BX78">
            <v>0</v>
          </cell>
          <cell r="BY78">
            <v>30000</v>
          </cell>
          <cell r="BZ78">
            <v>30000</v>
          </cell>
          <cell r="CA78">
            <v>0</v>
          </cell>
          <cell r="CB78">
            <v>30000</v>
          </cell>
          <cell r="CC78">
            <v>30000</v>
          </cell>
          <cell r="CD78">
            <v>0</v>
          </cell>
          <cell r="CE78"/>
          <cell r="CF78"/>
          <cell r="CG78">
            <v>0</v>
          </cell>
          <cell r="CH78"/>
          <cell r="CI78"/>
          <cell r="CJ78">
            <v>0</v>
          </cell>
          <cell r="CK78"/>
          <cell r="CL78"/>
          <cell r="CM78">
            <v>0</v>
          </cell>
          <cell r="CN78"/>
          <cell r="CO78"/>
          <cell r="CP78">
            <v>0</v>
          </cell>
          <cell r="CQ78"/>
          <cell r="CR78"/>
          <cell r="CS78">
            <v>0</v>
          </cell>
          <cell r="CT78"/>
          <cell r="CU78"/>
          <cell r="CV78">
            <v>0</v>
          </cell>
          <cell r="CW78"/>
          <cell r="CX78"/>
          <cell r="CY78">
            <v>0</v>
          </cell>
          <cell r="CZ78"/>
          <cell r="DA78"/>
          <cell r="DB78">
            <v>0</v>
          </cell>
          <cell r="DC78"/>
          <cell r="DD78"/>
          <cell r="DE78">
            <v>0</v>
          </cell>
          <cell r="DF78"/>
          <cell r="DG78"/>
          <cell r="DH78">
            <v>0</v>
          </cell>
          <cell r="DI78"/>
          <cell r="DJ78"/>
          <cell r="DK78">
            <v>0</v>
          </cell>
          <cell r="DL78">
            <v>0</v>
          </cell>
          <cell r="DM78">
            <v>0</v>
          </cell>
          <cell r="DN78">
            <v>0</v>
          </cell>
          <cell r="DO78">
            <v>0</v>
          </cell>
          <cell r="DP78">
            <v>0</v>
          </cell>
          <cell r="DQ78">
            <v>0</v>
          </cell>
          <cell r="DR78">
            <v>0</v>
          </cell>
          <cell r="DS78">
            <v>0</v>
          </cell>
          <cell r="DT78">
            <v>0</v>
          </cell>
          <cell r="DU78">
            <v>0</v>
          </cell>
          <cell r="DV78">
            <v>0</v>
          </cell>
          <cell r="DW78">
            <v>0</v>
          </cell>
          <cell r="DX78">
            <v>0</v>
          </cell>
          <cell r="DY78">
            <v>0</v>
          </cell>
          <cell r="DZ78">
            <v>0</v>
          </cell>
          <cell r="EA78">
            <v>0</v>
          </cell>
          <cell r="EB78">
            <v>0</v>
          </cell>
          <cell r="EC78">
            <v>0</v>
          </cell>
          <cell r="ED78">
            <v>0</v>
          </cell>
          <cell r="EE78">
            <v>0</v>
          </cell>
          <cell r="EF78">
            <v>0</v>
          </cell>
          <cell r="EG78">
            <v>0</v>
          </cell>
          <cell r="EH78">
            <v>0</v>
          </cell>
          <cell r="EI78">
            <v>0</v>
          </cell>
          <cell r="EJ78">
            <v>0</v>
          </cell>
          <cell r="EK78">
            <v>0</v>
          </cell>
          <cell r="EL78">
            <v>0</v>
          </cell>
          <cell r="EM78">
            <v>0</v>
          </cell>
          <cell r="EN78">
            <v>0</v>
          </cell>
          <cell r="EO78">
            <v>0</v>
          </cell>
        </row>
        <row r="79">
          <cell r="E79" t="str">
            <v>Schools are safe, climate-smart, inclusive and deliver quality learning and foundational skills.</v>
          </cell>
          <cell r="F79" t="str">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ell>
          <cell r="G79">
            <v>44564</v>
          </cell>
          <cell r="H79" t="str">
            <v>31/12/2026</v>
          </cell>
          <cell r="I79" t="str">
            <v>Fiaz Shah, Education manager</v>
          </cell>
          <cell r="J79" t="str">
            <v xml:space="preserve">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
</v>
          </cell>
          <cell r="K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L79" t="str">
            <v>Support countries in Provision of (formal and non-formal) multiple-levels or alternative pathways of education (including in temporary learning spaces)
Strengthen countries education system on teacher development, management, and support</v>
          </cell>
          <cell r="M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N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O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P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Q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R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S79" t="str">
            <v>Strengthen countries education system on risk informed programming, including climate, resilience, disaster, conflict, and emergency preparedness
Provide technical assistance to countries on equitable access to quality education
Strengthen countries education system on inclusive education for other vulnerable children poorest quintile, ethnic/linguistic minorities, migrant children, non-citizens/undocumented children etc. 
Support countries in Provision of (formal and non-formal) multiple-levels or alternative pathways of education (including in temporary learning spaces)
Strengthen countries education system on teacher development, management, and support</v>
          </cell>
          <cell r="T79"/>
          <cell r="U79"/>
          <cell r="V79"/>
          <cell r="W79"/>
          <cell r="X79"/>
          <cell r="Y79" t="str">
            <v>Children, Youth</v>
          </cell>
          <cell r="Z79"/>
          <cell r="AA79"/>
          <cell r="AB79"/>
          <cell r="AC79"/>
          <cell r="AD79"/>
          <cell r="AE79"/>
          <cell r="AF79"/>
          <cell r="AG79" t="str">
            <v>Learning outcomes</v>
          </cell>
          <cell r="AH79" t="str">
            <v>Early Childhood Development</v>
          </cell>
          <cell r="AI79" t="str">
            <v>Supporting the operationalization of the Youth Economy through youth empowerment, entrepreneurship, and employability.</v>
          </cell>
          <cell r="AJ79" t="str">
            <v>Tailored Policy Support &amp; Technical Assistance</v>
          </cell>
          <cell r="AK79" t="str">
            <v>United Nations Children’s Fund (UNICEF)</v>
          </cell>
          <cell r="AL79"/>
          <cell r="AM79" t="str">
            <v>Ministry of Finance, Economic Development and Youth Economy; Ministry of Education, Sustainable Development, Innovation, Science, Technology and Vocational Training; Ministry of Youth &amp; Sports</v>
          </cell>
          <cell r="AN79"/>
          <cell r="AO79"/>
          <cell r="AP79"/>
          <cell r="AQ79" t="str">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ell>
          <cell r="AR79"/>
          <cell r="AS79" t="str">
            <v>0
0</v>
          </cell>
          <cell r="AT79" t="str">
            <v xml:space="preserve">
9/12
12/12</v>
          </cell>
          <cell r="AU79"/>
          <cell r="AV79"/>
          <cell r="AW79"/>
          <cell r="AX79"/>
          <cell r="AY79"/>
          <cell r="AZ79">
            <v>0</v>
          </cell>
          <cell r="BA79"/>
          <cell r="BB79"/>
          <cell r="BC79">
            <v>0</v>
          </cell>
          <cell r="BD79"/>
          <cell r="BE79"/>
          <cell r="BF79">
            <v>0</v>
          </cell>
          <cell r="BG79"/>
          <cell r="BH79"/>
          <cell r="BI79">
            <v>0</v>
          </cell>
          <cell r="BJ79"/>
          <cell r="BK79"/>
          <cell r="BL79">
            <v>0</v>
          </cell>
          <cell r="BM79"/>
          <cell r="BN79"/>
          <cell r="BO79">
            <v>0</v>
          </cell>
          <cell r="BP79"/>
          <cell r="BQ79"/>
          <cell r="BR79">
            <v>0</v>
          </cell>
          <cell r="BS79"/>
          <cell r="BT79"/>
          <cell r="BU79">
            <v>0</v>
          </cell>
          <cell r="BV79"/>
          <cell r="BW79"/>
          <cell r="BX79">
            <v>0</v>
          </cell>
          <cell r="BY79">
            <v>30000</v>
          </cell>
          <cell r="BZ79">
            <v>30000</v>
          </cell>
          <cell r="CA79">
            <v>0</v>
          </cell>
          <cell r="CB79">
            <v>30000</v>
          </cell>
          <cell r="CC79">
            <v>30000</v>
          </cell>
          <cell r="CD79">
            <v>0</v>
          </cell>
          <cell r="CE79"/>
          <cell r="CF79"/>
          <cell r="CG79">
            <v>0</v>
          </cell>
          <cell r="CH79"/>
          <cell r="CI79"/>
          <cell r="CJ79">
            <v>0</v>
          </cell>
          <cell r="CK79"/>
          <cell r="CL79"/>
          <cell r="CM79">
            <v>0</v>
          </cell>
          <cell r="CN79"/>
          <cell r="CO79"/>
          <cell r="CP79">
            <v>0</v>
          </cell>
          <cell r="CQ79"/>
          <cell r="CR79"/>
          <cell r="CS79">
            <v>0</v>
          </cell>
          <cell r="CT79"/>
          <cell r="CU79"/>
          <cell r="CV79">
            <v>0</v>
          </cell>
          <cell r="CW79"/>
          <cell r="CX79"/>
          <cell r="CY79">
            <v>0</v>
          </cell>
          <cell r="CZ79"/>
          <cell r="DA79"/>
          <cell r="DB79">
            <v>0</v>
          </cell>
          <cell r="DC79"/>
          <cell r="DD79"/>
          <cell r="DE79">
            <v>0</v>
          </cell>
          <cell r="DF79"/>
          <cell r="DG79"/>
          <cell r="DH79">
            <v>0</v>
          </cell>
          <cell r="DI79"/>
          <cell r="DJ79"/>
          <cell r="DK79">
            <v>0</v>
          </cell>
          <cell r="DL79">
            <v>0</v>
          </cell>
          <cell r="DM79">
            <v>0</v>
          </cell>
          <cell r="DN79">
            <v>0</v>
          </cell>
          <cell r="DO79">
            <v>0</v>
          </cell>
          <cell r="DP79">
            <v>0</v>
          </cell>
          <cell r="DQ79">
            <v>0</v>
          </cell>
          <cell r="DR79">
            <v>0</v>
          </cell>
          <cell r="DS79">
            <v>0</v>
          </cell>
          <cell r="DT79">
            <v>0</v>
          </cell>
          <cell r="DU79">
            <v>0</v>
          </cell>
          <cell r="DV79">
            <v>0</v>
          </cell>
          <cell r="DW79">
            <v>0</v>
          </cell>
          <cell r="DX79">
            <v>0</v>
          </cell>
          <cell r="DY79">
            <v>0</v>
          </cell>
          <cell r="DZ79">
            <v>0</v>
          </cell>
          <cell r="EA79">
            <v>0</v>
          </cell>
          <cell r="EB79">
            <v>0</v>
          </cell>
          <cell r="EC79">
            <v>0</v>
          </cell>
          <cell r="ED79">
            <v>0</v>
          </cell>
          <cell r="EE79">
            <v>0</v>
          </cell>
          <cell r="EF79">
            <v>0</v>
          </cell>
          <cell r="EG79">
            <v>0</v>
          </cell>
          <cell r="EH79">
            <v>0</v>
          </cell>
          <cell r="EI79">
            <v>0</v>
          </cell>
          <cell r="EJ79">
            <v>0</v>
          </cell>
          <cell r="EK79">
            <v>0</v>
          </cell>
          <cell r="EL79">
            <v>0</v>
          </cell>
          <cell r="EM79">
            <v>0</v>
          </cell>
          <cell r="EN79">
            <v>0</v>
          </cell>
          <cell r="EO79">
            <v>0</v>
          </cell>
        </row>
        <row r="80">
          <cell r="E80" t="str">
            <v>Families and communities are supported to access education</v>
          </cell>
          <cell r="F80" t="str">
            <v>Support family and community awareness, to demand safe and inclusive quality education. 
Engage with adolescent and youth activists to promote community resilience and climate action.</v>
          </cell>
          <cell r="G80">
            <v>44564</v>
          </cell>
          <cell r="H80" t="str">
            <v>31/12/2026</v>
          </cell>
          <cell r="I80" t="str">
            <v>Fiaz Shah, Education manager</v>
          </cell>
          <cell r="J80" t="str">
            <v>Support countries in Provision of multiple-levels (or alternative pathways of education) learning materials 
Support countries in Provision of training of school communities e.g. parent teacher associations, school management committees</v>
          </cell>
          <cell r="K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L80" t="str">
            <v>Support countries in Provision of multiple-levels (or alternative pathways of education) learning materials 
Support countries in Provision of training of school communities e.g. parent teacher associations, school management committees</v>
          </cell>
          <cell r="M80" t="str">
            <v>Support countries in Provision of multiple-levels (or alternative pathways of education) learning materials 
Support countries in Provision of training of school communities e.g. parent teacher associations, school management committees</v>
          </cell>
          <cell r="N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O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P80" t="str">
            <v>Support countries in Provision of multiple-levels (or alternative pathways of education) learning materials 
Support countries in Provision of training of school communities e.g. parent teacher associations, school management committees</v>
          </cell>
          <cell r="Q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R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S80" t="str">
            <v>Strengthen countries on Education sector coordination, SDG 4
Strengthen countries on early learning / pre-primary policy, leadership, and budget
Support countries in Provision of multiple-levels (or alternative pathways of education) learning materials 
Support countries in Provision of training of school communities e.g. parent teacher associations, school management committees</v>
          </cell>
          <cell r="T80"/>
          <cell r="U80"/>
          <cell r="V80"/>
          <cell r="W80"/>
          <cell r="X80"/>
          <cell r="Y80" t="str">
            <v>Children, Youth</v>
          </cell>
          <cell r="Z80"/>
          <cell r="AA80"/>
          <cell r="AB80"/>
          <cell r="AC80"/>
          <cell r="AD80"/>
          <cell r="AE80"/>
          <cell r="AF80" t="str">
            <v>Early Childhood Development</v>
          </cell>
          <cell r="AG80" t="str">
            <v>Family Health and Nutrition</v>
          </cell>
          <cell r="AH80"/>
          <cell r="AI80" t="str">
            <v>Supporting the operationalization of the Youth Economy through youth empowerment, entrepreneurship, and employability.</v>
          </cell>
          <cell r="AJ80" t="str">
            <v>Tailored Policy Support &amp; Technical Assistance</v>
          </cell>
          <cell r="AK80" t="str">
            <v>United Nations Children’s Fund (UNICEF)</v>
          </cell>
          <cell r="AL80"/>
          <cell r="AM80" t="str">
            <v>Ministry of Education; Minsitry of Finance, Economic Development &amp; the Youth Economy. Ministry of Youth &amp; Sports</v>
          </cell>
          <cell r="AN80"/>
          <cell r="AO80"/>
          <cell r="AP80"/>
          <cell r="AQ80" t="str">
            <v>Development and/or implementation of a national school-based management policy framework with UNICEF support (B:0 ; T:6)
Number of children provided with individual learning materials through UNICEF-supported programmes (B: 30,0010 ; T: 200,000)</v>
          </cell>
          <cell r="AR80"/>
          <cell r="AS80" t="str">
            <v>0
30, 000</v>
          </cell>
          <cell r="AT80" t="str">
            <v>6
200, 000</v>
          </cell>
          <cell r="AU80"/>
          <cell r="AV80"/>
          <cell r="AW80"/>
          <cell r="AX80"/>
          <cell r="AY80"/>
          <cell r="AZ80">
            <v>0</v>
          </cell>
          <cell r="BA80"/>
          <cell r="BB80"/>
          <cell r="BC80">
            <v>0</v>
          </cell>
          <cell r="BD80"/>
          <cell r="BE80"/>
          <cell r="BF80">
            <v>0</v>
          </cell>
          <cell r="BG80"/>
          <cell r="BH80"/>
          <cell r="BI80">
            <v>0</v>
          </cell>
          <cell r="BJ80"/>
          <cell r="BK80"/>
          <cell r="BL80">
            <v>0</v>
          </cell>
          <cell r="BM80"/>
          <cell r="BN80"/>
          <cell r="BO80">
            <v>0</v>
          </cell>
          <cell r="BP80"/>
          <cell r="BQ80"/>
          <cell r="BR80">
            <v>0</v>
          </cell>
          <cell r="BS80"/>
          <cell r="BT80"/>
          <cell r="BU80">
            <v>0</v>
          </cell>
          <cell r="BV80"/>
          <cell r="BW80"/>
          <cell r="BX80">
            <v>0</v>
          </cell>
          <cell r="BY80">
            <v>25000</v>
          </cell>
          <cell r="BZ80">
            <v>25000</v>
          </cell>
          <cell r="CA80">
            <v>0</v>
          </cell>
          <cell r="CB80">
            <v>25000</v>
          </cell>
          <cell r="CC80">
            <v>25000</v>
          </cell>
          <cell r="CD80">
            <v>0</v>
          </cell>
          <cell r="CE80"/>
          <cell r="CF80"/>
          <cell r="CG80">
            <v>0</v>
          </cell>
          <cell r="CH80"/>
          <cell r="CI80"/>
          <cell r="CJ80">
            <v>0</v>
          </cell>
          <cell r="CK80"/>
          <cell r="CL80"/>
          <cell r="CM80">
            <v>0</v>
          </cell>
          <cell r="CN80"/>
          <cell r="CO80"/>
          <cell r="CP80">
            <v>0</v>
          </cell>
          <cell r="CQ80"/>
          <cell r="CR80"/>
          <cell r="CS80">
            <v>0</v>
          </cell>
          <cell r="CT80"/>
          <cell r="CU80"/>
          <cell r="CV80">
            <v>0</v>
          </cell>
          <cell r="CW80"/>
          <cell r="CX80"/>
          <cell r="CY80">
            <v>0</v>
          </cell>
          <cell r="CZ80"/>
          <cell r="DA80"/>
          <cell r="DB80">
            <v>0</v>
          </cell>
          <cell r="DC80"/>
          <cell r="DD80"/>
          <cell r="DE80">
            <v>0</v>
          </cell>
          <cell r="DF80"/>
          <cell r="DG80"/>
          <cell r="DH80">
            <v>0</v>
          </cell>
          <cell r="DI80"/>
          <cell r="DJ80"/>
          <cell r="DK80">
            <v>0</v>
          </cell>
          <cell r="DL80">
            <v>0</v>
          </cell>
          <cell r="DM80">
            <v>0</v>
          </cell>
          <cell r="DN80">
            <v>0</v>
          </cell>
          <cell r="DO80">
            <v>0</v>
          </cell>
          <cell r="DP80">
            <v>0</v>
          </cell>
          <cell r="DQ80">
            <v>0</v>
          </cell>
          <cell r="DR80">
            <v>0</v>
          </cell>
          <cell r="DS80">
            <v>0</v>
          </cell>
          <cell r="DT80">
            <v>0</v>
          </cell>
          <cell r="DU80">
            <v>0</v>
          </cell>
          <cell r="DV80">
            <v>0</v>
          </cell>
          <cell r="DW80">
            <v>0</v>
          </cell>
          <cell r="DX80">
            <v>0</v>
          </cell>
          <cell r="DY80">
            <v>0</v>
          </cell>
          <cell r="DZ80">
            <v>0</v>
          </cell>
          <cell r="EA80">
            <v>0</v>
          </cell>
          <cell r="EB80">
            <v>0</v>
          </cell>
          <cell r="EC80">
            <v>0</v>
          </cell>
          <cell r="ED80">
            <v>0</v>
          </cell>
          <cell r="EE80">
            <v>0</v>
          </cell>
          <cell r="EF80">
            <v>0</v>
          </cell>
          <cell r="EG80">
            <v>0</v>
          </cell>
          <cell r="EH80">
            <v>0</v>
          </cell>
          <cell r="EI80">
            <v>0</v>
          </cell>
          <cell r="EJ80">
            <v>0</v>
          </cell>
          <cell r="EK80">
            <v>0</v>
          </cell>
          <cell r="EL80">
            <v>0</v>
          </cell>
          <cell r="EM80">
            <v>0</v>
          </cell>
          <cell r="EN80">
            <v>0</v>
          </cell>
          <cell r="EO80">
            <v>0</v>
          </cell>
        </row>
        <row r="81">
          <cell r="E81" t="str">
            <v>Education systems are strengthened to meet the challenges. of relevance and the changing context.</v>
          </cell>
          <cell r="F81" t="str">
            <v>Build climate and disaster resilient education systems. 
Expand equitable access to ECD/ECE. 
Expand the digitalization of the education sector, building on Covi-19 lessons, U-Report and Giga Initiative </v>
          </cell>
          <cell r="G81">
            <v>44564</v>
          </cell>
          <cell r="H81" t="str">
            <v>31/12/2026</v>
          </cell>
          <cell r="I81" t="str">
            <v>Fiaz Shah, Education manager</v>
          </cell>
          <cell r="J81"/>
          <cell r="K81"/>
          <cell r="L81"/>
          <cell r="M81"/>
          <cell r="N81"/>
          <cell r="O81"/>
          <cell r="P81"/>
          <cell r="Q81"/>
          <cell r="R81"/>
          <cell r="S81"/>
          <cell r="T81"/>
          <cell r="U81"/>
          <cell r="V81"/>
          <cell r="W81"/>
          <cell r="X81"/>
          <cell r="Y81" t="str">
            <v>Children, Youth, Girls</v>
          </cell>
          <cell r="Z81"/>
          <cell r="AA81"/>
          <cell r="AB81"/>
          <cell r="AC81"/>
          <cell r="AD81"/>
          <cell r="AE81"/>
          <cell r="AF81" t="str">
            <v>Adolescent empowerment</v>
          </cell>
          <cell r="AG81" t="str">
            <v>Innovation</v>
          </cell>
          <cell r="AH81" t="str">
            <v>Skills development</v>
          </cell>
          <cell r="AI81" t="str">
            <v>Supporting the operationalization of the Youth Economy through youth empowerment, entrepreneurship, and employability.</v>
          </cell>
          <cell r="AJ81" t="str">
            <v xml:space="preserve">Digitization </v>
          </cell>
          <cell r="AK81" t="str">
            <v>United Nations Children’s Fund (UNICEF)</v>
          </cell>
          <cell r="AL81"/>
          <cell r="AM81" t="str">
            <v>Ministry of Education; Minsitry of Finance, Economic Development &amp; the Youth Economy. Ministry of Youth &amp; Sports</v>
          </cell>
          <cell r="AN81"/>
          <cell r="AO81"/>
          <cell r="AP81"/>
          <cell r="AQ81" t="str">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ell>
          <cell r="AR81"/>
          <cell r="AS81" t="str">
            <v>TBD
0
0</v>
          </cell>
          <cell r="AT81" t="str">
            <v>375, 000
7/12
6/12</v>
          </cell>
          <cell r="AU81"/>
          <cell r="AV81"/>
          <cell r="AW81"/>
          <cell r="AX81"/>
          <cell r="AY81"/>
          <cell r="AZ81">
            <v>0</v>
          </cell>
          <cell r="BA81"/>
          <cell r="BB81"/>
          <cell r="BC81">
            <v>0</v>
          </cell>
          <cell r="BD81"/>
          <cell r="BE81"/>
          <cell r="BF81">
            <v>0</v>
          </cell>
          <cell r="BG81"/>
          <cell r="BH81"/>
          <cell r="BI81">
            <v>0</v>
          </cell>
          <cell r="BJ81"/>
          <cell r="BK81"/>
          <cell r="BL81">
            <v>0</v>
          </cell>
          <cell r="BM81"/>
          <cell r="BN81"/>
          <cell r="BO81">
            <v>0</v>
          </cell>
          <cell r="BP81"/>
          <cell r="BQ81"/>
          <cell r="BR81">
            <v>0</v>
          </cell>
          <cell r="BS81"/>
          <cell r="BT81"/>
          <cell r="BU81">
            <v>0</v>
          </cell>
          <cell r="BV81"/>
          <cell r="BW81"/>
          <cell r="BX81">
            <v>0</v>
          </cell>
          <cell r="BY81">
            <v>90000</v>
          </cell>
          <cell r="BZ81">
            <v>90000</v>
          </cell>
          <cell r="CA81">
            <v>0</v>
          </cell>
          <cell r="CB81">
            <v>90000</v>
          </cell>
          <cell r="CC81">
            <v>90000</v>
          </cell>
          <cell r="CD81">
            <v>0</v>
          </cell>
          <cell r="CE81"/>
          <cell r="CF81"/>
          <cell r="CG81">
            <v>0</v>
          </cell>
          <cell r="CH81"/>
          <cell r="CI81"/>
          <cell r="CJ81">
            <v>0</v>
          </cell>
          <cell r="CK81"/>
          <cell r="CL81"/>
          <cell r="CM81">
            <v>0</v>
          </cell>
          <cell r="CN81"/>
          <cell r="CO81"/>
          <cell r="CP81">
            <v>0</v>
          </cell>
          <cell r="CQ81"/>
          <cell r="CR81"/>
          <cell r="CS81">
            <v>0</v>
          </cell>
          <cell r="CT81"/>
          <cell r="CU81"/>
          <cell r="CV81">
            <v>0</v>
          </cell>
          <cell r="CW81"/>
          <cell r="CX81"/>
          <cell r="CY81">
            <v>0</v>
          </cell>
          <cell r="CZ81"/>
          <cell r="DA81"/>
          <cell r="DB81">
            <v>0</v>
          </cell>
          <cell r="DC81"/>
          <cell r="DD81"/>
          <cell r="DE81">
            <v>0</v>
          </cell>
          <cell r="DF81"/>
          <cell r="DG81"/>
          <cell r="DH81">
            <v>0</v>
          </cell>
          <cell r="DI81"/>
          <cell r="DJ81"/>
          <cell r="DK81">
            <v>0</v>
          </cell>
          <cell r="DL81">
            <v>0</v>
          </cell>
          <cell r="DM81">
            <v>0</v>
          </cell>
          <cell r="DN81">
            <v>0</v>
          </cell>
          <cell r="DO81">
            <v>0</v>
          </cell>
          <cell r="DP81">
            <v>0</v>
          </cell>
          <cell r="DQ81">
            <v>0</v>
          </cell>
          <cell r="DR81">
            <v>0</v>
          </cell>
          <cell r="DS81">
            <v>0</v>
          </cell>
          <cell r="DT81">
            <v>0</v>
          </cell>
          <cell r="DU81">
            <v>0</v>
          </cell>
          <cell r="DV81">
            <v>0</v>
          </cell>
          <cell r="DW81">
            <v>0</v>
          </cell>
          <cell r="DX81">
            <v>0</v>
          </cell>
          <cell r="DY81">
            <v>0</v>
          </cell>
          <cell r="DZ81">
            <v>0</v>
          </cell>
          <cell r="EA81">
            <v>0</v>
          </cell>
          <cell r="EB81">
            <v>0</v>
          </cell>
          <cell r="EC81">
            <v>0</v>
          </cell>
          <cell r="ED81">
            <v>0</v>
          </cell>
          <cell r="EE81">
            <v>0</v>
          </cell>
          <cell r="EF81">
            <v>0</v>
          </cell>
          <cell r="EG81">
            <v>0</v>
          </cell>
          <cell r="EH81">
            <v>0</v>
          </cell>
          <cell r="EI81">
            <v>0</v>
          </cell>
          <cell r="EJ81">
            <v>0</v>
          </cell>
          <cell r="EK81">
            <v>0</v>
          </cell>
          <cell r="EL81">
            <v>0</v>
          </cell>
          <cell r="EM81">
            <v>0</v>
          </cell>
          <cell r="EN81">
            <v>0</v>
          </cell>
          <cell r="EO81">
            <v>0</v>
          </cell>
        </row>
        <row r="82">
          <cell r="E82" t="str">
            <v xml:space="preserve">Social protection institutions are strengthened to design and deliver inclusive and effective programmes that effectively link with social sectors as part of integrated and accessible social protection systems. </v>
          </cell>
          <cell r="F82" t="str">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ell>
          <cell r="G82">
            <v>44564</v>
          </cell>
          <cell r="H82" t="str">
            <v>31/12/2026</v>
          </cell>
          <cell r="I82" t="str">
            <v>Celine Felix, Social Policy manager</v>
          </cell>
          <cell r="J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K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L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M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N82" t="str">
            <v>Development of a Social Protection Policy 
Development of communication strategy and plan 
Support for the stakeholder consultations (virtual engagements) 
Development of an Action Plan for the implementation of the policy 
Support for the drafting of legislation to further formalize the Policy. 
TA for improved and integrated social protection data management (management information system, social and beneficiary registries, M&amp;E systems
Strengthening administrative systems (such as   beneficiary identification, grievance mechanisms, payments)Build advocacy and sensitization on Publc Finance For Children. Capacity Building of key stakeholders on PF4C.</v>
          </cell>
          <cell r="O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P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Q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R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S82" t="str">
            <v>Support production of data on multidimensionsal child poverty and its use for evidenced-based programming 
TA for improved and integrated social protection data management (management information system, social and beneficiary registries, M&amp;E systems
Strengthening administrative systems (such as   beneficiary identification, grievance mechanisms, payments)
Build advocacy and sensitization on Public Finance for Children  
Capacity building of key stakeholders on PF4C  
Review, development and support to implementation of social protection legal/policy frameworks  
Support countries to develop social and behaviour change strategies to encourage populations to increase demand for social protection</v>
          </cell>
          <cell r="T82" t="str">
            <v>OECS</v>
          </cell>
          <cell r="U82" t="str">
            <v>Gender equality/women’s empowerment is a significant objective (2)</v>
          </cell>
          <cell r="V82" t="str">
            <v>Limited contribution to realization of human rights (1)</v>
          </cell>
          <cell r="W82" t="str">
            <v>Contributes to sustaining peace in a limited way  human rights (1)</v>
          </cell>
          <cell r="X82"/>
          <cell r="Y82" t="str">
            <v>Vulnerable populations,  children</v>
          </cell>
          <cell r="Z82"/>
          <cell r="AA82"/>
          <cell r="AB82"/>
          <cell r="AC82"/>
          <cell r="AD82"/>
          <cell r="AE82"/>
          <cell r="AF82" t="str">
            <v>Social Protection</v>
          </cell>
          <cell r="AG82" t="str">
            <v>Child Poverty / Public finance for children</v>
          </cell>
          <cell r="AH82"/>
          <cell r="AI82" t="str">
            <v>Limiting the socioeconomic impact of COVID-19, ensuring that no one is left behind and boosting economic resilience.</v>
          </cell>
          <cell r="AJ82" t="str">
            <v>COVID Response  &amp;  Socio-economic Recovery</v>
          </cell>
          <cell r="AK82" t="str">
            <v>United Nations Children’s Fund (UNICEF)</v>
          </cell>
          <cell r="AL82"/>
          <cell r="AM82" t="str">
            <v>Ministry of Education; Minsitry of Finance, Economic Development &amp; the Youth Economy. Ministry of Youth &amp; Sports; Ministry of Equity, Social Justice and Empowerment</v>
          </cell>
          <cell r="AN82"/>
          <cell r="AO82"/>
          <cell r="AP82"/>
          <cell r="AQ82" t="str">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ell>
          <cell r="AR82"/>
          <cell r="AS82" t="str">
            <v>0
4, 224</v>
          </cell>
          <cell r="AT82" t="str">
            <v>3
8, 146</v>
          </cell>
          <cell r="AU82"/>
          <cell r="AV82"/>
          <cell r="AW82"/>
          <cell r="AX82">
            <v>200000</v>
          </cell>
          <cell r="AY82">
            <v>100000</v>
          </cell>
          <cell r="AZ82">
            <v>100000</v>
          </cell>
          <cell r="BA82"/>
          <cell r="BB82"/>
          <cell r="BC82">
            <v>0</v>
          </cell>
          <cell r="BD82"/>
          <cell r="BE82"/>
          <cell r="BF82">
            <v>0</v>
          </cell>
          <cell r="BG82">
            <v>100000</v>
          </cell>
          <cell r="BH82"/>
          <cell r="BI82">
            <v>100000</v>
          </cell>
          <cell r="BJ82">
            <v>150000</v>
          </cell>
          <cell r="BK82">
            <v>50000</v>
          </cell>
          <cell r="BL82">
            <v>100000</v>
          </cell>
          <cell r="BM82"/>
          <cell r="BN82"/>
          <cell r="BO82">
            <v>0</v>
          </cell>
          <cell r="BP82">
            <v>200000</v>
          </cell>
          <cell r="BQ82"/>
          <cell r="BR82">
            <v>200000</v>
          </cell>
          <cell r="BS82"/>
          <cell r="BT82"/>
          <cell r="BU82">
            <v>0</v>
          </cell>
          <cell r="BV82">
            <v>50000</v>
          </cell>
          <cell r="BW82">
            <v>30000</v>
          </cell>
          <cell r="BX82">
            <v>20000</v>
          </cell>
          <cell r="BY82"/>
          <cell r="BZ82"/>
          <cell r="CA82">
            <v>0</v>
          </cell>
          <cell r="CB82">
            <v>700000</v>
          </cell>
          <cell r="CC82">
            <v>180000</v>
          </cell>
          <cell r="CD82">
            <v>520000</v>
          </cell>
          <cell r="CE82"/>
          <cell r="CF82"/>
          <cell r="CG82">
            <v>0</v>
          </cell>
          <cell r="CH82"/>
          <cell r="CI82"/>
          <cell r="CJ82">
            <v>0</v>
          </cell>
          <cell r="CK82"/>
          <cell r="CL82"/>
          <cell r="CM82">
            <v>0</v>
          </cell>
          <cell r="CN82"/>
          <cell r="CO82"/>
          <cell r="CP82">
            <v>0</v>
          </cell>
          <cell r="CQ82"/>
          <cell r="CR82"/>
          <cell r="CS82">
            <v>0</v>
          </cell>
          <cell r="CT82"/>
          <cell r="CU82"/>
          <cell r="CV82">
            <v>0</v>
          </cell>
          <cell r="CW82"/>
          <cell r="CX82"/>
          <cell r="CY82">
            <v>0</v>
          </cell>
          <cell r="CZ82"/>
          <cell r="DA82"/>
          <cell r="DB82">
            <v>0</v>
          </cell>
          <cell r="DC82"/>
          <cell r="DD82"/>
          <cell r="DE82">
            <v>0</v>
          </cell>
          <cell r="DF82"/>
          <cell r="DG82"/>
          <cell r="DH82">
            <v>0</v>
          </cell>
          <cell r="DI82"/>
          <cell r="DJ82"/>
          <cell r="DK82">
            <v>0</v>
          </cell>
          <cell r="DL82">
            <v>0</v>
          </cell>
          <cell r="DM82">
            <v>0</v>
          </cell>
          <cell r="DN82">
            <v>0</v>
          </cell>
          <cell r="DO82">
            <v>0</v>
          </cell>
          <cell r="DP82">
            <v>0</v>
          </cell>
          <cell r="DQ82">
            <v>0</v>
          </cell>
          <cell r="DR82">
            <v>200000</v>
          </cell>
          <cell r="DS82">
            <v>100000</v>
          </cell>
          <cell r="DT82">
            <v>100000</v>
          </cell>
          <cell r="DU82">
            <v>0</v>
          </cell>
          <cell r="DV82">
            <v>0</v>
          </cell>
          <cell r="DW82">
            <v>0</v>
          </cell>
          <cell r="DX82">
            <v>0</v>
          </cell>
          <cell r="DY82">
            <v>0</v>
          </cell>
          <cell r="DZ82">
            <v>0</v>
          </cell>
          <cell r="EA82">
            <v>100000</v>
          </cell>
          <cell r="EB82">
            <v>0</v>
          </cell>
          <cell r="EC82">
            <v>100000</v>
          </cell>
          <cell r="ED82">
            <v>150000</v>
          </cell>
          <cell r="EE82">
            <v>50000</v>
          </cell>
          <cell r="EF82">
            <v>100000</v>
          </cell>
          <cell r="EG82">
            <v>0</v>
          </cell>
          <cell r="EH82">
            <v>0</v>
          </cell>
          <cell r="EI82">
            <v>0</v>
          </cell>
          <cell r="EJ82">
            <v>200000</v>
          </cell>
          <cell r="EK82">
            <v>0</v>
          </cell>
          <cell r="EL82">
            <v>200000</v>
          </cell>
          <cell r="EM82">
            <v>0</v>
          </cell>
          <cell r="EN82">
            <v>0</v>
          </cell>
          <cell r="EO82">
            <v>0</v>
          </cell>
        </row>
        <row r="83">
          <cell r="E83" t="str">
            <v>Social protection systems are strengthened to be more risk informed and responsive to shocks and stressors and prepared to deliver in humanitarian contexts.</v>
          </cell>
          <cell r="F83" t="str">
            <v>Support systems strengthening so social protection systems can be leveraged in response to shocks 
Capacity building on shock responsive social protection
Support in response to emergencies</v>
          </cell>
          <cell r="G83">
            <v>44564</v>
          </cell>
          <cell r="H83" t="str">
            <v>31/12/2026</v>
          </cell>
          <cell r="I83" t="str">
            <v>Celine Felix, Social Policy manager</v>
          </cell>
          <cell r="J83" t="str">
            <v xml:space="preserve">Technical assistance and capacity building to strengthen ability of social protection to adapt its coverage/ level/ comprehensiveness of support in times of shocks  </v>
          </cell>
          <cell r="K83" t="str">
            <v xml:space="preserve">Technical assistance and capacity building to strengthen ability of social protection to adapt its coverage/ level/ comprehensiveness of support in times of shocks, support to social protection response to COVID-19   </v>
          </cell>
          <cell r="L83" t="str">
            <v xml:space="preserve">Strengthening ability of social protection to adapt its coverage/ level/ comprehensiveness of support in times of shocks  </v>
          </cell>
          <cell r="M83" t="str">
            <v xml:space="preserve">Strengthening ability of social protection to adapt its coverage/ level/ comprehensiveness of support in times of shocks  </v>
          </cell>
          <cell r="N83" t="str">
            <v xml:space="preserve">Strengthening ability of social protection to adapt its coverage/ level/ comprehensiveness of support in times of shocks  </v>
          </cell>
          <cell r="O83" t="str">
            <v xml:space="preserve">Strengthening ability of social protection to adapt its coverage/ level/ comprehensiveness of support in times of shocks  </v>
          </cell>
          <cell r="P83" t="str">
            <v xml:space="preserve">Strengthening ability of social protection to adapt its coverage/ level/ comprehensiveness of support in times of shocks  </v>
          </cell>
          <cell r="Q83" t="str">
            <v xml:space="preserve">Strengthening ability of social protection to adapt its coverage/ level/ comprehensiveness of support in times of shocks  
</v>
          </cell>
          <cell r="R83" t="str">
            <v xml:space="preserve">Strengthening ability of social protection to adapt its coverage/ level/ comprehensiveness of support in times of shocks  </v>
          </cell>
          <cell r="S83" t="str">
            <v xml:space="preserve">Strengthening ability of social protection to adapt its coverage/ level/ comprehensiveness of support in times of shocks  </v>
          </cell>
          <cell r="T83" t="str">
            <v>OECS, CDEMA</v>
          </cell>
          <cell r="U83" t="str">
            <v>Contribute to gender equality/women’s empowerment in a limited way (1)</v>
          </cell>
          <cell r="V83" t="str">
            <v>Significant contribution to realization of human rights (2)</v>
          </cell>
          <cell r="W83" t="str">
            <v>Contributes to sustaining peace in a limited way  human rights (1)</v>
          </cell>
          <cell r="X83"/>
          <cell r="Y83"/>
          <cell r="Z83"/>
          <cell r="AA83"/>
          <cell r="AB83"/>
          <cell r="AC83"/>
          <cell r="AD83"/>
          <cell r="AE83"/>
          <cell r="AF83" t="str">
            <v>Social Protection</v>
          </cell>
          <cell r="AG83" t="str">
            <v>Resilience Building</v>
          </cell>
          <cell r="AH83" t="str">
            <v>Disaster Response</v>
          </cell>
          <cell r="AI83"/>
          <cell r="AJ83" t="str">
            <v>Climate Change and Disaster Risk Reduction</v>
          </cell>
          <cell r="AK83" t="str">
            <v>United Nations Children’s Fund (UNICEF)</v>
          </cell>
          <cell r="AL83"/>
          <cell r="AM83"/>
          <cell r="AN83"/>
          <cell r="AO83"/>
          <cell r="AP83"/>
          <cell r="AQ83" t="str">
            <v>Number of countries with social protection systems, including cash transfer capacities, that are able to effectively and rapidly respond to humanitarian crises (B:3; T:6)</v>
          </cell>
          <cell r="AR83"/>
          <cell r="AS83"/>
          <cell r="AT83"/>
          <cell r="AU83">
            <v>250000</v>
          </cell>
          <cell r="AV83">
            <v>220000</v>
          </cell>
          <cell r="AW83">
            <v>30000</v>
          </cell>
          <cell r="AX83">
            <v>250000</v>
          </cell>
          <cell r="AY83">
            <v>250000</v>
          </cell>
          <cell r="AZ83">
            <v>0</v>
          </cell>
          <cell r="BA83"/>
          <cell r="BB83"/>
          <cell r="BC83">
            <v>0</v>
          </cell>
          <cell r="BD83">
            <v>75000</v>
          </cell>
          <cell r="BE83">
            <v>50000</v>
          </cell>
          <cell r="BF83">
            <v>25000</v>
          </cell>
          <cell r="BG83">
            <v>100000</v>
          </cell>
          <cell r="BH83">
            <v>50000</v>
          </cell>
          <cell r="BI83">
            <v>50000</v>
          </cell>
          <cell r="BJ83">
            <v>75000</v>
          </cell>
          <cell r="BK83">
            <v>25000</v>
          </cell>
          <cell r="BL83">
            <v>50000</v>
          </cell>
          <cell r="BM83"/>
          <cell r="BN83"/>
          <cell r="BO83">
            <v>0</v>
          </cell>
          <cell r="BP83">
            <v>250000</v>
          </cell>
          <cell r="BQ83">
            <v>250000</v>
          </cell>
          <cell r="BR83">
            <v>0</v>
          </cell>
          <cell r="BS83">
            <v>100000</v>
          </cell>
          <cell r="BT83">
            <v>100000</v>
          </cell>
          <cell r="BU83">
            <v>0</v>
          </cell>
          <cell r="BV83">
            <v>250000</v>
          </cell>
          <cell r="BW83">
            <v>70000</v>
          </cell>
          <cell r="BX83">
            <v>180000</v>
          </cell>
          <cell r="BY83">
            <v>120000</v>
          </cell>
          <cell r="BZ83">
            <v>90000</v>
          </cell>
          <cell r="CA83">
            <v>30000</v>
          </cell>
          <cell r="CB83">
            <v>1470000</v>
          </cell>
          <cell r="CC83">
            <v>1105000</v>
          </cell>
          <cell r="CD83">
            <v>365000</v>
          </cell>
          <cell r="CE83"/>
          <cell r="CF83"/>
          <cell r="CG83">
            <v>0</v>
          </cell>
          <cell r="CH83"/>
          <cell r="CI83"/>
          <cell r="CJ83">
            <v>0</v>
          </cell>
          <cell r="CK83"/>
          <cell r="CL83"/>
          <cell r="CM83">
            <v>0</v>
          </cell>
          <cell r="CN83"/>
          <cell r="CO83"/>
          <cell r="CP83">
            <v>0</v>
          </cell>
          <cell r="CQ83"/>
          <cell r="CR83"/>
          <cell r="CS83">
            <v>0</v>
          </cell>
          <cell r="CT83"/>
          <cell r="CU83"/>
          <cell r="CV83">
            <v>0</v>
          </cell>
          <cell r="CW83"/>
          <cell r="CX83"/>
          <cell r="CY83">
            <v>0</v>
          </cell>
          <cell r="CZ83"/>
          <cell r="DA83"/>
          <cell r="DB83">
            <v>0</v>
          </cell>
          <cell r="DC83"/>
          <cell r="DD83"/>
          <cell r="DE83">
            <v>0</v>
          </cell>
          <cell r="DF83"/>
          <cell r="DG83"/>
          <cell r="DH83">
            <v>0</v>
          </cell>
          <cell r="DI83"/>
          <cell r="DJ83"/>
          <cell r="DK83">
            <v>0</v>
          </cell>
          <cell r="DL83">
            <v>0</v>
          </cell>
          <cell r="DM83">
            <v>0</v>
          </cell>
          <cell r="DN83">
            <v>0</v>
          </cell>
          <cell r="DO83">
            <v>250000</v>
          </cell>
          <cell r="DP83">
            <v>220000</v>
          </cell>
          <cell r="DQ83">
            <v>30000</v>
          </cell>
          <cell r="DR83">
            <v>250000</v>
          </cell>
          <cell r="DS83">
            <v>250000</v>
          </cell>
          <cell r="DT83">
            <v>0</v>
          </cell>
          <cell r="DU83">
            <v>0</v>
          </cell>
          <cell r="DV83">
            <v>0</v>
          </cell>
          <cell r="DW83">
            <v>0</v>
          </cell>
          <cell r="DX83">
            <v>75000</v>
          </cell>
          <cell r="DY83">
            <v>50000</v>
          </cell>
          <cell r="DZ83">
            <v>25000</v>
          </cell>
          <cell r="EA83">
            <v>100000</v>
          </cell>
          <cell r="EB83">
            <v>50000</v>
          </cell>
          <cell r="EC83">
            <v>50000</v>
          </cell>
          <cell r="ED83">
            <v>75000</v>
          </cell>
          <cell r="EE83">
            <v>25000</v>
          </cell>
          <cell r="EF83">
            <v>50000</v>
          </cell>
          <cell r="EG83">
            <v>0</v>
          </cell>
          <cell r="EH83">
            <v>0</v>
          </cell>
          <cell r="EI83">
            <v>0</v>
          </cell>
          <cell r="EJ83">
            <v>250000</v>
          </cell>
          <cell r="EK83">
            <v>250000</v>
          </cell>
          <cell r="EL83">
            <v>0</v>
          </cell>
          <cell r="EM83">
            <v>100000</v>
          </cell>
          <cell r="EN83">
            <v>100000</v>
          </cell>
          <cell r="EO83">
            <v>0</v>
          </cell>
        </row>
        <row r="84">
          <cell r="E84" t="str">
            <v xml:space="preserve">Caribbean public institutions have strengthened capacities to deliver programmes, implement policies for and promote positive attitudes towards children on the move. </v>
          </cell>
          <cell r="F84" t="str">
            <v>Support interventions promoting integration and social cohesion; 
Increase access to essential services for children on the move.
Provide a range of key information to children on the move and host communities.</v>
          </cell>
          <cell r="G84">
            <v>44564</v>
          </cell>
          <cell r="H84" t="str">
            <v>31/12/2026</v>
          </cell>
          <cell r="I84" t="str">
            <v>Celine Felix, Social Policy manager</v>
          </cell>
          <cell r="J84"/>
          <cell r="K84"/>
          <cell r="L84"/>
          <cell r="M84"/>
          <cell r="N84"/>
          <cell r="O84"/>
          <cell r="P84"/>
          <cell r="Q84"/>
          <cell r="R84"/>
          <cell r="S84"/>
          <cell r="T84" t="str">
            <v>OECS</v>
          </cell>
          <cell r="U84"/>
          <cell r="V84"/>
          <cell r="W84"/>
          <cell r="X84"/>
          <cell r="Y84" t="str">
            <v>Children</v>
          </cell>
          <cell r="Z84"/>
          <cell r="AA84"/>
          <cell r="AB84"/>
          <cell r="AC84"/>
          <cell r="AD84"/>
          <cell r="AE84"/>
          <cell r="AF84" t="str">
            <v>Child Protection</v>
          </cell>
          <cell r="AG84" t="str">
            <v>Disaster Response</v>
          </cell>
          <cell r="AH84"/>
          <cell r="AI84" t="str">
            <v>Limiting the socioeconomic impact of COVID-19, ensuring that no one is left behind and boosting economic resilience.</v>
          </cell>
          <cell r="AJ84" t="str">
            <v>Tailored Policy Support &amp; Technical Assistance</v>
          </cell>
          <cell r="AK84" t="str">
            <v>United Nations Children’s Fund (UNICEF)</v>
          </cell>
          <cell r="AL84"/>
          <cell r="AM84" t="str">
            <v>Ministry of Equity, Social Justice, Local Government, and Empowerment; Ministry of Education</v>
          </cell>
          <cell r="AN84"/>
          <cell r="AO84"/>
          <cell r="AP84"/>
          <cell r="AQ84" t="str">
            <v>Number of out-of-school children and adolescents who accessed education through UNICEF-supported programmes 
Percentage of UNICEF-targeted girls and boys in humanitarian contexts who have received individual case management (IOM, UNDP, UNHCR)</v>
          </cell>
          <cell r="AR84"/>
          <cell r="AS84"/>
          <cell r="AT84"/>
          <cell r="AU84"/>
          <cell r="AV84"/>
          <cell r="AW84"/>
          <cell r="AX84"/>
          <cell r="AY84"/>
          <cell r="AZ84">
            <v>0</v>
          </cell>
          <cell r="BA84"/>
          <cell r="BB84"/>
          <cell r="BC84">
            <v>0</v>
          </cell>
          <cell r="BD84"/>
          <cell r="BE84"/>
          <cell r="BF84">
            <v>0</v>
          </cell>
          <cell r="BG84"/>
          <cell r="BH84"/>
          <cell r="BI84">
            <v>0</v>
          </cell>
          <cell r="BJ84"/>
          <cell r="BK84"/>
          <cell r="BL84">
            <v>0</v>
          </cell>
          <cell r="BM84"/>
          <cell r="BN84"/>
          <cell r="BO84">
            <v>0</v>
          </cell>
          <cell r="BP84"/>
          <cell r="BQ84"/>
          <cell r="BR84">
            <v>0</v>
          </cell>
          <cell r="BS84"/>
          <cell r="BT84"/>
          <cell r="BU84">
            <v>0</v>
          </cell>
          <cell r="BV84"/>
          <cell r="BW84"/>
          <cell r="BX84">
            <v>0</v>
          </cell>
          <cell r="BY84"/>
          <cell r="BZ84"/>
          <cell r="CA84">
            <v>0</v>
          </cell>
          <cell r="CB84">
            <v>0</v>
          </cell>
          <cell r="CC84">
            <v>0</v>
          </cell>
          <cell r="CD84">
            <v>0</v>
          </cell>
          <cell r="CE84"/>
          <cell r="CF84"/>
          <cell r="CG84">
            <v>0</v>
          </cell>
          <cell r="CH84"/>
          <cell r="CI84"/>
          <cell r="CJ84">
            <v>0</v>
          </cell>
          <cell r="CK84"/>
          <cell r="CL84"/>
          <cell r="CM84">
            <v>0</v>
          </cell>
          <cell r="CN84"/>
          <cell r="CO84"/>
          <cell r="CP84">
            <v>0</v>
          </cell>
          <cell r="CQ84"/>
          <cell r="CR84"/>
          <cell r="CS84">
            <v>0</v>
          </cell>
          <cell r="CT84"/>
          <cell r="CU84"/>
          <cell r="CV84">
            <v>0</v>
          </cell>
          <cell r="CW84"/>
          <cell r="CX84"/>
          <cell r="CY84">
            <v>0</v>
          </cell>
          <cell r="CZ84"/>
          <cell r="DA84"/>
          <cell r="DB84">
            <v>0</v>
          </cell>
          <cell r="DC84"/>
          <cell r="DD84"/>
          <cell r="DE84">
            <v>0</v>
          </cell>
          <cell r="DF84"/>
          <cell r="DG84"/>
          <cell r="DH84">
            <v>0</v>
          </cell>
          <cell r="DI84"/>
          <cell r="DJ84"/>
          <cell r="DK84">
            <v>0</v>
          </cell>
          <cell r="DL84">
            <v>0</v>
          </cell>
          <cell r="DM84">
            <v>0</v>
          </cell>
          <cell r="DN84">
            <v>0</v>
          </cell>
          <cell r="DO84">
            <v>0</v>
          </cell>
          <cell r="DP84">
            <v>0</v>
          </cell>
          <cell r="DQ84">
            <v>0</v>
          </cell>
          <cell r="DR84">
            <v>0</v>
          </cell>
          <cell r="DS84">
            <v>0</v>
          </cell>
          <cell r="DT84">
            <v>0</v>
          </cell>
          <cell r="DU84">
            <v>0</v>
          </cell>
          <cell r="DV84">
            <v>0</v>
          </cell>
          <cell r="DW84">
            <v>0</v>
          </cell>
          <cell r="DX84">
            <v>0</v>
          </cell>
          <cell r="DY84">
            <v>0</v>
          </cell>
          <cell r="DZ84">
            <v>0</v>
          </cell>
          <cell r="EA84">
            <v>0</v>
          </cell>
          <cell r="EB84">
            <v>0</v>
          </cell>
          <cell r="EC84">
            <v>0</v>
          </cell>
          <cell r="ED84">
            <v>0</v>
          </cell>
          <cell r="EE84">
            <v>0</v>
          </cell>
          <cell r="EF84">
            <v>0</v>
          </cell>
          <cell r="EG84">
            <v>0</v>
          </cell>
          <cell r="EH84">
            <v>0</v>
          </cell>
          <cell r="EI84">
            <v>0</v>
          </cell>
          <cell r="EJ84">
            <v>0</v>
          </cell>
          <cell r="EK84">
            <v>0</v>
          </cell>
          <cell r="EL84">
            <v>0</v>
          </cell>
          <cell r="EM84">
            <v>0</v>
          </cell>
          <cell r="EN84">
            <v>0</v>
          </cell>
          <cell r="EO84">
            <v>0</v>
          </cell>
        </row>
        <row r="85">
          <cell r="E85" t="str">
            <v>Affected populations benefit from strengthened systems to deliver food, voucher and cash assistance</v>
          </cell>
          <cell r="F85" t="str">
            <v>WFP will assist shock-affected populations with cash-based transfers or food in-kind in response to events necessitating international assistance. This outcome focuses on meeting food, nutrition and other essential needs of shock-affected people</v>
          </cell>
          <cell r="G85" t="str">
            <v>01/01/2022</v>
          </cell>
          <cell r="H85">
            <v>45291</v>
          </cell>
          <cell r="I85" t="str">
            <v>Sarah Bailey</v>
          </cell>
          <cell r="J85"/>
          <cell r="K85"/>
          <cell r="L85"/>
          <cell r="M85"/>
          <cell r="N85"/>
          <cell r="O85"/>
          <cell r="P85"/>
          <cell r="Q85"/>
          <cell r="R85"/>
          <cell r="S85"/>
          <cell r="T85"/>
          <cell r="U85"/>
          <cell r="V85"/>
          <cell r="W85"/>
          <cell r="X85"/>
          <cell r="Y85" t="str">
            <v>Poor, vulnerable populations</v>
          </cell>
          <cell r="Z85"/>
          <cell r="AA85" t="str">
            <v>2.1 By 2030, end hunger and ensure access by all people, in particular the poor and people in vulnerable situations, including infants, to safe, nutritious and sufficient food all year round</v>
          </cell>
          <cell r="AB85"/>
          <cell r="AC85"/>
          <cell r="AD85"/>
          <cell r="AE85"/>
          <cell r="AF85"/>
          <cell r="AG85"/>
          <cell r="AH85"/>
          <cell r="AI85" t="str">
            <v>Limiting the socioeconomic impact of COVID-19, ensuring that no one is left behind and boosting economic resilience.</v>
          </cell>
          <cell r="AJ85"/>
          <cell r="AK85" t="str">
            <v>World Food Programme (WFP)</v>
          </cell>
          <cell r="AL85"/>
          <cell r="AM85" t="str">
            <v>Ministry of Equity, Social Justice and Empowerment; NEMO</v>
          </cell>
          <cell r="AN85"/>
          <cell r="AO85"/>
          <cell r="AP85"/>
          <cell r="AQ85" t="str">
            <v xml:space="preserve">1. Number of capacity strengthening initiatives facilitated by WFP to enhance national food security and nutrition stakeholder capacitis to deliver food, voucher and cash assistance </v>
          </cell>
          <cell r="AR85"/>
          <cell r="AS85"/>
          <cell r="AT85"/>
          <cell r="AU85">
            <v>0</v>
          </cell>
          <cell r="AV85">
            <v>0</v>
          </cell>
          <cell r="AW85">
            <v>0</v>
          </cell>
          <cell r="AX85">
            <v>0</v>
          </cell>
          <cell r="AY85">
            <v>0</v>
          </cell>
          <cell r="AZ85">
            <v>0</v>
          </cell>
          <cell r="BA85">
            <v>10402.576283325827</v>
          </cell>
          <cell r="BB85">
            <v>10402.576283325827</v>
          </cell>
          <cell r="BC85">
            <v>0</v>
          </cell>
          <cell r="BD85">
            <v>0</v>
          </cell>
          <cell r="BE85">
            <v>0</v>
          </cell>
          <cell r="BF85">
            <v>0</v>
          </cell>
          <cell r="BG85">
            <v>6209.257630317843</v>
          </cell>
          <cell r="BH85">
            <v>6209.257630317843</v>
          </cell>
          <cell r="BI85">
            <v>0</v>
          </cell>
          <cell r="BJ85">
            <v>0</v>
          </cell>
          <cell r="BK85">
            <v>0</v>
          </cell>
          <cell r="BL85">
            <v>0</v>
          </cell>
          <cell r="BM85">
            <v>0</v>
          </cell>
          <cell r="BN85">
            <v>0</v>
          </cell>
          <cell r="BO85">
            <v>0</v>
          </cell>
          <cell r="BP85">
            <v>0</v>
          </cell>
          <cell r="BQ85">
            <v>0</v>
          </cell>
          <cell r="BR85">
            <v>0</v>
          </cell>
          <cell r="BS85">
            <v>2548.9002572454747</v>
          </cell>
          <cell r="BT85">
            <v>2548.9002572454747</v>
          </cell>
          <cell r="BU85">
            <v>0</v>
          </cell>
          <cell r="BV85">
            <v>82789.894762316908</v>
          </cell>
          <cell r="BW85">
            <v>82789.894762316908</v>
          </cell>
          <cell r="BX85">
            <v>0</v>
          </cell>
          <cell r="BY85">
            <v>1694944.323804664</v>
          </cell>
          <cell r="BZ85">
            <v>0</v>
          </cell>
          <cell r="CA85">
            <v>1694944.323804664</v>
          </cell>
          <cell r="CB85">
            <v>1796894.9527378699</v>
          </cell>
          <cell r="CC85">
            <v>101950.62893320606</v>
          </cell>
          <cell r="CD85">
            <v>1694944.323804664</v>
          </cell>
          <cell r="CE85"/>
          <cell r="CF85"/>
          <cell r="CG85">
            <v>0</v>
          </cell>
          <cell r="CH85"/>
          <cell r="CI85"/>
          <cell r="CJ85">
            <v>0</v>
          </cell>
          <cell r="CK85"/>
          <cell r="CL85"/>
          <cell r="CM85">
            <v>0</v>
          </cell>
          <cell r="CN85"/>
          <cell r="CO85"/>
          <cell r="CP85">
            <v>0</v>
          </cell>
          <cell r="CQ85"/>
          <cell r="CR85"/>
          <cell r="CS85">
            <v>0</v>
          </cell>
          <cell r="CT85"/>
          <cell r="CU85"/>
          <cell r="CV85">
            <v>0</v>
          </cell>
          <cell r="CW85"/>
          <cell r="CX85"/>
          <cell r="CY85">
            <v>0</v>
          </cell>
          <cell r="CZ85"/>
          <cell r="DA85"/>
          <cell r="DB85">
            <v>0</v>
          </cell>
          <cell r="DC85"/>
          <cell r="DD85"/>
          <cell r="DE85">
            <v>0</v>
          </cell>
          <cell r="DF85"/>
          <cell r="DG85"/>
          <cell r="DH85">
            <v>0</v>
          </cell>
          <cell r="DI85"/>
          <cell r="DJ85"/>
          <cell r="DK85">
            <v>0</v>
          </cell>
          <cell r="DL85">
            <v>0</v>
          </cell>
          <cell r="DM85">
            <v>0</v>
          </cell>
          <cell r="DN85">
            <v>0</v>
          </cell>
          <cell r="DO85">
            <v>0</v>
          </cell>
          <cell r="DP85">
            <v>0</v>
          </cell>
          <cell r="DQ85">
            <v>0</v>
          </cell>
          <cell r="DR85">
            <v>0</v>
          </cell>
          <cell r="DS85">
            <v>0</v>
          </cell>
          <cell r="DT85">
            <v>0</v>
          </cell>
          <cell r="DU85">
            <v>10402.576283325827</v>
          </cell>
          <cell r="DV85">
            <v>10402.576283325827</v>
          </cell>
          <cell r="DW85">
            <v>0</v>
          </cell>
          <cell r="DX85">
            <v>0</v>
          </cell>
          <cell r="DY85">
            <v>0</v>
          </cell>
          <cell r="DZ85">
            <v>0</v>
          </cell>
          <cell r="EA85">
            <v>6209.257630317843</v>
          </cell>
          <cell r="EB85">
            <v>6209.257630317843</v>
          </cell>
          <cell r="EC85">
            <v>0</v>
          </cell>
          <cell r="ED85">
            <v>0</v>
          </cell>
          <cell r="EE85">
            <v>0</v>
          </cell>
          <cell r="EF85">
            <v>0</v>
          </cell>
          <cell r="EG85">
            <v>0</v>
          </cell>
          <cell r="EH85">
            <v>0</v>
          </cell>
          <cell r="EI85">
            <v>0</v>
          </cell>
          <cell r="EJ85">
            <v>0</v>
          </cell>
          <cell r="EK85">
            <v>0</v>
          </cell>
          <cell r="EL85">
            <v>0</v>
          </cell>
          <cell r="EM85">
            <v>2548.9002572454747</v>
          </cell>
          <cell r="EN85">
            <v>2548.9002572454747</v>
          </cell>
          <cell r="EO85">
            <v>0</v>
          </cell>
        </row>
        <row r="86">
          <cell r="E86" t="str">
            <v>Vulnerable populations benefit from strengthened social protection systems that reduce poverty, boost resilience and provide assistance to shock affected people in order to protect their access to food and livelihood</v>
          </cell>
          <cell r="F8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86" t="str">
            <v>01/01/2022</v>
          </cell>
          <cell r="H86">
            <v>45291</v>
          </cell>
          <cell r="I86" t="str">
            <v>Sarah Bailey</v>
          </cell>
          <cell r="J86"/>
          <cell r="K86"/>
          <cell r="L86"/>
          <cell r="M86"/>
          <cell r="N86"/>
          <cell r="O86"/>
          <cell r="P86"/>
          <cell r="Q86"/>
          <cell r="R86"/>
          <cell r="S86"/>
          <cell r="T86"/>
          <cell r="U86"/>
          <cell r="V86"/>
          <cell r="W86"/>
          <cell r="X86"/>
          <cell r="Y86" t="str">
            <v xml:space="preserve">vulnerable men, women, boys and girls </v>
          </cell>
          <cell r="Z86"/>
          <cell r="AA8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6"/>
          <cell r="AC86"/>
          <cell r="AD86"/>
          <cell r="AE86"/>
          <cell r="AF86"/>
          <cell r="AG86"/>
          <cell r="AH86"/>
          <cell r="AI86" t="str">
            <v>Limiting the socioeconomic impact of COVID-19, ensuring that no one is left behind and boosting economic resilience.</v>
          </cell>
          <cell r="AJ86"/>
          <cell r="AK86" t="str">
            <v>World Food Programme (WFP)</v>
          </cell>
          <cell r="AL86"/>
          <cell r="AM86" t="str">
            <v>Ministry of Equity, Social Justice and Empowerment; NEMO</v>
          </cell>
          <cell r="AN86"/>
          <cell r="AO86"/>
          <cell r="AP86"/>
          <cell r="AQ86" t="str">
            <v xml:space="preserve">1. Number of capacity strengthening initiatives facilitated by WFP to enhance social protection sytems in their capacity to reduce poverty and vulnerability,  boost resilience and provide assistance to shock-affected people  </v>
          </cell>
          <cell r="AR86"/>
          <cell r="AS86"/>
          <cell r="AT86"/>
          <cell r="AU86">
            <v>90987.144436462957</v>
          </cell>
          <cell r="AV86">
            <v>44925.522121800001</v>
          </cell>
          <cell r="AW86">
            <v>0</v>
          </cell>
          <cell r="AX86">
            <v>95536.501658286084</v>
          </cell>
          <cell r="AY86">
            <v>58964.747784862484</v>
          </cell>
          <cell r="AZ86">
            <v>36571.7538734236</v>
          </cell>
          <cell r="BA86">
            <v>222918.50386933426</v>
          </cell>
          <cell r="BB86">
            <v>137584.41149801249</v>
          </cell>
          <cell r="BC86">
            <v>85334.092371321778</v>
          </cell>
          <cell r="BD86">
            <v>727897.15549170366</v>
          </cell>
          <cell r="BE86">
            <v>449255.22121799999</v>
          </cell>
          <cell r="BF86">
            <v>278641.93427370366</v>
          </cell>
          <cell r="BG86">
            <v>946266.30213921482</v>
          </cell>
          <cell r="BH86">
            <v>584031.78758340003</v>
          </cell>
          <cell r="BI86">
            <v>362234.51455581479</v>
          </cell>
          <cell r="BJ86">
            <v>90987.144436462957</v>
          </cell>
          <cell r="BK86">
            <v>56156.902652249999</v>
          </cell>
          <cell r="BL86">
            <v>34830.241784212958</v>
          </cell>
          <cell r="BM86">
            <v>0</v>
          </cell>
          <cell r="BN86">
            <v>0</v>
          </cell>
          <cell r="BO86">
            <v>0</v>
          </cell>
          <cell r="BP86">
            <v>90987.144436462957</v>
          </cell>
          <cell r="BQ86">
            <v>56156.902652249999</v>
          </cell>
          <cell r="BR86">
            <v>34830.241784212958</v>
          </cell>
          <cell r="BS86">
            <v>682403.58327347215</v>
          </cell>
          <cell r="BT86">
            <v>421176.76989187498</v>
          </cell>
          <cell r="BU86">
            <v>261226.81338159717</v>
          </cell>
          <cell r="BV86">
            <v>955365.01658286108</v>
          </cell>
          <cell r="BW86">
            <v>589647.47784862504</v>
          </cell>
          <cell r="BX86">
            <v>365717.53873423603</v>
          </cell>
          <cell r="BY86">
            <v>272961.43330938887</v>
          </cell>
          <cell r="BZ86">
            <v>168470.70795674997</v>
          </cell>
          <cell r="CA86">
            <v>104490.7253526389</v>
          </cell>
          <cell r="CB86">
            <v>4176309.9296336495</v>
          </cell>
          <cell r="CC86">
            <v>2566370.451207825</v>
          </cell>
          <cell r="CD86">
            <v>1563877.8561111619</v>
          </cell>
          <cell r="CE86"/>
          <cell r="CF86"/>
          <cell r="CG86">
            <v>0</v>
          </cell>
          <cell r="CH86"/>
          <cell r="CI86"/>
          <cell r="CJ86">
            <v>0</v>
          </cell>
          <cell r="CK86"/>
          <cell r="CL86"/>
          <cell r="CM86">
            <v>0</v>
          </cell>
          <cell r="CN86"/>
          <cell r="CO86"/>
          <cell r="CP86">
            <v>0</v>
          </cell>
          <cell r="CQ86"/>
          <cell r="CR86"/>
          <cell r="CS86">
            <v>0</v>
          </cell>
          <cell r="CT86"/>
          <cell r="CU86"/>
          <cell r="CV86">
            <v>0</v>
          </cell>
          <cell r="CW86"/>
          <cell r="CX86"/>
          <cell r="CY86">
            <v>0</v>
          </cell>
          <cell r="CZ86"/>
          <cell r="DA86"/>
          <cell r="DB86">
            <v>0</v>
          </cell>
          <cell r="DC86"/>
          <cell r="DD86"/>
          <cell r="DE86">
            <v>0</v>
          </cell>
          <cell r="DF86"/>
          <cell r="DG86"/>
          <cell r="DH86">
            <v>0</v>
          </cell>
          <cell r="DI86"/>
          <cell r="DJ86"/>
          <cell r="DK86">
            <v>0</v>
          </cell>
          <cell r="DL86">
            <v>0</v>
          </cell>
          <cell r="DM86">
            <v>0</v>
          </cell>
          <cell r="DN86">
            <v>0</v>
          </cell>
          <cell r="DO86">
            <v>90987.144436462957</v>
          </cell>
          <cell r="DP86">
            <v>44925.522121800001</v>
          </cell>
          <cell r="DQ86">
            <v>0</v>
          </cell>
          <cell r="DR86">
            <v>95536.501658286084</v>
          </cell>
          <cell r="DS86">
            <v>58964.747784862484</v>
          </cell>
          <cell r="DT86">
            <v>36571.7538734236</v>
          </cell>
          <cell r="DU86">
            <v>222918.50386933426</v>
          </cell>
          <cell r="DV86">
            <v>137584.41149801249</v>
          </cell>
          <cell r="DW86">
            <v>85334.092371321778</v>
          </cell>
          <cell r="DX86">
            <v>727897.15549170366</v>
          </cell>
          <cell r="DY86">
            <v>449255.22121799999</v>
          </cell>
          <cell r="DZ86">
            <v>278641.93427370366</v>
          </cell>
          <cell r="EA86">
            <v>946266.30213921482</v>
          </cell>
          <cell r="EB86">
            <v>584031.78758340003</v>
          </cell>
          <cell r="EC86">
            <v>362234.51455581479</v>
          </cell>
          <cell r="ED86">
            <v>90987.144436462957</v>
          </cell>
          <cell r="EE86">
            <v>56156.902652249999</v>
          </cell>
          <cell r="EF86">
            <v>34830.241784212958</v>
          </cell>
          <cell r="EG86">
            <v>0</v>
          </cell>
          <cell r="EH86">
            <v>0</v>
          </cell>
          <cell r="EI86">
            <v>0</v>
          </cell>
          <cell r="EJ86">
            <v>90987.144436462957</v>
          </cell>
          <cell r="EK86">
            <v>56156.902652249999</v>
          </cell>
          <cell r="EL86">
            <v>34830.241784212958</v>
          </cell>
          <cell r="EM86">
            <v>682403.58327347215</v>
          </cell>
          <cell r="EN86">
            <v>421176.76989187498</v>
          </cell>
          <cell r="EO86">
            <v>261226.81338159717</v>
          </cell>
        </row>
        <row r="87">
          <cell r="E87" t="str">
            <v>Improved and integrated government and CSO programmes to address unpaid care work including subsidized child and elder-care systems among CARICOM countries.</v>
          </cell>
          <cell r="F87" t="str">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ell>
          <cell r="G87"/>
          <cell r="H87"/>
          <cell r="I87"/>
          <cell r="J87"/>
          <cell r="K87"/>
          <cell r="L87" t="str">
            <v>Improved and integrated government and CSO programmes to address unpaid care work including subsidized child and elder care systems among CARICOM countries</v>
          </cell>
          <cell r="M87"/>
          <cell r="N87" t="str">
            <v>Improved and integrated government and CSO programmes to address unpaid care work including subsidized child and elder-care systems among CARICOM countries</v>
          </cell>
          <cell r="O87" t="str">
            <v>Improved and integrated government and CSO programmes to address unpaid care work including subsidized child and elder-care systems among CARICOM countries</v>
          </cell>
          <cell r="P87"/>
          <cell r="Q87"/>
          <cell r="R87" t="str">
            <v>Improved and integrated government and CSO programmes to address unpaid care work including subsidized child and elder-care systems among CARICOM countries</v>
          </cell>
          <cell r="S87" t="str">
            <v>Improved and integrated government and CSO programmes to address unpaid care work including subsidized child and elder-care systems among CARICOM countries</v>
          </cell>
          <cell r="T87"/>
          <cell r="U87" t="str">
            <v>Gender equality/women’s empowerment is the principle objective (3)</v>
          </cell>
          <cell r="V87" t="str">
            <v>Significant contribution to realization of human rights (2)</v>
          </cell>
          <cell r="W87" t="str">
            <v>Contributes to sustaining peace in a limited way  human rights (1)</v>
          </cell>
          <cell r="X87" t="str">
            <v>Capacity Development/Technical Assistance </v>
          </cell>
          <cell r="Y87" t="str">
            <v>Women and Girls</v>
          </cell>
          <cell r="Z87" t="str">
            <v xml:space="preserve">Joint Programmes </v>
          </cell>
          <cell r="AA8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7" t="str">
            <v>5.c Adopt and strengthen sound policies and enforceable legislation for the promotion of gender equality and the empowerment of all women and girls at all levels</v>
          </cell>
          <cell r="AC87"/>
          <cell r="AD87"/>
          <cell r="AE87"/>
          <cell r="AF87" t="str">
            <v>Social Protection</v>
          </cell>
          <cell r="AG87" t="str">
            <v>Gender Equality</v>
          </cell>
          <cell r="AH87" t="str">
            <v>Gender discriminatory roles and practices</v>
          </cell>
          <cell r="AI87" t="str">
            <v>Strengthening health, safety, and security systems, improving health services, and promoting healthy lifestyles.</v>
          </cell>
          <cell r="AJ87" t="str">
            <v>Tailored Policy Support &amp; Technical Assistance</v>
          </cell>
          <cell r="AK87" t="str">
            <v>United Nations Entity for Gender Equality and the Empowerment of Women (UN Women)</v>
          </cell>
          <cell r="AL87"/>
          <cell r="AM87" t="str">
            <v>Dept. of Gender Affairs; Ministry of Health, Wellness &amp; Elderly Affiars</v>
          </cell>
          <cell r="AN87"/>
          <cell r="AO87"/>
          <cell r="AP87"/>
          <cell r="AQ87" t="str">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ell>
          <cell r="AR87" t="str">
            <v>5.4.1 Proportion of time spent on unpaid domestic and care work, by sex, age and location</v>
          </cell>
          <cell r="AS87"/>
          <cell r="AT87"/>
          <cell r="AU87">
            <v>11231.38</v>
          </cell>
          <cell r="AV87">
            <v>11231.38053045</v>
          </cell>
          <cell r="AW87"/>
          <cell r="AX87">
            <v>20472.107498204161</v>
          </cell>
          <cell r="AY87">
            <v>12635.303096756248</v>
          </cell>
          <cell r="AZ87">
            <v>7836.8044014479128</v>
          </cell>
          <cell r="BA87">
            <v>47768.250829143057</v>
          </cell>
          <cell r="BB87">
            <v>29482.373892431249</v>
          </cell>
          <cell r="BC87">
            <v>18285.876936711808</v>
          </cell>
          <cell r="BD87">
            <v>90987.144436462957</v>
          </cell>
          <cell r="BE87">
            <v>56156.902652249999</v>
          </cell>
          <cell r="BF87">
            <v>34830.241784212958</v>
          </cell>
          <cell r="BG87">
            <v>363948.57774585183</v>
          </cell>
          <cell r="BH87">
            <v>224627.610609</v>
          </cell>
          <cell r="BI87">
            <v>139320.96713685183</v>
          </cell>
          <cell r="BJ87"/>
          <cell r="BK87"/>
          <cell r="BL87">
            <v>0</v>
          </cell>
          <cell r="BM87"/>
          <cell r="BN87"/>
          <cell r="BO87">
            <v>0</v>
          </cell>
          <cell r="BP87"/>
          <cell r="BQ87"/>
          <cell r="BR87">
            <v>0</v>
          </cell>
          <cell r="BS87">
            <v>136480.71665469444</v>
          </cell>
          <cell r="BT87">
            <v>84235.353978374987</v>
          </cell>
          <cell r="BU87">
            <v>52245.362676319448</v>
          </cell>
          <cell r="BV87">
            <v>191073.00331657223</v>
          </cell>
          <cell r="BW87">
            <v>117929.495569725</v>
          </cell>
          <cell r="BX87">
            <v>73143.50774684723</v>
          </cell>
          <cell r="BY87">
            <v>90987.144436462957</v>
          </cell>
          <cell r="BZ87">
            <v>56156.902652249999</v>
          </cell>
          <cell r="CA87">
            <v>34830.241784212958</v>
          </cell>
          <cell r="CB87">
            <v>952948.32491739164</v>
          </cell>
          <cell r="CC87">
            <v>592455.32298123755</v>
          </cell>
          <cell r="CD87">
            <v>360493.00246660411</v>
          </cell>
          <cell r="CE87"/>
          <cell r="CF87"/>
          <cell r="CG87">
            <v>0</v>
          </cell>
          <cell r="CH87"/>
          <cell r="CI87"/>
          <cell r="CJ87">
            <v>0</v>
          </cell>
          <cell r="CK87">
            <v>42500</v>
          </cell>
          <cell r="CL87"/>
          <cell r="CM87">
            <v>42500</v>
          </cell>
          <cell r="CN87"/>
          <cell r="CO87"/>
          <cell r="CP87">
            <v>0</v>
          </cell>
          <cell r="CQ87">
            <v>229500</v>
          </cell>
          <cell r="CR87"/>
          <cell r="CS87">
            <v>229500</v>
          </cell>
          <cell r="CT87">
            <v>229500</v>
          </cell>
          <cell r="CU87"/>
          <cell r="CV87">
            <v>229500</v>
          </cell>
          <cell r="CW87"/>
          <cell r="CX87"/>
          <cell r="CY87">
            <v>0</v>
          </cell>
          <cell r="CZ87"/>
          <cell r="DA87"/>
          <cell r="DB87">
            <v>0</v>
          </cell>
          <cell r="DC87">
            <v>239500</v>
          </cell>
          <cell r="DD87"/>
          <cell r="DE87">
            <v>239500</v>
          </cell>
          <cell r="DF87">
            <v>119500</v>
          </cell>
          <cell r="DG87"/>
          <cell r="DH87">
            <v>119500</v>
          </cell>
          <cell r="DI87"/>
          <cell r="DJ87"/>
          <cell r="DK87">
            <v>0</v>
          </cell>
          <cell r="DL87">
            <v>860500</v>
          </cell>
          <cell r="DM87">
            <v>0</v>
          </cell>
          <cell r="DN87">
            <v>860500</v>
          </cell>
          <cell r="DO87">
            <v>11231.38</v>
          </cell>
          <cell r="DP87">
            <v>11231.38053045</v>
          </cell>
          <cell r="DQ87">
            <v>0</v>
          </cell>
          <cell r="DR87">
            <v>20472.107498204161</v>
          </cell>
          <cell r="DS87">
            <v>12635.303096756248</v>
          </cell>
          <cell r="DT87">
            <v>7836.8044014479128</v>
          </cell>
          <cell r="DU87">
            <v>90268.250829143057</v>
          </cell>
          <cell r="DV87">
            <v>29482.373892431249</v>
          </cell>
          <cell r="DW87">
            <v>60785.876936711808</v>
          </cell>
          <cell r="DX87">
            <v>90987.144436462957</v>
          </cell>
          <cell r="DY87">
            <v>56156.902652249999</v>
          </cell>
          <cell r="DZ87">
            <v>34830.241784212958</v>
          </cell>
          <cell r="EA87">
            <v>593448.57774585183</v>
          </cell>
          <cell r="EB87">
            <v>224627.610609</v>
          </cell>
          <cell r="EC87">
            <v>368820.96713685186</v>
          </cell>
          <cell r="ED87">
            <v>229500</v>
          </cell>
          <cell r="EE87">
            <v>0</v>
          </cell>
          <cell r="EF87">
            <v>229500</v>
          </cell>
          <cell r="EG87">
            <v>0</v>
          </cell>
          <cell r="EH87">
            <v>0</v>
          </cell>
          <cell r="EI87">
            <v>0</v>
          </cell>
          <cell r="EJ87">
            <v>0</v>
          </cell>
          <cell r="EK87">
            <v>0</v>
          </cell>
          <cell r="EL87">
            <v>0</v>
          </cell>
          <cell r="EM87">
            <v>375980.71665469441</v>
          </cell>
          <cell r="EN87">
            <v>84235.353978374987</v>
          </cell>
          <cell r="EO87">
            <v>291745.36267631943</v>
          </cell>
        </row>
        <row r="88">
          <cell r="E88" t="str">
            <v>Increased integration of social protection programmes into referral pathways for VAW survivors/victims.</v>
          </cell>
          <cell r="F88" t="str">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G88"/>
          <cell r="H88"/>
          <cell r="I88"/>
          <cell r="J88"/>
          <cell r="K88"/>
          <cell r="L88"/>
          <cell r="M88"/>
          <cell r="N88" t="str">
            <v>Increased integration of social protection programmes into referral pathways for VAW survivors/victims</v>
          </cell>
          <cell r="O88" t="str">
            <v>Increased integration of social protection programmes into referral pathways for VAW survivors/victims</v>
          </cell>
          <cell r="P88"/>
          <cell r="Q88"/>
          <cell r="R88" t="str">
            <v>Increased integration of social protection programmes into referral pathways for VAW survivors/victims</v>
          </cell>
          <cell r="S88" t="str">
            <v>Increased integration of social protection programmes into referral pathways for VAW survivors/victims</v>
          </cell>
          <cell r="T88"/>
          <cell r="U88" t="str">
            <v>Gender equality/women’s empowerment is the principle objective (3)</v>
          </cell>
          <cell r="V88" t="str">
            <v>Significant contribution to realization of human rights (2)</v>
          </cell>
          <cell r="W88" t="str">
            <v>Contributes to sustaining peace in a limited way  human rights (1)</v>
          </cell>
          <cell r="X88" t="str">
            <v>Policy Advice and Thought Leadership </v>
          </cell>
          <cell r="Y88" t="str">
            <v>Women and Girls</v>
          </cell>
          <cell r="Z88" t="str">
            <v xml:space="preserve">Joint Programmes </v>
          </cell>
          <cell r="AA88"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8" t="str">
            <v>5.c Adopt and strengthen sound policies and enforceable legislation for the promotion of gender equality and the empowerment of all women and girls at all levels</v>
          </cell>
          <cell r="AC88"/>
          <cell r="AD88"/>
          <cell r="AE88"/>
          <cell r="AF88" t="str">
            <v>Social Protection</v>
          </cell>
          <cell r="AG88" t="str">
            <v>Gender-Based Violence Prevention</v>
          </cell>
          <cell r="AH88" t="str">
            <v xml:space="preserve">Citizens Security Policy Strengthening </v>
          </cell>
          <cell r="AI88" t="str">
            <v>Strengthening health, safety, and security systems, improving health services, and promoting healthy lifestyles.</v>
          </cell>
          <cell r="AJ88" t="str">
            <v>Tailored Policy Support &amp; Technical Assistance</v>
          </cell>
          <cell r="AK88" t="str">
            <v>United Nations Entity for Gender Equality and the Empowerment of Women (UN Women)</v>
          </cell>
          <cell r="AL88"/>
          <cell r="AM88" t="str">
            <v>Dept. of Gender Affairs; Ministry of Home Affairs</v>
          </cell>
          <cell r="AN88"/>
          <cell r="AO88"/>
          <cell r="AP88"/>
          <cell r="AQ88" t="str">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ell>
          <cell r="AR88" t="str">
            <v>5.c.1 Proportion of countries with systems to track and make public allocations for gender equality and women’s empowerment</v>
          </cell>
          <cell r="AS88"/>
          <cell r="AT88"/>
          <cell r="AU88"/>
          <cell r="AV88"/>
          <cell r="AW88"/>
          <cell r="AX88">
            <v>1091845.7332375553</v>
          </cell>
          <cell r="AY88">
            <v>673882.8318269999</v>
          </cell>
          <cell r="AZ88">
            <v>417962.90141055535</v>
          </cell>
          <cell r="BA88">
            <v>2547640.044220963</v>
          </cell>
          <cell r="BB88">
            <v>1572393.2742630001</v>
          </cell>
          <cell r="BC88">
            <v>975246.76995796291</v>
          </cell>
          <cell r="BD88"/>
          <cell r="BE88"/>
          <cell r="BF88">
            <v>0</v>
          </cell>
          <cell r="BG88">
            <v>454935.72218231478</v>
          </cell>
          <cell r="BH88">
            <v>280784.51326124999</v>
          </cell>
          <cell r="BI88">
            <v>174151.2089210648</v>
          </cell>
          <cell r="BJ88"/>
          <cell r="BK88"/>
          <cell r="BL88">
            <v>0</v>
          </cell>
          <cell r="BM88"/>
          <cell r="BN88"/>
          <cell r="BO88">
            <v>0</v>
          </cell>
          <cell r="BP88"/>
          <cell r="BQ88"/>
          <cell r="BR88">
            <v>0</v>
          </cell>
          <cell r="BS88">
            <v>90987.144436462957</v>
          </cell>
          <cell r="BT88">
            <v>56156.902652249999</v>
          </cell>
          <cell r="BU88">
            <v>34830.241784212958</v>
          </cell>
          <cell r="BV88">
            <v>545922.86661877763</v>
          </cell>
          <cell r="BW88">
            <v>336941.41591349995</v>
          </cell>
          <cell r="BX88">
            <v>208981.45070527768</v>
          </cell>
          <cell r="BY88">
            <v>1728755.7442927961</v>
          </cell>
          <cell r="BZ88">
            <v>1066981.15039275</v>
          </cell>
          <cell r="CA88">
            <v>661774.59390004608</v>
          </cell>
          <cell r="CB88">
            <v>6460087.2549888697</v>
          </cell>
          <cell r="CC88">
            <v>3987140.08830975</v>
          </cell>
          <cell r="CD88">
            <v>2472947.1666791197</v>
          </cell>
          <cell r="CE88"/>
          <cell r="CF88"/>
          <cell r="CG88">
            <v>0</v>
          </cell>
          <cell r="CH88"/>
          <cell r="CI88"/>
          <cell r="CJ88">
            <v>0</v>
          </cell>
          <cell r="CK88"/>
          <cell r="CL88"/>
          <cell r="CM88">
            <v>0</v>
          </cell>
          <cell r="CN88"/>
          <cell r="CO88"/>
          <cell r="CP88">
            <v>0</v>
          </cell>
          <cell r="CQ88"/>
          <cell r="CR88"/>
          <cell r="CS88">
            <v>0</v>
          </cell>
          <cell r="CT88"/>
          <cell r="CU88"/>
          <cell r="CV88">
            <v>0</v>
          </cell>
          <cell r="CW88"/>
          <cell r="CX88"/>
          <cell r="CY88">
            <v>0</v>
          </cell>
          <cell r="CZ88"/>
          <cell r="DA88"/>
          <cell r="DB88">
            <v>0</v>
          </cell>
          <cell r="DC88">
            <v>33875</v>
          </cell>
          <cell r="DD88"/>
          <cell r="DE88">
            <v>33875</v>
          </cell>
          <cell r="DF88">
            <v>83875</v>
          </cell>
          <cell r="DG88"/>
          <cell r="DH88">
            <v>83875</v>
          </cell>
          <cell r="DI88">
            <v>475000</v>
          </cell>
          <cell r="DJ88"/>
          <cell r="DK88">
            <v>475000</v>
          </cell>
          <cell r="DL88">
            <v>592750</v>
          </cell>
          <cell r="DM88">
            <v>0</v>
          </cell>
          <cell r="DN88">
            <v>592750</v>
          </cell>
          <cell r="DO88">
            <v>0</v>
          </cell>
          <cell r="DP88">
            <v>0</v>
          </cell>
          <cell r="DQ88">
            <v>0</v>
          </cell>
          <cell r="DR88">
            <v>1091845.7332375553</v>
          </cell>
          <cell r="DS88">
            <v>673882.8318269999</v>
          </cell>
          <cell r="DT88">
            <v>417962.90141055535</v>
          </cell>
          <cell r="DU88">
            <v>2547640.044220963</v>
          </cell>
          <cell r="DV88">
            <v>1572393.2742630001</v>
          </cell>
          <cell r="DW88">
            <v>975246.76995796291</v>
          </cell>
          <cell r="DX88">
            <v>0</v>
          </cell>
          <cell r="DY88">
            <v>0</v>
          </cell>
          <cell r="DZ88">
            <v>0</v>
          </cell>
          <cell r="EA88">
            <v>454935.72218231478</v>
          </cell>
          <cell r="EB88">
            <v>280784.51326124999</v>
          </cell>
          <cell r="EC88">
            <v>174151.2089210648</v>
          </cell>
          <cell r="ED88">
            <v>0</v>
          </cell>
          <cell r="EE88">
            <v>0</v>
          </cell>
          <cell r="EF88">
            <v>0</v>
          </cell>
          <cell r="EG88">
            <v>0</v>
          </cell>
          <cell r="EH88">
            <v>0</v>
          </cell>
          <cell r="EI88">
            <v>0</v>
          </cell>
          <cell r="EJ88">
            <v>0</v>
          </cell>
          <cell r="EK88">
            <v>0</v>
          </cell>
          <cell r="EL88">
            <v>0</v>
          </cell>
          <cell r="EM88">
            <v>124862.14443646296</v>
          </cell>
          <cell r="EN88">
            <v>56156.902652249999</v>
          </cell>
          <cell r="EO88">
            <v>68705.241784212965</v>
          </cell>
        </row>
        <row r="89">
          <cell r="E89" t="str">
            <v xml:space="preserve"> Improved protection systems for workers in the paid care economy [i.e., domestic workers, day care and elder care workers]</v>
          </cell>
          <cell r="F89" t="str">
            <v>Assessment of protection systems.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ell>
          <cell r="G89"/>
          <cell r="H89"/>
          <cell r="I89"/>
          <cell r="J89"/>
          <cell r="K89"/>
          <cell r="L89"/>
          <cell r="M89"/>
          <cell r="N89"/>
          <cell r="O89"/>
          <cell r="P89"/>
          <cell r="Q89"/>
          <cell r="R89"/>
          <cell r="S89"/>
          <cell r="T89"/>
          <cell r="U89"/>
          <cell r="V89"/>
          <cell r="W89"/>
          <cell r="X89"/>
          <cell r="Y89"/>
          <cell r="Z89"/>
          <cell r="AA89"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89"/>
          <cell r="AC89"/>
          <cell r="AD89"/>
          <cell r="AE89"/>
          <cell r="AF89" t="str">
            <v>Social Protection</v>
          </cell>
          <cell r="AG89" t="str">
            <v>Employment</v>
          </cell>
          <cell r="AH89" t="str">
            <v>Gender Equality</v>
          </cell>
          <cell r="AI89"/>
          <cell r="AJ89" t="str">
            <v>Tailored Policy Support &amp; Technical Assistance</v>
          </cell>
          <cell r="AK89" t="str">
            <v>United Nations Entity for Gender Equality and the Empowerment of Women (UN Women)</v>
          </cell>
          <cell r="AL89"/>
          <cell r="AM89"/>
          <cell r="AN89"/>
          <cell r="AO89"/>
          <cell r="AP89"/>
          <cell r="AQ89"/>
          <cell r="AR89"/>
          <cell r="AS89"/>
          <cell r="AT89"/>
          <cell r="AU89"/>
          <cell r="AV89"/>
          <cell r="AW89"/>
          <cell r="AX89">
            <v>20472.107498204161</v>
          </cell>
          <cell r="AY89">
            <v>12635.303096756248</v>
          </cell>
          <cell r="AZ89">
            <v>7836.8044014479128</v>
          </cell>
          <cell r="BA89">
            <v>47768.250829143057</v>
          </cell>
          <cell r="BB89">
            <v>29482.373892431249</v>
          </cell>
          <cell r="BC89">
            <v>18285.876936711808</v>
          </cell>
          <cell r="BD89">
            <v>90987.144436462957</v>
          </cell>
          <cell r="BE89">
            <v>56156.902652249999</v>
          </cell>
          <cell r="BF89">
            <v>34830.241784212958</v>
          </cell>
          <cell r="BG89">
            <v>145579.43109834075</v>
          </cell>
          <cell r="BH89">
            <v>89851.044243600001</v>
          </cell>
          <cell r="BI89">
            <v>55728.386854740747</v>
          </cell>
          <cell r="BJ89"/>
          <cell r="BK89"/>
          <cell r="BL89">
            <v>0</v>
          </cell>
          <cell r="BM89"/>
          <cell r="BN89"/>
          <cell r="BO89">
            <v>0</v>
          </cell>
          <cell r="BP89"/>
          <cell r="BQ89"/>
          <cell r="BR89">
            <v>0</v>
          </cell>
          <cell r="BS89">
            <v>90987.144436462957</v>
          </cell>
          <cell r="BT89">
            <v>56156.902652249999</v>
          </cell>
          <cell r="BU89">
            <v>34830.241784212958</v>
          </cell>
          <cell r="BV89">
            <v>127382.00221104815</v>
          </cell>
          <cell r="BW89">
            <v>78619.663713150017</v>
          </cell>
          <cell r="BX89">
            <v>48762.338497898134</v>
          </cell>
          <cell r="BY89">
            <v>90987.144436462957</v>
          </cell>
          <cell r="BZ89">
            <v>56156.902652249999</v>
          </cell>
          <cell r="CA89">
            <v>34830.241784212958</v>
          </cell>
          <cell r="CB89">
            <v>614163.22494612494</v>
          </cell>
          <cell r="CC89">
            <v>379059.09290268749</v>
          </cell>
          <cell r="CD89">
            <v>235104.13204343748</v>
          </cell>
          <cell r="CE89"/>
          <cell r="CF89"/>
          <cell r="CG89">
            <v>0</v>
          </cell>
          <cell r="CH89"/>
          <cell r="CI89"/>
          <cell r="CJ89">
            <v>0</v>
          </cell>
          <cell r="CK89"/>
          <cell r="CL89"/>
          <cell r="CM89">
            <v>0</v>
          </cell>
          <cell r="CN89"/>
          <cell r="CO89"/>
          <cell r="CP89">
            <v>0</v>
          </cell>
          <cell r="CQ89"/>
          <cell r="CR89"/>
          <cell r="CS89">
            <v>0</v>
          </cell>
          <cell r="CT89"/>
          <cell r="CU89"/>
          <cell r="CV89">
            <v>0</v>
          </cell>
          <cell r="CW89"/>
          <cell r="CX89"/>
          <cell r="CY89">
            <v>0</v>
          </cell>
          <cell r="CZ89"/>
          <cell r="DA89"/>
          <cell r="DB89">
            <v>0</v>
          </cell>
          <cell r="DC89"/>
          <cell r="DD89"/>
          <cell r="DE89">
            <v>0</v>
          </cell>
          <cell r="DF89"/>
          <cell r="DG89"/>
          <cell r="DH89">
            <v>0</v>
          </cell>
          <cell r="DI89"/>
          <cell r="DJ89"/>
          <cell r="DK89">
            <v>0</v>
          </cell>
          <cell r="DL89">
            <v>0</v>
          </cell>
          <cell r="DM89">
            <v>0</v>
          </cell>
          <cell r="DN89">
            <v>0</v>
          </cell>
          <cell r="DO89">
            <v>0</v>
          </cell>
          <cell r="DP89">
            <v>0</v>
          </cell>
          <cell r="DQ89">
            <v>0</v>
          </cell>
          <cell r="DR89">
            <v>20472.107498204161</v>
          </cell>
          <cell r="DS89">
            <v>12635.303096756248</v>
          </cell>
          <cell r="DT89">
            <v>7836.8044014479128</v>
          </cell>
          <cell r="DU89">
            <v>47768.250829143057</v>
          </cell>
          <cell r="DV89">
            <v>29482.373892431249</v>
          </cell>
          <cell r="DW89">
            <v>18285.876936711808</v>
          </cell>
          <cell r="DX89">
            <v>90987.144436462957</v>
          </cell>
          <cell r="DY89">
            <v>56156.902652249999</v>
          </cell>
          <cell r="DZ89">
            <v>34830.241784212958</v>
          </cell>
          <cell r="EA89">
            <v>145579.43109834075</v>
          </cell>
          <cell r="EB89">
            <v>89851.044243600001</v>
          </cell>
          <cell r="EC89">
            <v>55728.386854740747</v>
          </cell>
          <cell r="ED89">
            <v>0</v>
          </cell>
          <cell r="EE89">
            <v>0</v>
          </cell>
          <cell r="EF89">
            <v>0</v>
          </cell>
          <cell r="EG89">
            <v>0</v>
          </cell>
          <cell r="EH89">
            <v>0</v>
          </cell>
          <cell r="EI89">
            <v>0</v>
          </cell>
          <cell r="EJ89">
            <v>0</v>
          </cell>
          <cell r="EK89">
            <v>0</v>
          </cell>
          <cell r="EL89">
            <v>0</v>
          </cell>
          <cell r="EM89">
            <v>90987.144436462957</v>
          </cell>
          <cell r="EN89">
            <v>56156.902652249999</v>
          </cell>
          <cell r="EO89">
            <v>34830.241784212958</v>
          </cell>
        </row>
        <row r="90">
          <cell r="E90" t="str">
            <v xml:space="preserve">Carbon neutrality and resilience are integrated into climate planning and policy and regulatory frameworks at all levels.
</v>
          </cell>
          <cell r="F90" t="str">
            <v>Interventions designed to enhance capacity and promote cooperation among sectoral ministries with a stake in the implementation of mitigation and adaptation actions to facilitate synergies and harmonize efforts.</v>
          </cell>
          <cell r="G90"/>
          <cell r="H90"/>
          <cell r="I90"/>
          <cell r="J90"/>
          <cell r="K90"/>
          <cell r="L90"/>
          <cell r="M90"/>
          <cell r="N90"/>
          <cell r="O90"/>
          <cell r="P90"/>
          <cell r="Q90"/>
          <cell r="R90"/>
          <cell r="S90"/>
          <cell r="T90"/>
          <cell r="U90"/>
          <cell r="V90"/>
          <cell r="W90"/>
          <cell r="X90"/>
          <cell r="Y90"/>
          <cell r="Z90"/>
          <cell r="AA90"/>
          <cell r="AB90"/>
          <cell r="AC90"/>
          <cell r="AD90"/>
          <cell r="AE90"/>
          <cell r="AF90" t="str">
            <v>Climate Change Adaptation and Resilience</v>
          </cell>
          <cell r="AG90" t="str">
            <v xml:space="preserve">Environmental Governance </v>
          </cell>
          <cell r="AH90" t="str">
            <v>Capacity Building</v>
          </cell>
          <cell r="AI90"/>
          <cell r="AJ90" t="str">
            <v>Climate Change and Disaster Risk Reduction</v>
          </cell>
          <cell r="AK90" t="str">
            <v>United Nations Environment Program (UNEP)</v>
          </cell>
          <cell r="AL90" t="str">
            <v>GEF</v>
          </cell>
          <cell r="AM90" t="str">
            <v>Environment Division of the Ministry of Health and Environment</v>
          </cell>
          <cell r="AN90" t="str">
            <v>Government</v>
          </cell>
          <cell r="AO90"/>
          <cell r="AP90"/>
          <cell r="AQ90"/>
          <cell r="AR90"/>
          <cell r="AS90"/>
          <cell r="AT90"/>
          <cell r="AU90"/>
          <cell r="AV90"/>
          <cell r="AW90"/>
          <cell r="AX90"/>
          <cell r="AY90"/>
          <cell r="AZ90">
            <v>0</v>
          </cell>
          <cell r="BA90"/>
          <cell r="BB90"/>
          <cell r="BC90">
            <v>0</v>
          </cell>
          <cell r="BD90"/>
          <cell r="BE90"/>
          <cell r="BF90">
            <v>0</v>
          </cell>
          <cell r="BG90"/>
          <cell r="BH90"/>
          <cell r="BI90">
            <v>0</v>
          </cell>
          <cell r="BJ90"/>
          <cell r="BK90"/>
          <cell r="BL90">
            <v>0</v>
          </cell>
          <cell r="BM90"/>
          <cell r="BN90"/>
          <cell r="BO90">
            <v>0</v>
          </cell>
          <cell r="BP90"/>
          <cell r="BQ90"/>
          <cell r="BR90">
            <v>0</v>
          </cell>
          <cell r="BS90"/>
          <cell r="BT90"/>
          <cell r="BU90">
            <v>0</v>
          </cell>
          <cell r="BV90"/>
          <cell r="BW90"/>
          <cell r="BX90">
            <v>0</v>
          </cell>
          <cell r="BY90"/>
          <cell r="BZ90"/>
          <cell r="CA90">
            <v>0</v>
          </cell>
          <cell r="CB90">
            <v>0</v>
          </cell>
          <cell r="CC90">
            <v>0</v>
          </cell>
          <cell r="CD90">
            <v>0</v>
          </cell>
          <cell r="CE90"/>
          <cell r="CF90"/>
          <cell r="CG90">
            <v>0</v>
          </cell>
          <cell r="CH90"/>
          <cell r="CI90"/>
          <cell r="CJ90">
            <v>0</v>
          </cell>
          <cell r="CK90"/>
          <cell r="CL90"/>
          <cell r="CM90">
            <v>0</v>
          </cell>
          <cell r="CN90"/>
          <cell r="CO90"/>
          <cell r="CP90">
            <v>0</v>
          </cell>
          <cell r="CQ90"/>
          <cell r="CR90"/>
          <cell r="CS90">
            <v>0</v>
          </cell>
          <cell r="CT90"/>
          <cell r="CU90"/>
          <cell r="CV90">
            <v>0</v>
          </cell>
          <cell r="CW90"/>
          <cell r="CX90"/>
          <cell r="CY90">
            <v>0</v>
          </cell>
          <cell r="CZ90"/>
          <cell r="DA90"/>
          <cell r="DB90">
            <v>0</v>
          </cell>
          <cell r="DC90"/>
          <cell r="DD90"/>
          <cell r="DE90">
            <v>0</v>
          </cell>
          <cell r="DF90"/>
          <cell r="DG90"/>
          <cell r="DH90">
            <v>0</v>
          </cell>
          <cell r="DI90"/>
          <cell r="DJ90"/>
          <cell r="DK90">
            <v>0</v>
          </cell>
          <cell r="DL90">
            <v>0</v>
          </cell>
          <cell r="DM90">
            <v>0</v>
          </cell>
          <cell r="DN90">
            <v>0</v>
          </cell>
          <cell r="DO90">
            <v>0</v>
          </cell>
          <cell r="DP90">
            <v>0</v>
          </cell>
          <cell r="DQ90">
            <v>0</v>
          </cell>
          <cell r="DR90">
            <v>0</v>
          </cell>
          <cell r="DS90">
            <v>0</v>
          </cell>
          <cell r="DT90">
            <v>0</v>
          </cell>
          <cell r="DU90">
            <v>0</v>
          </cell>
          <cell r="DV90">
            <v>0</v>
          </cell>
          <cell r="DW90">
            <v>0</v>
          </cell>
          <cell r="DX90">
            <v>0</v>
          </cell>
          <cell r="DY90">
            <v>0</v>
          </cell>
          <cell r="DZ90">
            <v>0</v>
          </cell>
          <cell r="EA90">
            <v>0</v>
          </cell>
          <cell r="EB90">
            <v>0</v>
          </cell>
          <cell r="EC90">
            <v>0</v>
          </cell>
          <cell r="ED90">
            <v>0</v>
          </cell>
          <cell r="EE90">
            <v>0</v>
          </cell>
          <cell r="EF90">
            <v>0</v>
          </cell>
          <cell r="EG90">
            <v>0</v>
          </cell>
          <cell r="EH90">
            <v>0</v>
          </cell>
          <cell r="EI90">
            <v>0</v>
          </cell>
          <cell r="EJ90">
            <v>0</v>
          </cell>
          <cell r="EK90">
            <v>0</v>
          </cell>
          <cell r="EL90">
            <v>0</v>
          </cell>
          <cell r="EM90">
            <v>0</v>
          </cell>
          <cell r="EN90">
            <v>0</v>
          </cell>
          <cell r="EO90">
            <v>0</v>
          </cell>
        </row>
        <row r="91">
          <cell r="E91" t="str">
            <v xml:space="preserve">Carbon neutrality and resilience are integrated into climate planning and policy and regulatory frameworks at all levels.
</v>
          </cell>
          <cell r="F91" t="str">
            <v>Interventions designed to build technical assistance, capacity building and advice on technology solutions and access to climate technologies for low-emission and climate resilient development</v>
          </cell>
          <cell r="G91">
            <v>44203</v>
          </cell>
          <cell r="H91" t="str">
            <v>24/6/2024</v>
          </cell>
          <cell r="I91"/>
          <cell r="J91"/>
          <cell r="K91"/>
          <cell r="L91"/>
          <cell r="M91"/>
          <cell r="N91"/>
          <cell r="O91"/>
          <cell r="P91"/>
          <cell r="Q91"/>
          <cell r="R91" t="str">
            <v xml:space="preserve">Support the Shift to Electric Mobility in Saint Lucia
Outcome 1. The Saint Lucian government enhances coordination, planning and capacity for promoting electric mobility
1.1: An inter-sectorial coordination body is established within the government 1.2: Sustainable Passenger Mobility Policy delivered for governmental approval 1.3: National low-carbon e-mobility strategy delivered for governmental approval 1.4: Key public and private stakeholders trained on e-mobility technologies, including through the global programme on e-mobility
Outcome 2. The Saint Lucia government gains confidence in using electric vehicles
2.1: Monitoring, reporting and verification (MRV) system to track demonstration performance is implemented 
2.2: Demonstration of at least 15 electric vehicles in public and private fleets conducted and new charging infrastructures installed
2.3: Professional training delivered (electric vehicle safety, driving, and maintenance) and demonstration results communicated to national and local decision makers and other stakeholders in Saint Lucia
Outcome 3. The Saint Lucian government takes action towards implementing an enabling environment and business models for promoting low-carbon electric mobility
3.1: Regulatory and tax reforms for the uptake of electric vehicles in Saint Lucia delivered to the government for approval 3.2: Business models, financial schemes and procurement guidelines for electric vehicle fleets and charging stations delivered to government and car dealers
Outcome 4. The Saint Lucian government takes action towards implementing policy frameworks for ensuring the long-term sustainability of low-carbon electric mobility
4.1: Analysis of current management of vehicles at their end-of-life undertaken and recommendations based on international best practice delivered to government for approval 
4.2: Updated legislation on end-of-life vehicle management, including electric vehicles and second-life use of their batteries, delivered to the government for adoption 
4.3: New business models, including the responsibility of vehicle distributors, delivered to the government and ELV management companies 
4.4: Awareness and capacity of public, private and civil society
stakeholders on management of electric vehicles at their end of life enhanced
</v>
          </cell>
          <cell r="S91"/>
          <cell r="T91"/>
          <cell r="U91" t="str">
            <v>Contribute to gender equality/women’s empowerment in a limited way (1)</v>
          </cell>
          <cell r="V91" t="str">
            <v>Limited contribution to realization of human rights (1)</v>
          </cell>
          <cell r="W91" t="str">
            <v>Not expected to contribute to sustaining peace (0)</v>
          </cell>
          <cell r="X91" t="str">
            <v>Capacity Development/Technical Assistance </v>
          </cell>
          <cell r="Y91" t="str">
            <v>Women and Girls</v>
          </cell>
          <cell r="Z91"/>
          <cell r="AA91" t="str">
            <v>7.1 By 2030, ensure universal access to affordable, reliable and modern energy services</v>
          </cell>
          <cell r="AB91" t="str">
            <v>13.2 Integrate climate change measures into national policies, strategies and planning</v>
          </cell>
          <cell r="AC91"/>
          <cell r="AD91"/>
          <cell r="AE91"/>
          <cell r="AF91" t="str">
            <v>Climate Change Adaptation and Resilience</v>
          </cell>
          <cell r="AG91" t="str">
            <v>Sustainable and Clean Energy</v>
          </cell>
          <cell r="AH91" t="str">
            <v>Capacity Building</v>
          </cell>
          <cell r="AI91"/>
          <cell r="AJ91" t="str">
            <v>Climate Change and Disaster Risk Reduction</v>
          </cell>
          <cell r="AK91" t="str">
            <v>United Nations Environment Program (UNEP)</v>
          </cell>
          <cell r="AL91" t="str">
            <v>GEF</v>
          </cell>
          <cell r="AM91" t="str">
            <v>Department of Sustainable Development, 
Ministry of Education, Innovation, 
Gender Relations and Sustainable 
Development</v>
          </cell>
          <cell r="AN91" t="str">
            <v>Government</v>
          </cell>
          <cell r="AO91"/>
          <cell r="AP91"/>
          <cell r="AQ91"/>
          <cell r="AR91" t="str">
            <v>7.1.2 Proportion of population with primary reliance on clean fuels and technology</v>
          </cell>
          <cell r="AS91"/>
          <cell r="AT91"/>
          <cell r="AU91"/>
          <cell r="AV91"/>
          <cell r="AW91"/>
          <cell r="AX91"/>
          <cell r="AY91"/>
          <cell r="AZ91">
            <v>0</v>
          </cell>
          <cell r="BA91"/>
          <cell r="BB91"/>
          <cell r="BC91">
            <v>0</v>
          </cell>
          <cell r="BD91"/>
          <cell r="BE91"/>
          <cell r="BF91">
            <v>0</v>
          </cell>
          <cell r="BG91"/>
          <cell r="BH91"/>
          <cell r="BI91">
            <v>0</v>
          </cell>
          <cell r="BJ91"/>
          <cell r="BK91"/>
          <cell r="BL91">
            <v>0</v>
          </cell>
          <cell r="BM91"/>
          <cell r="BN91"/>
          <cell r="BO91">
            <v>0</v>
          </cell>
          <cell r="BP91"/>
          <cell r="BQ91"/>
          <cell r="BR91">
            <v>0</v>
          </cell>
          <cell r="BS91"/>
          <cell r="BT91">
            <v>405204</v>
          </cell>
          <cell r="BU91">
            <v>-405204</v>
          </cell>
          <cell r="BV91"/>
          <cell r="BW91"/>
          <cell r="BX91">
            <v>0</v>
          </cell>
          <cell r="BY91"/>
          <cell r="BZ91"/>
          <cell r="CA91">
            <v>0</v>
          </cell>
          <cell r="CB91">
            <v>0</v>
          </cell>
          <cell r="CC91">
            <v>405204</v>
          </cell>
          <cell r="CD91">
            <v>-405204</v>
          </cell>
          <cell r="CE91"/>
          <cell r="CF91"/>
          <cell r="CG91">
            <v>0</v>
          </cell>
          <cell r="CH91"/>
          <cell r="CI91"/>
          <cell r="CJ91">
            <v>0</v>
          </cell>
          <cell r="CK91"/>
          <cell r="CL91"/>
          <cell r="CM91">
            <v>0</v>
          </cell>
          <cell r="CN91"/>
          <cell r="CO91"/>
          <cell r="CP91">
            <v>0</v>
          </cell>
          <cell r="CQ91"/>
          <cell r="CR91"/>
          <cell r="CS91">
            <v>0</v>
          </cell>
          <cell r="CT91"/>
          <cell r="CU91"/>
          <cell r="CV91">
            <v>0</v>
          </cell>
          <cell r="CW91"/>
          <cell r="CX91"/>
          <cell r="CY91">
            <v>0</v>
          </cell>
          <cell r="CZ91"/>
          <cell r="DA91"/>
          <cell r="DB91">
            <v>0</v>
          </cell>
          <cell r="DC91"/>
          <cell r="DD91">
            <v>189592</v>
          </cell>
          <cell r="DE91">
            <v>-189592</v>
          </cell>
          <cell r="DF91"/>
          <cell r="DG91"/>
          <cell r="DH91">
            <v>0</v>
          </cell>
          <cell r="DI91"/>
          <cell r="DJ91"/>
          <cell r="DK91">
            <v>0</v>
          </cell>
          <cell r="DL91">
            <v>0</v>
          </cell>
          <cell r="DM91">
            <v>189592</v>
          </cell>
          <cell r="DN91">
            <v>-189592</v>
          </cell>
          <cell r="DO91">
            <v>0</v>
          </cell>
          <cell r="DP91">
            <v>0</v>
          </cell>
          <cell r="DQ91">
            <v>0</v>
          </cell>
          <cell r="DR91">
            <v>0</v>
          </cell>
          <cell r="DS91">
            <v>0</v>
          </cell>
          <cell r="DT91">
            <v>0</v>
          </cell>
          <cell r="DU91">
            <v>0</v>
          </cell>
          <cell r="DV91">
            <v>0</v>
          </cell>
          <cell r="DW91">
            <v>0</v>
          </cell>
          <cell r="DX91">
            <v>0</v>
          </cell>
          <cell r="DY91">
            <v>0</v>
          </cell>
          <cell r="DZ91">
            <v>0</v>
          </cell>
          <cell r="EA91">
            <v>0</v>
          </cell>
          <cell r="EB91">
            <v>0</v>
          </cell>
          <cell r="EC91">
            <v>0</v>
          </cell>
          <cell r="ED91">
            <v>0</v>
          </cell>
          <cell r="EE91">
            <v>0</v>
          </cell>
          <cell r="EF91">
            <v>0</v>
          </cell>
          <cell r="EG91">
            <v>0</v>
          </cell>
          <cell r="EH91">
            <v>0</v>
          </cell>
          <cell r="EI91">
            <v>0</v>
          </cell>
          <cell r="EJ91">
            <v>0</v>
          </cell>
          <cell r="EK91">
            <v>0</v>
          </cell>
          <cell r="EL91">
            <v>0</v>
          </cell>
          <cell r="EM91">
            <v>0</v>
          </cell>
          <cell r="EN91">
            <v>594796</v>
          </cell>
          <cell r="EO91">
            <v>-594796</v>
          </cell>
        </row>
        <row r="92">
          <cell r="E92" t="str">
            <v>Transparency and accountability of government and nongovernment climate action, including from the private sector and the financial community, are strengthened.</v>
          </cell>
          <cell r="F92" t="str">
            <v>Interventions designed to strengthen institutional capacity to improve transparency and accountability of climate action</v>
          </cell>
          <cell r="G92">
            <v>43476</v>
          </cell>
          <cell r="H92" t="str">
            <v>31/12/2022</v>
          </cell>
          <cell r="I92" t="str">
            <v>Asher Lessels/Camilla Piviali</v>
          </cell>
          <cell r="J92"/>
          <cell r="K92" t="str">
            <v>Capacity Building for Improved Transparency on Climate Actions through an Environment Registry in Antigua and Barbuda   (Capacity Building Initiative for Transparency CBIT)
Outcome 1: The Environment Registry MRV function is established through a participatory process that includes a resilience assessment.
Output 1.1: Regulations, procedures, and guidelines for monitoring, reporting and verifying climate change data are developed.
Output 1.2: Environment Registry is accessible to the public to promote accountability and transparency.
Output 1.3: Data security and climate resilient assessment for the Environment Registry is conducted
Output 1.4: Country-specific indicators in line with Nationally Determined Contribution targets are developed.
Outcome 2: The Environment Registry becomes the official national source for NDC monitoring, reporting and verification.
Output 2.1: Training to government agencies, private sector, and civil society is provided in order to appropriately and efficiently contribute data to the Environment Registry.
Output 2.2: Evaluation, learning and scaling up of the transparency initiative are conducted.</v>
          </cell>
          <cell r="L92"/>
          <cell r="M92"/>
          <cell r="N92"/>
          <cell r="O92"/>
          <cell r="P92"/>
          <cell r="Q92"/>
          <cell r="R92"/>
          <cell r="S92"/>
          <cell r="T92"/>
          <cell r="U92" t="str">
            <v>Contribute to gender equality/women’s empowerment in a limited way (1)</v>
          </cell>
          <cell r="V92" t="str">
            <v>Not expected to contribute to realization of human rights (0)</v>
          </cell>
          <cell r="W92" t="str">
            <v>Not expected to contribute to sustaining peace (0)</v>
          </cell>
          <cell r="X92" t="str">
            <v>Capacity Development/Technical Assistance </v>
          </cell>
          <cell r="Y92" t="str">
            <v>Women and Girls</v>
          </cell>
          <cell r="Z92"/>
          <cell r="AA92" t="str">
            <v>13.2 Integrate climate change measures into national policies, strategies and planning</v>
          </cell>
          <cell r="AB92" t="str">
            <v>13.3 Improve education, awareness-raising and human and institutional capacity on climate change mitigation, adaptation, impact reduction and early warning</v>
          </cell>
          <cell r="AC92"/>
          <cell r="AD92"/>
          <cell r="AE92"/>
          <cell r="AF92" t="str">
            <v>Climate Change Adaptation and Resilience</v>
          </cell>
          <cell r="AG92" t="str">
            <v>Capacity Building</v>
          </cell>
          <cell r="AH92" t="str">
            <v>Planning and Monitoring</v>
          </cell>
          <cell r="AI92"/>
          <cell r="AJ92" t="str">
            <v>Climate Change and Disaster Risk Reduction</v>
          </cell>
          <cell r="AK92" t="str">
            <v>United Nations Environment Program (UNEP)</v>
          </cell>
          <cell r="AL92" t="str">
            <v>GEF (CBIT)</v>
          </cell>
          <cell r="AM92" t="str">
            <v>Government executed</v>
          </cell>
          <cell r="AN92"/>
          <cell r="AO92"/>
          <cell r="AP92"/>
          <cell r="AQ92"/>
          <cell r="AR92" t="str">
            <v>13.3.2 Number of countries that have communicated the strengthening of institutional, systemic and individual capacity-building to implement adaptation, mitigation and technology transfer, and development actions</v>
          </cell>
          <cell r="AS92"/>
          <cell r="AT92"/>
          <cell r="AU92"/>
          <cell r="AV92"/>
          <cell r="AW92"/>
          <cell r="AX92"/>
          <cell r="AY92">
            <v>801682</v>
          </cell>
          <cell r="AZ92">
            <v>-801682</v>
          </cell>
          <cell r="BA92"/>
          <cell r="BB92"/>
          <cell r="BC92">
            <v>0</v>
          </cell>
          <cell r="BD92"/>
          <cell r="BE92"/>
          <cell r="BF92">
            <v>0</v>
          </cell>
          <cell r="BG92"/>
          <cell r="BH92"/>
          <cell r="BI92">
            <v>0</v>
          </cell>
          <cell r="BJ92"/>
          <cell r="BK92"/>
          <cell r="BL92">
            <v>0</v>
          </cell>
          <cell r="BM92"/>
          <cell r="BN92"/>
          <cell r="BO92">
            <v>0</v>
          </cell>
          <cell r="BP92"/>
          <cell r="BQ92"/>
          <cell r="BR92">
            <v>0</v>
          </cell>
          <cell r="BS92"/>
          <cell r="BT92"/>
          <cell r="BU92">
            <v>0</v>
          </cell>
          <cell r="BV92"/>
          <cell r="BW92"/>
          <cell r="BX92">
            <v>0</v>
          </cell>
          <cell r="BY92"/>
          <cell r="BZ92"/>
          <cell r="CA92">
            <v>0</v>
          </cell>
          <cell r="CB92">
            <v>0</v>
          </cell>
          <cell r="CC92">
            <v>801682</v>
          </cell>
          <cell r="CD92">
            <v>-801682</v>
          </cell>
          <cell r="CE92"/>
          <cell r="CF92"/>
          <cell r="CG92">
            <v>0</v>
          </cell>
          <cell r="CH92"/>
          <cell r="CI92"/>
          <cell r="CJ92">
            <v>0</v>
          </cell>
          <cell r="CK92"/>
          <cell r="CL92"/>
          <cell r="CM92">
            <v>0</v>
          </cell>
          <cell r="CN92"/>
          <cell r="CO92"/>
          <cell r="CP92">
            <v>0</v>
          </cell>
          <cell r="CQ92"/>
          <cell r="CR92"/>
          <cell r="CS92">
            <v>0</v>
          </cell>
          <cell r="CT92"/>
          <cell r="CU92"/>
          <cell r="CV92">
            <v>0</v>
          </cell>
          <cell r="CW92"/>
          <cell r="CX92"/>
          <cell r="CY92">
            <v>0</v>
          </cell>
          <cell r="CZ92"/>
          <cell r="DA92"/>
          <cell r="DB92">
            <v>0</v>
          </cell>
          <cell r="DC92"/>
          <cell r="DD92"/>
          <cell r="DE92">
            <v>0</v>
          </cell>
          <cell r="DF92"/>
          <cell r="DG92"/>
          <cell r="DH92">
            <v>0</v>
          </cell>
          <cell r="DI92"/>
          <cell r="DJ92"/>
          <cell r="DK92">
            <v>0</v>
          </cell>
          <cell r="DL92">
            <v>0</v>
          </cell>
          <cell r="DM92">
            <v>0</v>
          </cell>
          <cell r="DN92">
            <v>0</v>
          </cell>
          <cell r="DO92">
            <v>0</v>
          </cell>
          <cell r="DP92">
            <v>0</v>
          </cell>
          <cell r="DQ92">
            <v>0</v>
          </cell>
          <cell r="DR92">
            <v>0</v>
          </cell>
          <cell r="DS92">
            <v>801682</v>
          </cell>
          <cell r="DT92">
            <v>-801682</v>
          </cell>
          <cell r="DU92">
            <v>0</v>
          </cell>
          <cell r="DV92">
            <v>0</v>
          </cell>
          <cell r="DW92">
            <v>0</v>
          </cell>
          <cell r="DX92">
            <v>0</v>
          </cell>
          <cell r="DY92">
            <v>0</v>
          </cell>
          <cell r="DZ92">
            <v>0</v>
          </cell>
          <cell r="EA92">
            <v>0</v>
          </cell>
          <cell r="EB92">
            <v>0</v>
          </cell>
          <cell r="EC92">
            <v>0</v>
          </cell>
          <cell r="ED92">
            <v>0</v>
          </cell>
          <cell r="EE92">
            <v>0</v>
          </cell>
          <cell r="EF92">
            <v>0</v>
          </cell>
          <cell r="EG92">
            <v>0</v>
          </cell>
          <cell r="EH92">
            <v>0</v>
          </cell>
          <cell r="EI92">
            <v>0</v>
          </cell>
          <cell r="EJ92">
            <v>0</v>
          </cell>
          <cell r="EK92">
            <v>0</v>
          </cell>
          <cell r="EL92">
            <v>0</v>
          </cell>
          <cell r="EM92">
            <v>0</v>
          </cell>
          <cell r="EN92">
            <v>0</v>
          </cell>
          <cell r="EO92">
            <v>0</v>
          </cell>
        </row>
        <row r="93">
          <cell r="E93" t="str">
            <v>Institutional capacity to adopt and act on national and international commitments is enhanced.</v>
          </cell>
          <cell r="F93" t="str">
            <v>Accelerate policy shift towards the sound management of chemicals and waste while fulfilling with national and international commitments.</v>
          </cell>
          <cell r="G93"/>
          <cell r="H93"/>
          <cell r="I93"/>
          <cell r="J93"/>
          <cell r="K93"/>
          <cell r="L93"/>
          <cell r="M93"/>
          <cell r="N93"/>
          <cell r="O93"/>
          <cell r="P93"/>
          <cell r="Q93"/>
          <cell r="R93"/>
          <cell r="S93"/>
          <cell r="T93"/>
          <cell r="U93"/>
          <cell r="V93"/>
          <cell r="W93"/>
          <cell r="X93"/>
          <cell r="Y93" t="str">
            <v>Youth</v>
          </cell>
          <cell r="Z93"/>
          <cell r="AA93"/>
          <cell r="AB93"/>
          <cell r="AC93"/>
          <cell r="AD93"/>
          <cell r="AE93"/>
          <cell r="AF93" t="str">
            <v xml:space="preserve">Waste Management </v>
          </cell>
          <cell r="AG93" t="str">
            <v>Chemicals</v>
          </cell>
          <cell r="AH93" t="str">
            <v>Capacity Building</v>
          </cell>
          <cell r="AI93" t="str">
            <v>Mitigating the impact of climate change through disaster risk management and integrated ecosystem management to build ecological resilience and sustainability.</v>
          </cell>
          <cell r="AJ93" t="str">
            <v>Tailored Policy Support &amp; Technical Assistance</v>
          </cell>
          <cell r="AK93" t="str">
            <v>United Nations Environment Program (UNEP)</v>
          </cell>
          <cell r="AL93"/>
          <cell r="AM93" t="str">
            <v>Department of Sustainable Development</v>
          </cell>
          <cell r="AN93"/>
          <cell r="AO93"/>
          <cell r="AP93"/>
          <cell r="AQ93"/>
          <cell r="AR93"/>
          <cell r="AS93"/>
          <cell r="AT93"/>
          <cell r="AU93"/>
          <cell r="AV93"/>
          <cell r="AW93"/>
          <cell r="AX93"/>
          <cell r="AY93"/>
          <cell r="AZ93">
            <v>0</v>
          </cell>
          <cell r="BA93"/>
          <cell r="BB93"/>
          <cell r="BC93">
            <v>0</v>
          </cell>
          <cell r="BD93"/>
          <cell r="BE93"/>
          <cell r="BF93">
            <v>0</v>
          </cell>
          <cell r="BG93"/>
          <cell r="BH93"/>
          <cell r="BI93">
            <v>0</v>
          </cell>
          <cell r="BJ93"/>
          <cell r="BK93"/>
          <cell r="BL93">
            <v>0</v>
          </cell>
          <cell r="BM93"/>
          <cell r="BN93"/>
          <cell r="BO93">
            <v>0</v>
          </cell>
          <cell r="BP93"/>
          <cell r="BQ93"/>
          <cell r="BR93">
            <v>0</v>
          </cell>
          <cell r="BS93"/>
          <cell r="BT93"/>
          <cell r="BU93">
            <v>0</v>
          </cell>
          <cell r="BV93"/>
          <cell r="BW93"/>
          <cell r="BX93">
            <v>0</v>
          </cell>
          <cell r="BY93"/>
          <cell r="BZ93"/>
          <cell r="CA93">
            <v>0</v>
          </cell>
          <cell r="CB93">
            <v>0</v>
          </cell>
          <cell r="CC93">
            <v>0</v>
          </cell>
          <cell r="CD93">
            <v>0</v>
          </cell>
          <cell r="CE93"/>
          <cell r="CF93"/>
          <cell r="CG93">
            <v>0</v>
          </cell>
          <cell r="CH93"/>
          <cell r="CI93"/>
          <cell r="CJ93">
            <v>0</v>
          </cell>
          <cell r="CK93"/>
          <cell r="CL93"/>
          <cell r="CM93">
            <v>0</v>
          </cell>
          <cell r="CN93"/>
          <cell r="CO93"/>
          <cell r="CP93">
            <v>0</v>
          </cell>
          <cell r="CQ93"/>
          <cell r="CR93"/>
          <cell r="CS93">
            <v>0</v>
          </cell>
          <cell r="CT93"/>
          <cell r="CU93"/>
          <cell r="CV93">
            <v>0</v>
          </cell>
          <cell r="CW93"/>
          <cell r="CX93"/>
          <cell r="CY93">
            <v>0</v>
          </cell>
          <cell r="CZ93"/>
          <cell r="DA93"/>
          <cell r="DB93">
            <v>0</v>
          </cell>
          <cell r="DC93"/>
          <cell r="DD93"/>
          <cell r="DE93">
            <v>0</v>
          </cell>
          <cell r="DF93"/>
          <cell r="DG93"/>
          <cell r="DH93">
            <v>0</v>
          </cell>
          <cell r="DI93"/>
          <cell r="DJ93"/>
          <cell r="DK93">
            <v>0</v>
          </cell>
          <cell r="DL93">
            <v>0</v>
          </cell>
          <cell r="DM93">
            <v>0</v>
          </cell>
          <cell r="DN93">
            <v>0</v>
          </cell>
          <cell r="DO93">
            <v>0</v>
          </cell>
          <cell r="DP93">
            <v>0</v>
          </cell>
          <cell r="DQ93">
            <v>0</v>
          </cell>
          <cell r="DR93">
            <v>0</v>
          </cell>
          <cell r="DS93">
            <v>0</v>
          </cell>
          <cell r="DT93">
            <v>0</v>
          </cell>
          <cell r="DU93">
            <v>0</v>
          </cell>
          <cell r="DV93">
            <v>0</v>
          </cell>
          <cell r="DW93">
            <v>0</v>
          </cell>
          <cell r="DX93">
            <v>0</v>
          </cell>
          <cell r="DY93">
            <v>0</v>
          </cell>
          <cell r="DZ93">
            <v>0</v>
          </cell>
          <cell r="EA93">
            <v>0</v>
          </cell>
          <cell r="EB93">
            <v>0</v>
          </cell>
          <cell r="EC93">
            <v>0</v>
          </cell>
          <cell r="ED93">
            <v>0</v>
          </cell>
          <cell r="EE93">
            <v>0</v>
          </cell>
          <cell r="EF93">
            <v>0</v>
          </cell>
          <cell r="EG93">
            <v>0</v>
          </cell>
          <cell r="EH93">
            <v>0</v>
          </cell>
          <cell r="EI93">
            <v>0</v>
          </cell>
          <cell r="EJ93">
            <v>0</v>
          </cell>
          <cell r="EK93">
            <v>0</v>
          </cell>
          <cell r="EL93">
            <v>0</v>
          </cell>
          <cell r="EM93">
            <v>0</v>
          </cell>
          <cell r="EN93">
            <v>0</v>
          </cell>
          <cell r="EO93">
            <v>0</v>
          </cell>
        </row>
        <row r="94">
          <cell r="E94" t="str">
            <v>Resource efficiency and circularity in key sectors are improved.</v>
          </cell>
          <cell r="F94" t="str">
            <v>Promotion of circular and resource-efficient approaches.</v>
          </cell>
          <cell r="G94"/>
          <cell r="H94"/>
          <cell r="I94"/>
          <cell r="J94"/>
          <cell r="K94"/>
          <cell r="L94"/>
          <cell r="M94"/>
          <cell r="N94"/>
          <cell r="O94"/>
          <cell r="P94"/>
          <cell r="Q94"/>
          <cell r="R94"/>
          <cell r="S94"/>
          <cell r="T94"/>
          <cell r="U94"/>
          <cell r="V94"/>
          <cell r="W94"/>
          <cell r="X94"/>
          <cell r="Y94" t="str">
            <v>Residents</v>
          </cell>
          <cell r="Z94"/>
          <cell r="AA94"/>
          <cell r="AB94"/>
          <cell r="AC94"/>
          <cell r="AD94"/>
          <cell r="AE94"/>
          <cell r="AF94" t="str">
            <v>Sustainable Production</v>
          </cell>
          <cell r="AG94" t="str">
            <v xml:space="preserve">Waste Management </v>
          </cell>
          <cell r="AH94" t="str">
            <v xml:space="preserve">Blue /Green Economy </v>
          </cell>
          <cell r="AI94" t="str">
            <v>Mitigating the impact of climate change through disaster risk management and integrated ecosystem management to build ecological resilience and sustainability.</v>
          </cell>
          <cell r="AJ94" t="str">
            <v>Tailored Policy Support &amp; Technical Assistance</v>
          </cell>
          <cell r="AK94" t="str">
            <v>United Nations Environment Program (UNEP)</v>
          </cell>
          <cell r="AL94"/>
          <cell r="AM94" t="str">
            <v>Department of Sustainable Development</v>
          </cell>
          <cell r="AN94"/>
          <cell r="AO94"/>
          <cell r="AP94"/>
          <cell r="AQ94"/>
          <cell r="AR94"/>
          <cell r="AS94"/>
          <cell r="AT94"/>
          <cell r="AU94"/>
          <cell r="AV94"/>
          <cell r="AW94"/>
          <cell r="AX94"/>
          <cell r="AY94"/>
          <cell r="AZ94">
            <v>0</v>
          </cell>
          <cell r="BA94"/>
          <cell r="BB94"/>
          <cell r="BC94">
            <v>0</v>
          </cell>
          <cell r="BD94"/>
          <cell r="BE94"/>
          <cell r="BF94">
            <v>0</v>
          </cell>
          <cell r="BG94"/>
          <cell r="BH94"/>
          <cell r="BI94">
            <v>0</v>
          </cell>
          <cell r="BJ94"/>
          <cell r="BK94"/>
          <cell r="BL94">
            <v>0</v>
          </cell>
          <cell r="BM94"/>
          <cell r="BN94"/>
          <cell r="BO94">
            <v>0</v>
          </cell>
          <cell r="BP94"/>
          <cell r="BQ94"/>
          <cell r="BR94">
            <v>0</v>
          </cell>
          <cell r="BS94"/>
          <cell r="BT94"/>
          <cell r="BU94">
            <v>0</v>
          </cell>
          <cell r="BV94"/>
          <cell r="BW94"/>
          <cell r="BX94">
            <v>0</v>
          </cell>
          <cell r="BY94"/>
          <cell r="BZ94"/>
          <cell r="CA94">
            <v>0</v>
          </cell>
          <cell r="CB94">
            <v>0</v>
          </cell>
          <cell r="CC94">
            <v>0</v>
          </cell>
          <cell r="CD94">
            <v>0</v>
          </cell>
          <cell r="CE94"/>
          <cell r="CF94"/>
          <cell r="CG94">
            <v>0</v>
          </cell>
          <cell r="CH94"/>
          <cell r="CI94"/>
          <cell r="CJ94">
            <v>0</v>
          </cell>
          <cell r="CK94"/>
          <cell r="CL94"/>
          <cell r="CM94">
            <v>0</v>
          </cell>
          <cell r="CN94"/>
          <cell r="CO94"/>
          <cell r="CP94">
            <v>0</v>
          </cell>
          <cell r="CQ94"/>
          <cell r="CR94"/>
          <cell r="CS94">
            <v>0</v>
          </cell>
          <cell r="CT94"/>
          <cell r="CU94"/>
          <cell r="CV94">
            <v>0</v>
          </cell>
          <cell r="CW94"/>
          <cell r="CX94"/>
          <cell r="CY94">
            <v>0</v>
          </cell>
          <cell r="CZ94"/>
          <cell r="DA94"/>
          <cell r="DB94">
            <v>0</v>
          </cell>
          <cell r="DC94"/>
          <cell r="DD94"/>
          <cell r="DE94">
            <v>0</v>
          </cell>
          <cell r="DF94"/>
          <cell r="DG94"/>
          <cell r="DH94">
            <v>0</v>
          </cell>
          <cell r="DI94"/>
          <cell r="DJ94"/>
          <cell r="DK94">
            <v>0</v>
          </cell>
          <cell r="DL94">
            <v>0</v>
          </cell>
          <cell r="DM94">
            <v>0</v>
          </cell>
          <cell r="DN94">
            <v>0</v>
          </cell>
          <cell r="DO94">
            <v>0</v>
          </cell>
          <cell r="DP94">
            <v>0</v>
          </cell>
          <cell r="DQ94">
            <v>0</v>
          </cell>
          <cell r="DR94">
            <v>0</v>
          </cell>
          <cell r="DS94">
            <v>0</v>
          </cell>
          <cell r="DT94">
            <v>0</v>
          </cell>
          <cell r="DU94">
            <v>0</v>
          </cell>
          <cell r="DV94">
            <v>0</v>
          </cell>
          <cell r="DW94">
            <v>0</v>
          </cell>
          <cell r="DX94">
            <v>0</v>
          </cell>
          <cell r="DY94">
            <v>0</v>
          </cell>
          <cell r="DZ94">
            <v>0</v>
          </cell>
          <cell r="EA94">
            <v>0</v>
          </cell>
          <cell r="EB94">
            <v>0</v>
          </cell>
          <cell r="EC94">
            <v>0</v>
          </cell>
          <cell r="ED94">
            <v>0</v>
          </cell>
          <cell r="EE94">
            <v>0</v>
          </cell>
          <cell r="EF94">
            <v>0</v>
          </cell>
          <cell r="EG94">
            <v>0</v>
          </cell>
          <cell r="EH94">
            <v>0</v>
          </cell>
          <cell r="EI94">
            <v>0</v>
          </cell>
          <cell r="EJ94">
            <v>0</v>
          </cell>
          <cell r="EK94">
            <v>0</v>
          </cell>
          <cell r="EL94">
            <v>0</v>
          </cell>
          <cell r="EM94">
            <v>0</v>
          </cell>
          <cell r="EN94">
            <v>0</v>
          </cell>
          <cell r="EO94">
            <v>0</v>
          </cell>
        </row>
        <row r="95">
          <cell r="E95" t="str">
            <v>Emergency shelter facilities are rehabilitated and equipped to host displaced persons</v>
          </cell>
          <cell r="F95"/>
          <cell r="G95"/>
          <cell r="H95"/>
          <cell r="I95"/>
          <cell r="J95"/>
          <cell r="K95"/>
          <cell r="L95"/>
          <cell r="M95"/>
          <cell r="N95"/>
          <cell r="O95"/>
          <cell r="P95"/>
          <cell r="Q95"/>
          <cell r="R95"/>
          <cell r="S95"/>
          <cell r="T95"/>
          <cell r="U95"/>
          <cell r="V95"/>
          <cell r="W95"/>
          <cell r="X95"/>
          <cell r="Y95" t="str">
            <v>Displaced persons</v>
          </cell>
          <cell r="Z95"/>
          <cell r="AA95"/>
          <cell r="AB95"/>
          <cell r="AC95"/>
          <cell r="AD95"/>
          <cell r="AE95"/>
          <cell r="AF95" t="str">
            <v>Sustainable Production</v>
          </cell>
          <cell r="AG95" t="str">
            <v>Disaster Risk Management</v>
          </cell>
          <cell r="AH95"/>
          <cell r="AI95" t="str">
            <v>Mitigating the impact of climate change through disaster risk management and integrated ecosystem management to build ecological resilience and sustainability.</v>
          </cell>
          <cell r="AJ95" t="str">
            <v>Climate Change and Disaster Risk Reduction</v>
          </cell>
          <cell r="AK95" t="str">
            <v>International Organization for Migration (IOM)</v>
          </cell>
          <cell r="AL95"/>
          <cell r="AM95" t="str">
            <v>Ministry of Equity, Social Justice, Local Government; NEMO</v>
          </cell>
          <cell r="AN95"/>
          <cell r="AO95"/>
          <cell r="AP95"/>
          <cell r="AQ95"/>
          <cell r="AR95"/>
          <cell r="AS95"/>
          <cell r="AT95"/>
          <cell r="AU95"/>
          <cell r="AV95"/>
          <cell r="AW95"/>
          <cell r="AX95"/>
          <cell r="AY95"/>
          <cell r="AZ95">
            <v>0</v>
          </cell>
          <cell r="BA95"/>
          <cell r="BB95"/>
          <cell r="BC95">
            <v>0</v>
          </cell>
          <cell r="BD95"/>
          <cell r="BE95"/>
          <cell r="BF95">
            <v>0</v>
          </cell>
          <cell r="BG95"/>
          <cell r="BH95"/>
          <cell r="BI95">
            <v>0</v>
          </cell>
          <cell r="BJ95"/>
          <cell r="BK95"/>
          <cell r="BL95">
            <v>0</v>
          </cell>
          <cell r="BM95"/>
          <cell r="BN95"/>
          <cell r="BO95">
            <v>0</v>
          </cell>
          <cell r="BP95"/>
          <cell r="BQ95"/>
          <cell r="BR95">
            <v>0</v>
          </cell>
          <cell r="BS95"/>
          <cell r="BT95"/>
          <cell r="BU95">
            <v>0</v>
          </cell>
          <cell r="BV95"/>
          <cell r="BW95"/>
          <cell r="BX95">
            <v>0</v>
          </cell>
          <cell r="BY95"/>
          <cell r="BZ95"/>
          <cell r="CA95">
            <v>0</v>
          </cell>
          <cell r="CB95">
            <v>0</v>
          </cell>
          <cell r="CC95">
            <v>0</v>
          </cell>
          <cell r="CD95">
            <v>0</v>
          </cell>
          <cell r="CE95"/>
          <cell r="CF95"/>
          <cell r="CG95">
            <v>0</v>
          </cell>
          <cell r="CH95"/>
          <cell r="CI95"/>
          <cell r="CJ95">
            <v>0</v>
          </cell>
          <cell r="CK95"/>
          <cell r="CL95"/>
          <cell r="CM95">
            <v>0</v>
          </cell>
          <cell r="CN95"/>
          <cell r="CO95"/>
          <cell r="CP95">
            <v>0</v>
          </cell>
          <cell r="CQ95"/>
          <cell r="CR95"/>
          <cell r="CS95">
            <v>0</v>
          </cell>
          <cell r="CT95"/>
          <cell r="CU95"/>
          <cell r="CV95">
            <v>0</v>
          </cell>
          <cell r="CW95"/>
          <cell r="CX95"/>
          <cell r="CY95">
            <v>0</v>
          </cell>
          <cell r="CZ95"/>
          <cell r="DA95"/>
          <cell r="DB95">
            <v>0</v>
          </cell>
          <cell r="DC95"/>
          <cell r="DD95"/>
          <cell r="DE95">
            <v>0</v>
          </cell>
          <cell r="DF95"/>
          <cell r="DG95"/>
          <cell r="DH95">
            <v>0</v>
          </cell>
          <cell r="DI95"/>
          <cell r="DJ95"/>
          <cell r="DK95">
            <v>0</v>
          </cell>
          <cell r="DL95">
            <v>0</v>
          </cell>
          <cell r="DM95">
            <v>0</v>
          </cell>
          <cell r="DN95">
            <v>0</v>
          </cell>
          <cell r="DO95">
            <v>0</v>
          </cell>
          <cell r="DP95">
            <v>0</v>
          </cell>
          <cell r="DQ95">
            <v>0</v>
          </cell>
          <cell r="DR95">
            <v>0</v>
          </cell>
          <cell r="DS95">
            <v>0</v>
          </cell>
          <cell r="DT95">
            <v>0</v>
          </cell>
          <cell r="DU95">
            <v>0</v>
          </cell>
          <cell r="DV95">
            <v>0</v>
          </cell>
          <cell r="DW95">
            <v>0</v>
          </cell>
          <cell r="DX95">
            <v>0</v>
          </cell>
          <cell r="DY95">
            <v>0</v>
          </cell>
          <cell r="DZ95">
            <v>0</v>
          </cell>
          <cell r="EA95">
            <v>0</v>
          </cell>
          <cell r="EB95">
            <v>0</v>
          </cell>
          <cell r="EC95">
            <v>0</v>
          </cell>
          <cell r="ED95">
            <v>0</v>
          </cell>
          <cell r="EE95">
            <v>0</v>
          </cell>
          <cell r="EF95">
            <v>0</v>
          </cell>
          <cell r="EG95">
            <v>0</v>
          </cell>
          <cell r="EH95">
            <v>0</v>
          </cell>
          <cell r="EI95">
            <v>0</v>
          </cell>
          <cell r="EJ95">
            <v>0</v>
          </cell>
          <cell r="EK95">
            <v>0</v>
          </cell>
          <cell r="EL95">
            <v>0</v>
          </cell>
          <cell r="EM95">
            <v>0</v>
          </cell>
          <cell r="EN95">
            <v>0</v>
          </cell>
          <cell r="EO95">
            <v>0</v>
          </cell>
        </row>
        <row r="96">
          <cell r="E96" t="str">
            <v>CDEMA's policies practices and procedures are reviewed and provided recommendations and guidance on how to incorporate human mobility and migration considerations.</v>
          </cell>
          <cell r="F96"/>
          <cell r="G96"/>
          <cell r="H96"/>
          <cell r="I96"/>
          <cell r="J96"/>
          <cell r="K96"/>
          <cell r="L96"/>
          <cell r="M96"/>
          <cell r="N96"/>
          <cell r="O96"/>
          <cell r="P96"/>
          <cell r="Q96"/>
          <cell r="R96"/>
          <cell r="S96"/>
          <cell r="T96"/>
          <cell r="U96"/>
          <cell r="V96"/>
          <cell r="W96"/>
          <cell r="X96"/>
          <cell r="Y96"/>
          <cell r="Z96"/>
          <cell r="AA96"/>
          <cell r="AB96"/>
          <cell r="AC96"/>
          <cell r="AD96"/>
          <cell r="AE96"/>
          <cell r="AF96" t="str">
            <v>Natural Resource Management</v>
          </cell>
          <cell r="AG96" t="str">
            <v>Disaster Response</v>
          </cell>
          <cell r="AH96" t="str">
            <v>Climate Change Adaptation and Resilience</v>
          </cell>
          <cell r="AI96"/>
          <cell r="AJ96" t="str">
            <v>Climate Change and Disaster Risk Reduction</v>
          </cell>
          <cell r="AK96" t="str">
            <v>International Organization for Migration (IOM)</v>
          </cell>
          <cell r="AL96"/>
          <cell r="AM96"/>
          <cell r="AN96"/>
          <cell r="AO96" t="str">
            <v>Caribbean Disaster Emergency Management Agency (CDEMA)</v>
          </cell>
          <cell r="AP96"/>
          <cell r="AQ96"/>
          <cell r="AR96"/>
          <cell r="AS96"/>
          <cell r="AT96"/>
          <cell r="AU96"/>
          <cell r="AV96"/>
          <cell r="AW96"/>
          <cell r="AX96"/>
          <cell r="AY96"/>
          <cell r="AZ96">
            <v>0</v>
          </cell>
          <cell r="BA96"/>
          <cell r="BB96"/>
          <cell r="BC96">
            <v>0</v>
          </cell>
          <cell r="BD96"/>
          <cell r="BE96"/>
          <cell r="BF96">
            <v>0</v>
          </cell>
          <cell r="BG96"/>
          <cell r="BH96"/>
          <cell r="BI96">
            <v>0</v>
          </cell>
          <cell r="BJ96"/>
          <cell r="BK96"/>
          <cell r="BL96">
            <v>0</v>
          </cell>
          <cell r="BM96"/>
          <cell r="BN96"/>
          <cell r="BO96">
            <v>0</v>
          </cell>
          <cell r="BP96"/>
          <cell r="BQ96"/>
          <cell r="BR96">
            <v>0</v>
          </cell>
          <cell r="BS96"/>
          <cell r="BT96"/>
          <cell r="BU96">
            <v>0</v>
          </cell>
          <cell r="BV96"/>
          <cell r="BW96"/>
          <cell r="BX96">
            <v>0</v>
          </cell>
          <cell r="BY96"/>
          <cell r="BZ96"/>
          <cell r="CA96">
            <v>0</v>
          </cell>
          <cell r="CB96">
            <v>0</v>
          </cell>
          <cell r="CC96">
            <v>0</v>
          </cell>
          <cell r="CD96">
            <v>0</v>
          </cell>
          <cell r="CE96"/>
          <cell r="CF96"/>
          <cell r="CG96">
            <v>0</v>
          </cell>
          <cell r="CH96"/>
          <cell r="CI96"/>
          <cell r="CJ96">
            <v>0</v>
          </cell>
          <cell r="CK96"/>
          <cell r="CL96"/>
          <cell r="CM96">
            <v>0</v>
          </cell>
          <cell r="CN96"/>
          <cell r="CO96"/>
          <cell r="CP96">
            <v>0</v>
          </cell>
          <cell r="CQ96"/>
          <cell r="CR96"/>
          <cell r="CS96">
            <v>0</v>
          </cell>
          <cell r="CT96"/>
          <cell r="CU96"/>
          <cell r="CV96">
            <v>0</v>
          </cell>
          <cell r="CW96"/>
          <cell r="CX96"/>
          <cell r="CY96">
            <v>0</v>
          </cell>
          <cell r="CZ96"/>
          <cell r="DA96"/>
          <cell r="DB96">
            <v>0</v>
          </cell>
          <cell r="DC96"/>
          <cell r="DD96"/>
          <cell r="DE96">
            <v>0</v>
          </cell>
          <cell r="DF96"/>
          <cell r="DG96"/>
          <cell r="DH96">
            <v>0</v>
          </cell>
          <cell r="DI96"/>
          <cell r="DJ96"/>
          <cell r="DK96">
            <v>0</v>
          </cell>
          <cell r="DL96">
            <v>0</v>
          </cell>
          <cell r="DM96">
            <v>0</v>
          </cell>
          <cell r="DN96">
            <v>0</v>
          </cell>
          <cell r="DO96">
            <v>0</v>
          </cell>
          <cell r="DP96">
            <v>0</v>
          </cell>
          <cell r="DQ96">
            <v>0</v>
          </cell>
          <cell r="DR96">
            <v>0</v>
          </cell>
          <cell r="DS96">
            <v>0</v>
          </cell>
          <cell r="DT96">
            <v>0</v>
          </cell>
          <cell r="DU96">
            <v>0</v>
          </cell>
          <cell r="DV96">
            <v>0</v>
          </cell>
          <cell r="DW96">
            <v>0</v>
          </cell>
          <cell r="DX96">
            <v>0</v>
          </cell>
          <cell r="DY96">
            <v>0</v>
          </cell>
          <cell r="DZ96">
            <v>0</v>
          </cell>
          <cell r="EA96">
            <v>0</v>
          </cell>
          <cell r="EB96">
            <v>0</v>
          </cell>
          <cell r="EC96">
            <v>0</v>
          </cell>
          <cell r="ED96">
            <v>0</v>
          </cell>
          <cell r="EE96">
            <v>0</v>
          </cell>
          <cell r="EF96">
            <v>0</v>
          </cell>
          <cell r="EG96">
            <v>0</v>
          </cell>
          <cell r="EH96">
            <v>0</v>
          </cell>
          <cell r="EI96">
            <v>0</v>
          </cell>
          <cell r="EJ96">
            <v>0</v>
          </cell>
          <cell r="EK96">
            <v>0</v>
          </cell>
          <cell r="EL96">
            <v>0</v>
          </cell>
          <cell r="EM96">
            <v>0</v>
          </cell>
          <cell r="EN96">
            <v>0</v>
          </cell>
          <cell r="EO96">
            <v>0</v>
          </cell>
        </row>
        <row r="97">
          <cell r="E97" t="str">
            <v>Caribbean stakeholders capacity enhanced to engage in environmental migration policy discussions</v>
          </cell>
          <cell r="F97" t="str">
            <v>IOM will engage with governments and CSOs for regional coordination on responses to climate change.</v>
          </cell>
          <cell r="G97"/>
          <cell r="H97"/>
          <cell r="I97"/>
          <cell r="J97"/>
          <cell r="K97"/>
          <cell r="L97"/>
          <cell r="M97"/>
          <cell r="N97"/>
          <cell r="O97"/>
          <cell r="P97"/>
          <cell r="Q97"/>
          <cell r="R97"/>
          <cell r="S97"/>
          <cell r="T97"/>
          <cell r="U97"/>
          <cell r="V97"/>
          <cell r="W97"/>
          <cell r="X97"/>
          <cell r="Y97"/>
          <cell r="Z97"/>
          <cell r="AA97"/>
          <cell r="AB97"/>
          <cell r="AC97"/>
          <cell r="AD97"/>
          <cell r="AE97"/>
          <cell r="AF97" t="str">
            <v xml:space="preserve">Biodiversity </v>
          </cell>
          <cell r="AG97" t="str">
            <v>Capacity Building</v>
          </cell>
          <cell r="AH97" t="str">
            <v xml:space="preserve">Environmental Governance </v>
          </cell>
          <cell r="AI97"/>
          <cell r="AJ97" t="str">
            <v>Climate Change and Disaster Risk Reduction</v>
          </cell>
          <cell r="AK97" t="str">
            <v>International Organization for Migration (IOM)</v>
          </cell>
          <cell r="AL97"/>
          <cell r="AM97"/>
          <cell r="AN97"/>
          <cell r="AO97" t="str">
            <v>Caribbean Disaster Emergency Management Agency (CDEMA)</v>
          </cell>
          <cell r="AP97"/>
          <cell r="AQ97"/>
          <cell r="AR97"/>
          <cell r="AS97"/>
          <cell r="AT97"/>
          <cell r="AU97"/>
          <cell r="AV97"/>
          <cell r="AW97"/>
          <cell r="AX97"/>
          <cell r="AY97"/>
          <cell r="AZ97">
            <v>0</v>
          </cell>
          <cell r="BA97"/>
          <cell r="BB97"/>
          <cell r="BC97">
            <v>0</v>
          </cell>
          <cell r="BD97"/>
          <cell r="BE97"/>
          <cell r="BF97">
            <v>0</v>
          </cell>
          <cell r="BG97"/>
          <cell r="BH97"/>
          <cell r="BI97">
            <v>0</v>
          </cell>
          <cell r="BJ97"/>
          <cell r="BK97"/>
          <cell r="BL97">
            <v>0</v>
          </cell>
          <cell r="BM97"/>
          <cell r="BN97"/>
          <cell r="BO97">
            <v>0</v>
          </cell>
          <cell r="BP97"/>
          <cell r="BQ97"/>
          <cell r="BR97">
            <v>0</v>
          </cell>
          <cell r="BS97"/>
          <cell r="BT97"/>
          <cell r="BU97">
            <v>0</v>
          </cell>
          <cell r="BV97"/>
          <cell r="BW97"/>
          <cell r="BX97">
            <v>0</v>
          </cell>
          <cell r="BY97"/>
          <cell r="BZ97"/>
          <cell r="CA97">
            <v>0</v>
          </cell>
          <cell r="CB97">
            <v>0</v>
          </cell>
          <cell r="CC97">
            <v>0</v>
          </cell>
          <cell r="CD97">
            <v>0</v>
          </cell>
          <cell r="CE97"/>
          <cell r="CF97"/>
          <cell r="CG97">
            <v>0</v>
          </cell>
          <cell r="CH97"/>
          <cell r="CI97"/>
          <cell r="CJ97">
            <v>0</v>
          </cell>
          <cell r="CK97"/>
          <cell r="CL97"/>
          <cell r="CM97">
            <v>0</v>
          </cell>
          <cell r="CN97"/>
          <cell r="CO97"/>
          <cell r="CP97">
            <v>0</v>
          </cell>
          <cell r="CQ97"/>
          <cell r="CR97"/>
          <cell r="CS97">
            <v>0</v>
          </cell>
          <cell r="CT97"/>
          <cell r="CU97"/>
          <cell r="CV97">
            <v>0</v>
          </cell>
          <cell r="CW97"/>
          <cell r="CX97"/>
          <cell r="CY97">
            <v>0</v>
          </cell>
          <cell r="CZ97"/>
          <cell r="DA97"/>
          <cell r="DB97">
            <v>0</v>
          </cell>
          <cell r="DC97"/>
          <cell r="DD97"/>
          <cell r="DE97">
            <v>0</v>
          </cell>
          <cell r="DF97"/>
          <cell r="DG97"/>
          <cell r="DH97">
            <v>0</v>
          </cell>
          <cell r="DI97"/>
          <cell r="DJ97"/>
          <cell r="DK97">
            <v>0</v>
          </cell>
          <cell r="DL97">
            <v>0</v>
          </cell>
          <cell r="DM97">
            <v>0</v>
          </cell>
          <cell r="DN97">
            <v>0</v>
          </cell>
          <cell r="DO97">
            <v>0</v>
          </cell>
          <cell r="DP97">
            <v>0</v>
          </cell>
          <cell r="DQ97">
            <v>0</v>
          </cell>
          <cell r="DR97">
            <v>0</v>
          </cell>
          <cell r="DS97">
            <v>0</v>
          </cell>
          <cell r="DT97">
            <v>0</v>
          </cell>
          <cell r="DU97">
            <v>0</v>
          </cell>
          <cell r="DV97">
            <v>0</v>
          </cell>
          <cell r="DW97">
            <v>0</v>
          </cell>
          <cell r="DX97">
            <v>0</v>
          </cell>
          <cell r="DY97">
            <v>0</v>
          </cell>
          <cell r="DZ97">
            <v>0</v>
          </cell>
          <cell r="EA97">
            <v>0</v>
          </cell>
          <cell r="EB97">
            <v>0</v>
          </cell>
          <cell r="EC97">
            <v>0</v>
          </cell>
          <cell r="ED97">
            <v>0</v>
          </cell>
          <cell r="EE97">
            <v>0</v>
          </cell>
          <cell r="EF97">
            <v>0</v>
          </cell>
          <cell r="EG97">
            <v>0</v>
          </cell>
          <cell r="EH97">
            <v>0</v>
          </cell>
          <cell r="EI97">
            <v>0</v>
          </cell>
          <cell r="EJ97">
            <v>0</v>
          </cell>
          <cell r="EK97">
            <v>0</v>
          </cell>
          <cell r="EL97">
            <v>0</v>
          </cell>
          <cell r="EM97">
            <v>0</v>
          </cell>
          <cell r="EN97">
            <v>0</v>
          </cell>
          <cell r="EO97">
            <v>0</v>
          </cell>
        </row>
        <row r="98">
          <cell r="E98" t="str">
            <v xml:space="preserve">Government and regional DRR institutions capacities are strengthened to support the development, financing, implementation and monitoring of child-sensitive climate policies and programmes.  </v>
          </cell>
          <cell r="F98" t="str">
            <v>Support the development of national child sensitive policies and their implementation
Support the development &amp; implementation of national social sectors adaptation and mitigation strategies and plans.
Partnership development with UN agencies to support countries to access global climate funds</v>
          </cell>
          <cell r="G98">
            <v>44564</v>
          </cell>
          <cell r="H98" t="str">
            <v>31/12/2026</v>
          </cell>
          <cell r="I98" t="str">
            <v>Tanya Radoslavjevic</v>
          </cell>
          <cell r="J98"/>
          <cell r="K98" t="str">
            <v>Provide technical support and assistance to national and subregional partners to review and create child sensitive climate policies
Provide technical support and assistance to strengthen government and regional institutional frameworks for preparedness</v>
          </cell>
          <cell r="L98" t="str">
            <v>Provide technical support and assistance to strengthen government and regional institutional frameworks for preparedness</v>
          </cell>
          <cell r="M98"/>
          <cell r="N98" t="str">
            <v>Provide technical support and assistance to national and subregional partners to review and create child sensitive climate policies
Provide technical support and assistance to strengthen government and regional institutional frameworks for preparedness</v>
          </cell>
          <cell r="O98" t="str">
            <v>Provide technical support and assistance to national and subregional partners to review and create child sensitive climate policies</v>
          </cell>
          <cell r="P98"/>
          <cell r="Q98" t="str">
            <v>Provide technical support and assistance to strengthen government and regional institutional frameworks for preparedness</v>
          </cell>
          <cell r="R98" t="str">
            <v>Provide technical support and assistance to national and subregional partners to review and create child sensitive climate policies</v>
          </cell>
          <cell r="S98" t="str">
            <v>Provide technical support and assistance to national and subregional partners to review and create child sensitive climate policies
Provide technical support and assistance to strengthen government and regional institutional frameworks for preparedness</v>
          </cell>
          <cell r="T98"/>
          <cell r="U98" t="str">
            <v>Not expected to contribute to gender equality/women’s empowerment (0)</v>
          </cell>
          <cell r="V98" t="str">
            <v>Not expected to contribute to realization of human rights (0)</v>
          </cell>
          <cell r="W98" t="str">
            <v>Not expected to contribute to sustaining peace (0)</v>
          </cell>
          <cell r="X98"/>
          <cell r="Y98"/>
          <cell r="Z98"/>
          <cell r="AA98"/>
          <cell r="AB98"/>
          <cell r="AC98"/>
          <cell r="AD98"/>
          <cell r="AE98"/>
          <cell r="AF98" t="str">
            <v>Capacity Building</v>
          </cell>
          <cell r="AG98" t="str">
            <v>Disaster Risk Reduction</v>
          </cell>
          <cell r="AH98" t="str">
            <v>Environmental Sustainability</v>
          </cell>
          <cell r="AI98"/>
          <cell r="AJ98" t="str">
            <v>Climate Change and Disaster Risk Reduction</v>
          </cell>
          <cell r="AK98" t="str">
            <v>United Nations Children’s Fund (UNICEF)</v>
          </cell>
          <cell r="AL98"/>
          <cell r="AM98"/>
          <cell r="AN98"/>
          <cell r="AO98"/>
          <cell r="AP98"/>
          <cell r="AQ98" t="str">
            <v>Number of countries implementing child-sensitive 
programmes that enhance the climate and disaster resilience 
of children, reduce environmental degradation and promote 
low carbon development and environmental sustainability (B: TBD ; T:6)
Number of countries in which UNICEF supported the 
updating of government frameworks for preparedness and/or 
early/anticipatory action to be child-sensitive at the national 
and local levels (B:1 : T:6)</v>
          </cell>
          <cell r="AR98"/>
          <cell r="AS98"/>
          <cell r="AT98"/>
          <cell r="AU98"/>
          <cell r="AV98"/>
          <cell r="AW98"/>
          <cell r="AX98"/>
          <cell r="AY98"/>
          <cell r="AZ98">
            <v>0</v>
          </cell>
          <cell r="BA98"/>
          <cell r="BB98">
            <v>516550</v>
          </cell>
          <cell r="BC98">
            <v>-516550</v>
          </cell>
          <cell r="BD98"/>
          <cell r="BE98"/>
          <cell r="BF98">
            <v>0</v>
          </cell>
          <cell r="BG98"/>
          <cell r="BH98"/>
          <cell r="BI98">
            <v>0</v>
          </cell>
          <cell r="BJ98"/>
          <cell r="BK98"/>
          <cell r="BL98">
            <v>0</v>
          </cell>
          <cell r="BM98"/>
          <cell r="BN98"/>
          <cell r="BO98">
            <v>0</v>
          </cell>
          <cell r="BP98"/>
          <cell r="BQ98"/>
          <cell r="BR98">
            <v>0</v>
          </cell>
          <cell r="BS98"/>
          <cell r="BT98"/>
          <cell r="BU98">
            <v>0</v>
          </cell>
          <cell r="BV98"/>
          <cell r="BW98"/>
          <cell r="BX98">
            <v>0</v>
          </cell>
          <cell r="BY98"/>
          <cell r="BZ98"/>
          <cell r="CA98">
            <v>0</v>
          </cell>
          <cell r="CB98">
            <v>0</v>
          </cell>
          <cell r="CC98">
            <v>516550</v>
          </cell>
          <cell r="CD98">
            <v>-516550</v>
          </cell>
          <cell r="CE98"/>
          <cell r="CF98"/>
          <cell r="CG98">
            <v>0</v>
          </cell>
          <cell r="CH98"/>
          <cell r="CI98"/>
          <cell r="CJ98">
            <v>0</v>
          </cell>
          <cell r="CK98"/>
          <cell r="CL98"/>
          <cell r="CM98">
            <v>0</v>
          </cell>
          <cell r="CN98"/>
          <cell r="CO98"/>
          <cell r="CP98">
            <v>0</v>
          </cell>
          <cell r="CQ98"/>
          <cell r="CR98"/>
          <cell r="CS98">
            <v>0</v>
          </cell>
          <cell r="CT98"/>
          <cell r="CU98"/>
          <cell r="CV98">
            <v>0</v>
          </cell>
          <cell r="CW98"/>
          <cell r="CX98"/>
          <cell r="CY98">
            <v>0</v>
          </cell>
          <cell r="CZ98"/>
          <cell r="DA98"/>
          <cell r="DB98">
            <v>0</v>
          </cell>
          <cell r="DC98"/>
          <cell r="DD98"/>
          <cell r="DE98">
            <v>0</v>
          </cell>
          <cell r="DF98"/>
          <cell r="DG98"/>
          <cell r="DH98">
            <v>0</v>
          </cell>
          <cell r="DI98"/>
          <cell r="DJ98"/>
          <cell r="DK98">
            <v>0</v>
          </cell>
          <cell r="DL98">
            <v>0</v>
          </cell>
          <cell r="DM98">
            <v>0</v>
          </cell>
          <cell r="DN98">
            <v>0</v>
          </cell>
          <cell r="DO98">
            <v>0</v>
          </cell>
          <cell r="DP98">
            <v>0</v>
          </cell>
          <cell r="DQ98">
            <v>0</v>
          </cell>
          <cell r="DR98">
            <v>0</v>
          </cell>
          <cell r="DS98">
            <v>0</v>
          </cell>
          <cell r="DT98">
            <v>0</v>
          </cell>
          <cell r="DU98">
            <v>0</v>
          </cell>
          <cell r="DV98">
            <v>516550</v>
          </cell>
          <cell r="DW98">
            <v>-516550</v>
          </cell>
          <cell r="DX98">
            <v>0</v>
          </cell>
          <cell r="DY98">
            <v>0</v>
          </cell>
          <cell r="DZ98">
            <v>0</v>
          </cell>
          <cell r="EA98">
            <v>0</v>
          </cell>
          <cell r="EB98">
            <v>0</v>
          </cell>
          <cell r="EC98">
            <v>0</v>
          </cell>
          <cell r="ED98">
            <v>0</v>
          </cell>
          <cell r="EE98">
            <v>0</v>
          </cell>
          <cell r="EF98">
            <v>0</v>
          </cell>
          <cell r="EG98">
            <v>0</v>
          </cell>
          <cell r="EH98">
            <v>0</v>
          </cell>
          <cell r="EI98">
            <v>0</v>
          </cell>
          <cell r="EJ98">
            <v>0</v>
          </cell>
          <cell r="EK98">
            <v>0</v>
          </cell>
          <cell r="EL98">
            <v>0</v>
          </cell>
          <cell r="EM98">
            <v>0</v>
          </cell>
          <cell r="EN98">
            <v>0</v>
          </cell>
          <cell r="EO98">
            <v>0</v>
          </cell>
        </row>
        <row r="99">
          <cell r="E99" t="str">
            <v>Governments and their partners are supported to implement and scale up risk-informed and child-sensitive programmes that promote shock-responsive services and enhance the resilience of children and communities.</v>
          </cell>
          <cell r="F99" t="str">
            <v xml:space="preserve">Partnership development with businesses to strengthen community resilience 
Global-to-local risk prevention, responses and solutions ahead of potential crises.
Risk Communication and engagement for Health emergencies   </v>
          </cell>
          <cell r="G99"/>
          <cell r="H99"/>
          <cell r="I99" t="str">
            <v>Tanya Radoslavjevic</v>
          </cell>
          <cell r="J99"/>
          <cell r="K99" t="str">
            <v>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L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M99"/>
          <cell r="N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O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P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Q99"/>
          <cell r="R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S99" t="str">
            <v>Support governments in implementing social and behaviour change campaingn and strategies
Support governments in developing strategies and providing technical support to encourage vaccine uptake and combat vaccine hesitancy
Support government to generate evidences on Social and behaviour change for reslience
Support national capacity building on social and behaviour change</v>
          </cell>
          <cell r="T99"/>
          <cell r="U99"/>
          <cell r="V99"/>
          <cell r="W99"/>
          <cell r="X99"/>
          <cell r="Y99"/>
          <cell r="Z99"/>
          <cell r="AA99"/>
          <cell r="AB99"/>
          <cell r="AC99"/>
          <cell r="AD99"/>
          <cell r="AE99"/>
          <cell r="AF99" t="str">
            <v>Natural Resource Management</v>
          </cell>
          <cell r="AG99" t="str">
            <v>Health Emergency/Disaster Preparedness</v>
          </cell>
          <cell r="AH99"/>
          <cell r="AI99"/>
          <cell r="AJ99" t="str">
            <v>COVID Response  &amp;  Socio-economic Recovery</v>
          </cell>
          <cell r="AK99" t="str">
            <v>United Nations Children’s Fund (UNICEF)</v>
          </cell>
          <cell r="AL99"/>
          <cell r="AM99"/>
          <cell r="AN99"/>
          <cell r="AO99"/>
          <cell r="AP99"/>
          <cell r="AQ99" t="str">
            <v>Number of countries achieving a Vaccin hesitancy index of 3.0 (B:0 ; T:7)
Number of countries implementing strategies to address under-vaccination (WHO) ( B: 7 ; T:8)</v>
          </cell>
          <cell r="AR99"/>
          <cell r="AS99"/>
          <cell r="AT99"/>
          <cell r="AU99"/>
          <cell r="AV99"/>
          <cell r="AW99"/>
          <cell r="AX99"/>
          <cell r="AY99"/>
          <cell r="AZ99">
            <v>0</v>
          </cell>
          <cell r="BA99"/>
          <cell r="BB99"/>
          <cell r="BC99">
            <v>0</v>
          </cell>
          <cell r="BD99"/>
          <cell r="BE99"/>
          <cell r="BF99">
            <v>0</v>
          </cell>
          <cell r="BG99"/>
          <cell r="BH99"/>
          <cell r="BI99">
            <v>0</v>
          </cell>
          <cell r="BJ99"/>
          <cell r="BK99"/>
          <cell r="BL99">
            <v>0</v>
          </cell>
          <cell r="BM99"/>
          <cell r="BN99"/>
          <cell r="BO99">
            <v>0</v>
          </cell>
          <cell r="BP99"/>
          <cell r="BQ99"/>
          <cell r="BR99">
            <v>0</v>
          </cell>
          <cell r="BS99"/>
          <cell r="BT99"/>
          <cell r="BU99">
            <v>0</v>
          </cell>
          <cell r="BV99"/>
          <cell r="BW99"/>
          <cell r="BX99">
            <v>0</v>
          </cell>
          <cell r="BY99"/>
          <cell r="BZ99"/>
          <cell r="CA99">
            <v>0</v>
          </cell>
          <cell r="CB99">
            <v>0</v>
          </cell>
          <cell r="CC99">
            <v>0</v>
          </cell>
          <cell r="CD99">
            <v>0</v>
          </cell>
          <cell r="CE99"/>
          <cell r="CF99"/>
          <cell r="CG99">
            <v>0</v>
          </cell>
          <cell r="CH99"/>
          <cell r="CI99"/>
          <cell r="CJ99">
            <v>0</v>
          </cell>
          <cell r="CK99"/>
          <cell r="CL99"/>
          <cell r="CM99">
            <v>0</v>
          </cell>
          <cell r="CN99"/>
          <cell r="CO99"/>
          <cell r="CP99">
            <v>0</v>
          </cell>
          <cell r="CQ99"/>
          <cell r="CR99"/>
          <cell r="CS99">
            <v>0</v>
          </cell>
          <cell r="CT99"/>
          <cell r="CU99"/>
          <cell r="CV99">
            <v>0</v>
          </cell>
          <cell r="CW99"/>
          <cell r="CX99"/>
          <cell r="CY99">
            <v>0</v>
          </cell>
          <cell r="CZ99"/>
          <cell r="DA99"/>
          <cell r="DB99">
            <v>0</v>
          </cell>
          <cell r="DC99"/>
          <cell r="DD99"/>
          <cell r="DE99">
            <v>0</v>
          </cell>
          <cell r="DF99"/>
          <cell r="DG99"/>
          <cell r="DH99">
            <v>0</v>
          </cell>
          <cell r="DI99"/>
          <cell r="DJ99"/>
          <cell r="DK99">
            <v>0</v>
          </cell>
          <cell r="DL99">
            <v>0</v>
          </cell>
          <cell r="DM99">
            <v>0</v>
          </cell>
          <cell r="DN99">
            <v>0</v>
          </cell>
          <cell r="DO99">
            <v>0</v>
          </cell>
          <cell r="DP99">
            <v>0</v>
          </cell>
          <cell r="DQ99">
            <v>0</v>
          </cell>
          <cell r="DR99">
            <v>0</v>
          </cell>
          <cell r="DS99">
            <v>0</v>
          </cell>
          <cell r="DT99">
            <v>0</v>
          </cell>
          <cell r="DU99">
            <v>0</v>
          </cell>
          <cell r="DV99">
            <v>0</v>
          </cell>
          <cell r="DW99">
            <v>0</v>
          </cell>
          <cell r="DX99">
            <v>0</v>
          </cell>
          <cell r="DY99">
            <v>0</v>
          </cell>
          <cell r="DZ99">
            <v>0</v>
          </cell>
          <cell r="EA99">
            <v>0</v>
          </cell>
          <cell r="EB99">
            <v>0</v>
          </cell>
          <cell r="EC99">
            <v>0</v>
          </cell>
          <cell r="ED99">
            <v>0</v>
          </cell>
          <cell r="EE99">
            <v>0</v>
          </cell>
          <cell r="EF99">
            <v>0</v>
          </cell>
          <cell r="EG99">
            <v>0</v>
          </cell>
          <cell r="EH99">
            <v>0</v>
          </cell>
          <cell r="EI99">
            <v>0</v>
          </cell>
          <cell r="EJ99">
            <v>0</v>
          </cell>
          <cell r="EK99">
            <v>0</v>
          </cell>
          <cell r="EL99">
            <v>0</v>
          </cell>
          <cell r="EM99">
            <v>0</v>
          </cell>
          <cell r="EN99">
            <v>0</v>
          </cell>
          <cell r="EO99">
            <v>0</v>
          </cell>
        </row>
        <row r="100">
          <cell r="E100" t="str">
            <v>Youth and adolescent are empowered to develop innovative approaches to realize their right</v>
          </cell>
          <cell r="F100" t="str">
            <v>Empower youth organizations to promote climate action.
Support young people’s leadership in promoting climate action.
Develop innovative approaches to promote climate action.</v>
          </cell>
          <cell r="G100">
            <v>44564</v>
          </cell>
          <cell r="H100" t="str">
            <v>31/12/2026</v>
          </cell>
          <cell r="I100" t="str">
            <v>Lisa McClean-Trotman Social and Behaviour Change Specialist</v>
          </cell>
          <cell r="J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K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L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M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N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O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P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Q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R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S100" t="str">
            <v>Supporting countries to strengthen systems at national and community level for children, adolescen'ts and young people's engagement and participation
Support countries and provide coordination to strengthen systems at national and community level for  children, adolescents and young people's engagement and participation</v>
          </cell>
          <cell r="T100"/>
          <cell r="U100"/>
          <cell r="V100"/>
          <cell r="W100"/>
          <cell r="X100"/>
          <cell r="Y100" t="str">
            <v xml:space="preserve">Youth </v>
          </cell>
          <cell r="Z100"/>
          <cell r="AA100"/>
          <cell r="AB100"/>
          <cell r="AC100"/>
          <cell r="AD100"/>
          <cell r="AE100"/>
          <cell r="AF100" t="str">
            <v>Youth Capacity Building</v>
          </cell>
          <cell r="AG100" t="str">
            <v>Adolescent empowerment</v>
          </cell>
          <cell r="AH100"/>
          <cell r="AI100" t="str">
            <v>Supporting the operationalization of the Youth Economy through youth empowerment, entrepreneurship, and employability.</v>
          </cell>
          <cell r="AJ100" t="str">
            <v>Tailored Policy Support &amp; Technical Assistance</v>
          </cell>
          <cell r="AK100" t="str">
            <v>United Nations Children’s Fund (UNICEF)</v>
          </cell>
          <cell r="AL100"/>
          <cell r="AM100" t="str">
            <v>Department of Sustainable Development; Ministry of Youth &amp; Sports; Department of FInance, Economic Development and the Youth Economy</v>
          </cell>
          <cell r="AN100"/>
          <cell r="AO100"/>
          <cell r="AP100"/>
          <cell r="AQ100" t="str">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ell>
          <cell r="AR100"/>
          <cell r="AS100" t="str">
            <v>TBD
TBD</v>
          </cell>
          <cell r="AT100" t="str">
            <v>71, 027
12</v>
          </cell>
          <cell r="AU100"/>
          <cell r="AV100"/>
          <cell r="AW100"/>
          <cell r="AX100"/>
          <cell r="AY100"/>
          <cell r="AZ100">
            <v>0</v>
          </cell>
          <cell r="BA100"/>
          <cell r="BB100"/>
          <cell r="BC100">
            <v>0</v>
          </cell>
          <cell r="BD100"/>
          <cell r="BE100"/>
          <cell r="BF100">
            <v>0</v>
          </cell>
          <cell r="BG100"/>
          <cell r="BH100"/>
          <cell r="BI100">
            <v>0</v>
          </cell>
          <cell r="BJ100"/>
          <cell r="BK100"/>
          <cell r="BL100">
            <v>0</v>
          </cell>
          <cell r="BM100"/>
          <cell r="BN100"/>
          <cell r="BO100">
            <v>0</v>
          </cell>
          <cell r="BP100"/>
          <cell r="BQ100"/>
          <cell r="BR100">
            <v>0</v>
          </cell>
          <cell r="BS100"/>
          <cell r="BT100"/>
          <cell r="BU100">
            <v>0</v>
          </cell>
          <cell r="BV100"/>
          <cell r="BW100"/>
          <cell r="BX100">
            <v>0</v>
          </cell>
          <cell r="BY100"/>
          <cell r="BZ100"/>
          <cell r="CA100">
            <v>0</v>
          </cell>
          <cell r="CB100">
            <v>0</v>
          </cell>
          <cell r="CC100">
            <v>0</v>
          </cell>
          <cell r="CD100">
            <v>0</v>
          </cell>
          <cell r="CE100"/>
          <cell r="CF100"/>
          <cell r="CG100">
            <v>0</v>
          </cell>
          <cell r="CH100"/>
          <cell r="CI100"/>
          <cell r="CJ100">
            <v>0</v>
          </cell>
          <cell r="CK100"/>
          <cell r="CL100"/>
          <cell r="CM100">
            <v>0</v>
          </cell>
          <cell r="CN100"/>
          <cell r="CO100"/>
          <cell r="CP100">
            <v>0</v>
          </cell>
          <cell r="CQ100"/>
          <cell r="CR100"/>
          <cell r="CS100">
            <v>0</v>
          </cell>
          <cell r="CT100"/>
          <cell r="CU100"/>
          <cell r="CV100">
            <v>0</v>
          </cell>
          <cell r="CW100"/>
          <cell r="CX100"/>
          <cell r="CY100">
            <v>0</v>
          </cell>
          <cell r="CZ100"/>
          <cell r="DA100"/>
          <cell r="DB100">
            <v>0</v>
          </cell>
          <cell r="DC100"/>
          <cell r="DD100"/>
          <cell r="DE100">
            <v>0</v>
          </cell>
          <cell r="DF100"/>
          <cell r="DG100"/>
          <cell r="DH100">
            <v>0</v>
          </cell>
          <cell r="DI100"/>
          <cell r="DJ100"/>
          <cell r="DK100">
            <v>0</v>
          </cell>
          <cell r="DL100">
            <v>0</v>
          </cell>
          <cell r="DM100">
            <v>0</v>
          </cell>
          <cell r="DN100">
            <v>0</v>
          </cell>
          <cell r="DO100">
            <v>0</v>
          </cell>
          <cell r="DP100">
            <v>0</v>
          </cell>
          <cell r="DQ100">
            <v>0</v>
          </cell>
          <cell r="DR100">
            <v>0</v>
          </cell>
          <cell r="DS100">
            <v>0</v>
          </cell>
          <cell r="DT100">
            <v>0</v>
          </cell>
          <cell r="DU100">
            <v>0</v>
          </cell>
          <cell r="DV100">
            <v>0</v>
          </cell>
          <cell r="DW100">
            <v>0</v>
          </cell>
          <cell r="DX100">
            <v>0</v>
          </cell>
          <cell r="DY100">
            <v>0</v>
          </cell>
          <cell r="DZ100">
            <v>0</v>
          </cell>
          <cell r="EA100">
            <v>0</v>
          </cell>
          <cell r="EB100">
            <v>0</v>
          </cell>
          <cell r="EC100">
            <v>0</v>
          </cell>
          <cell r="ED100">
            <v>0</v>
          </cell>
          <cell r="EE100">
            <v>0</v>
          </cell>
          <cell r="EF100">
            <v>0</v>
          </cell>
          <cell r="EG100">
            <v>0</v>
          </cell>
          <cell r="EH100">
            <v>0</v>
          </cell>
          <cell r="EI100">
            <v>0</v>
          </cell>
          <cell r="EJ100">
            <v>0</v>
          </cell>
          <cell r="EK100">
            <v>0</v>
          </cell>
          <cell r="EL100">
            <v>0</v>
          </cell>
          <cell r="EM100">
            <v>0</v>
          </cell>
          <cell r="EN100">
            <v>0</v>
          </cell>
          <cell r="EO100">
            <v>0</v>
          </cell>
        </row>
        <row r="101">
          <cell r="E101" t="str">
            <v>Strengthened capacities among women owned MSMEs in climate resilient and DRR better business practices. </v>
          </cell>
          <cell r="F101" t="str">
            <v>Strengthening resilience of MSMEs through targeted training and capacity building for MSMEs, and strengthening the policy environment through gender-responsive DRR and CC adaptation and mitigation plans and policies. UN Human  Security Trust Fund (BRB, ANU, SLU, GRE, DOM), RISS (BEL)</v>
          </cell>
          <cell r="G101"/>
          <cell r="H101"/>
          <cell r="I101"/>
          <cell r="J101"/>
          <cell r="K101" t="str">
            <v>Strengthened capacities among women owned MSMEs in climate resilient and DRR better business practices.</v>
          </cell>
          <cell r="L101" t="str">
            <v>Strengthened capacities among women owned MSMEs in climate resilience and DRR better business practices</v>
          </cell>
          <cell r="M101"/>
          <cell r="N101" t="str">
            <v>Strengthened capacities among women owned MSMEs in climate resilience and DRR better business practices</v>
          </cell>
          <cell r="O101"/>
          <cell r="P101"/>
          <cell r="Q101"/>
          <cell r="R101" t="str">
            <v>Strengthened capacities among women owned MSMEs in climate resilient and DRR better business practices.</v>
          </cell>
          <cell r="S101"/>
          <cell r="T101"/>
          <cell r="U101" t="str">
            <v>Gender equality/women’s empowerment is the principle objective (3)</v>
          </cell>
          <cell r="V101" t="str">
            <v>Limited contribution to realization of human rights (1)</v>
          </cell>
          <cell r="W101" t="str">
            <v>Contributes to sustaining peace in a limited way  human rights (1)</v>
          </cell>
          <cell r="X101" t="str">
            <v>Capacity Development/Technical Assistance </v>
          </cell>
          <cell r="Y101" t="str">
            <v>Women and Girls</v>
          </cell>
          <cell r="Z101" t="str">
            <v xml:space="preserve">Joint Programming </v>
          </cell>
          <cell r="AA101" t="str">
            <v>8.2 Achieve higher levels of economic productivity through diversification, technological upgrading and innovation, including through a focus on high-value added and labour-intensive sectors</v>
          </cell>
          <cell r="AB101" t="str">
            <v>8.3 Promote development-oriented policies that support productive activities, decent job creation, entrepreneurship, creativity and innovation, and encourage the formalization and growth of micro-, small- and medium-sized enterprises, including through ac</v>
          </cell>
          <cell r="AC101" t="str">
            <v>13.1 Strengthen resilience and adaptive capacity to climate-related hazards and natural disasters in all countries</v>
          </cell>
          <cell r="AD101"/>
          <cell r="AE101"/>
          <cell r="AF101" t="str">
            <v>Climate Change Adaptation and Resilience</v>
          </cell>
          <cell r="AG101" t="str">
            <v>Capacity Building</v>
          </cell>
          <cell r="AH101" t="str">
            <v>Gender Equality</v>
          </cell>
          <cell r="AI101" t="str">
            <v>Mitigating the impact of climate change through disaster risk management and integrated ecosystem management to build ecological resilience and sustainability.</v>
          </cell>
          <cell r="AJ101" t="str">
            <v>Climate Change and Disaster Risk Reduction</v>
          </cell>
          <cell r="AK101" t="str">
            <v>United Nations Entity for Gender Equality and the Empowerment of Women (UN Women)</v>
          </cell>
          <cell r="AL101"/>
          <cell r="AM101" t="str">
            <v xml:space="preserve">National: Dept. of Gender Affairs; Dept. of Sustainable Development </v>
          </cell>
          <cell r="AN101" t="str">
            <v>Academia</v>
          </cell>
          <cell r="AO101" t="str">
            <v>Regional: Caribbean Disaster Emergency Management Agency (CDEMA)</v>
          </cell>
          <cell r="AP101"/>
          <cell r="AQ101" t="str">
            <v>Number of NDOs and NGMs participating in comprehensive gender responsive DRR training</v>
          </cell>
          <cell r="AR101" t="str">
            <v>8.3.1 Proportion of informal employment in non‑agriculture employment, by sex</v>
          </cell>
          <cell r="AS101"/>
          <cell r="AT101"/>
          <cell r="AU101"/>
          <cell r="AV101"/>
          <cell r="AW101"/>
          <cell r="AX101">
            <v>10400</v>
          </cell>
          <cell r="AY101">
            <v>10000</v>
          </cell>
          <cell r="AZ101">
            <v>400</v>
          </cell>
          <cell r="BA101">
            <v>10400</v>
          </cell>
          <cell r="BB101">
            <v>10000</v>
          </cell>
          <cell r="BC101">
            <v>400</v>
          </cell>
          <cell r="BD101"/>
          <cell r="BE101"/>
          <cell r="BF101">
            <v>0</v>
          </cell>
          <cell r="BG101">
            <v>10400</v>
          </cell>
          <cell r="BH101">
            <v>10000</v>
          </cell>
          <cell r="BI101">
            <v>400</v>
          </cell>
          <cell r="BJ101">
            <v>10400</v>
          </cell>
          <cell r="BK101">
            <v>10000</v>
          </cell>
          <cell r="BL101">
            <v>400</v>
          </cell>
          <cell r="BM101"/>
          <cell r="BN101"/>
          <cell r="BO101">
            <v>0</v>
          </cell>
          <cell r="BP101"/>
          <cell r="BQ101"/>
          <cell r="BR101">
            <v>0</v>
          </cell>
          <cell r="BS101">
            <v>10400</v>
          </cell>
          <cell r="BT101">
            <v>10000</v>
          </cell>
          <cell r="BU101">
            <v>400</v>
          </cell>
          <cell r="BV101"/>
          <cell r="BW101"/>
          <cell r="BX101">
            <v>0</v>
          </cell>
          <cell r="BY101"/>
          <cell r="BZ101"/>
          <cell r="CA101">
            <v>0</v>
          </cell>
          <cell r="CB101">
            <v>52000</v>
          </cell>
          <cell r="CC101">
            <v>50000</v>
          </cell>
          <cell r="CD101">
            <v>2000</v>
          </cell>
          <cell r="CE101"/>
          <cell r="CF101"/>
          <cell r="CG101">
            <v>0</v>
          </cell>
          <cell r="CH101">
            <v>800</v>
          </cell>
          <cell r="CI101"/>
          <cell r="CJ101">
            <v>800</v>
          </cell>
          <cell r="CK101">
            <v>800</v>
          </cell>
          <cell r="CL101"/>
          <cell r="CM101">
            <v>800</v>
          </cell>
          <cell r="CN101"/>
          <cell r="CO101"/>
          <cell r="CP101">
            <v>0</v>
          </cell>
          <cell r="CQ101">
            <v>800</v>
          </cell>
          <cell r="CR101"/>
          <cell r="CS101">
            <v>800</v>
          </cell>
          <cell r="CT101">
            <v>800</v>
          </cell>
          <cell r="CU101">
            <v>400</v>
          </cell>
          <cell r="CV101">
            <v>400</v>
          </cell>
          <cell r="CW101"/>
          <cell r="CX101"/>
          <cell r="CY101">
            <v>0</v>
          </cell>
          <cell r="CZ101"/>
          <cell r="DA101"/>
          <cell r="DB101">
            <v>0</v>
          </cell>
          <cell r="DC101">
            <v>800</v>
          </cell>
          <cell r="DD101"/>
          <cell r="DE101">
            <v>800</v>
          </cell>
          <cell r="DF101"/>
          <cell r="DG101"/>
          <cell r="DH101">
            <v>0</v>
          </cell>
          <cell r="DI101"/>
          <cell r="DJ101"/>
          <cell r="DK101">
            <v>0</v>
          </cell>
          <cell r="DL101">
            <v>4000</v>
          </cell>
          <cell r="DM101">
            <v>400</v>
          </cell>
          <cell r="DN101">
            <v>3600</v>
          </cell>
          <cell r="DO101">
            <v>0</v>
          </cell>
          <cell r="DP101">
            <v>0</v>
          </cell>
          <cell r="DQ101">
            <v>0</v>
          </cell>
          <cell r="DR101">
            <v>11200</v>
          </cell>
          <cell r="DS101">
            <v>10000</v>
          </cell>
          <cell r="DT101">
            <v>1200</v>
          </cell>
          <cell r="DU101">
            <v>11200</v>
          </cell>
          <cell r="DV101">
            <v>10000</v>
          </cell>
          <cell r="DW101">
            <v>1200</v>
          </cell>
          <cell r="DX101">
            <v>0</v>
          </cell>
          <cell r="DY101">
            <v>0</v>
          </cell>
          <cell r="DZ101">
            <v>0</v>
          </cell>
          <cell r="EA101">
            <v>11200</v>
          </cell>
          <cell r="EB101">
            <v>10000</v>
          </cell>
          <cell r="EC101">
            <v>1200</v>
          </cell>
          <cell r="ED101">
            <v>11200</v>
          </cell>
          <cell r="EE101">
            <v>10400</v>
          </cell>
          <cell r="EF101">
            <v>800</v>
          </cell>
          <cell r="EG101">
            <v>0</v>
          </cell>
          <cell r="EH101">
            <v>0</v>
          </cell>
          <cell r="EI101">
            <v>0</v>
          </cell>
          <cell r="EJ101">
            <v>0</v>
          </cell>
          <cell r="EK101">
            <v>0</v>
          </cell>
          <cell r="EL101">
            <v>0</v>
          </cell>
          <cell r="EM101">
            <v>11200</v>
          </cell>
          <cell r="EN101">
            <v>10000</v>
          </cell>
          <cell r="EO101">
            <v>1200</v>
          </cell>
        </row>
        <row r="102">
          <cell r="E102" t="str">
            <v>Enhanced capacities among NGMs, key sector agencies and CSOs to prepare, respond to and recover from natural hazards.</v>
          </cell>
          <cell r="F102" t="str">
            <v>Institutional Strengthening, data collection and gender analyses. EnGenDER (SLU, ANU, BEL, SVG, GRE, JA, GUY, SUR, DOM), RISS (BEL)</v>
          </cell>
          <cell r="G102"/>
          <cell r="H102"/>
          <cell r="I102"/>
          <cell r="J102"/>
          <cell r="K102"/>
          <cell r="L102" t="str">
            <v xml:space="preserve">Enhanced capacity among NGMs, key sector agencies and CSOs to prepare, respond and recover from natural hazards. </v>
          </cell>
          <cell r="M102" t="str">
            <v xml:space="preserve">Enhanced capacity among NGMs, key sector agencies and CSOs to prepare, respond and recover from natural hazards. </v>
          </cell>
          <cell r="N102"/>
          <cell r="O102"/>
          <cell r="P102"/>
          <cell r="Q102"/>
          <cell r="R102"/>
          <cell r="S102"/>
          <cell r="T102"/>
          <cell r="U102" t="str">
            <v>Gender equality/women’s empowerment is the principle objective (3)</v>
          </cell>
          <cell r="V102" t="str">
            <v>Principal Contribution is to the realization of human rights (3)</v>
          </cell>
          <cell r="W102" t="str">
            <v>Contributes to sustaining peace in a limited way  human rights (1)</v>
          </cell>
          <cell r="X102" t="str">
            <v>Data Collection and Analysis </v>
          </cell>
          <cell r="Y102" t="str">
            <v>Women and Girls</v>
          </cell>
          <cell r="Z102" t="str">
            <v xml:space="preserve">Joint Programming </v>
          </cell>
          <cell r="AA102" t="str">
            <v>13.1 Strengthen resilience and adaptive capacity to climate-related hazards and natural disasters in all countries</v>
          </cell>
          <cell r="AB102" t="str">
            <v>5.1 End all forms of discrimination against all women and girls everywhere</v>
          </cell>
          <cell r="AC102"/>
          <cell r="AD102"/>
          <cell r="AE102"/>
          <cell r="AF102" t="str">
            <v>Climate Change Adaptation and Resilience</v>
          </cell>
          <cell r="AG102" t="str">
            <v>Disaster Risk Reduction</v>
          </cell>
          <cell r="AH102" t="str">
            <v>Gender Equality</v>
          </cell>
          <cell r="AI102" t="str">
            <v>Strengthening health, safety, and security systems, improving health services, and promoting healthy lifestyles.</v>
          </cell>
          <cell r="AJ102" t="str">
            <v>Climate Change and Disaster Risk Reduction</v>
          </cell>
          <cell r="AK102" t="str">
            <v>United Nations Entity for Gender Equality and the Empowerment of Women (UN Women)</v>
          </cell>
          <cell r="AL102"/>
          <cell r="AM102" t="str">
            <v>Ministry of the Public Service, Home Affairs, Labour &amp; Gender Affairs; Ministry of Equity;</v>
          </cell>
          <cell r="AN102"/>
          <cell r="AO102"/>
          <cell r="AP102"/>
          <cell r="AQ102" t="str">
            <v>MCO included in Humanitarian response and post disaster recovery efforts</v>
          </cell>
          <cell r="AR102"/>
          <cell r="AS102"/>
          <cell r="AT102"/>
          <cell r="AU102"/>
          <cell r="AV102"/>
          <cell r="AW102"/>
          <cell r="AX102"/>
          <cell r="AY102"/>
          <cell r="AZ102">
            <v>0</v>
          </cell>
          <cell r="BA102"/>
          <cell r="BB102"/>
          <cell r="BC102">
            <v>0</v>
          </cell>
          <cell r="BD102"/>
          <cell r="BE102">
            <v>25000</v>
          </cell>
          <cell r="BF102">
            <v>-25000</v>
          </cell>
          <cell r="BG102"/>
          <cell r="BH102"/>
          <cell r="BI102">
            <v>0</v>
          </cell>
          <cell r="BJ102"/>
          <cell r="BK102"/>
          <cell r="BL102">
            <v>0</v>
          </cell>
          <cell r="BM102"/>
          <cell r="BN102"/>
          <cell r="BO102">
            <v>0</v>
          </cell>
          <cell r="BP102"/>
          <cell r="BQ102"/>
          <cell r="BR102">
            <v>0</v>
          </cell>
          <cell r="BS102"/>
          <cell r="BT102"/>
          <cell r="BU102">
            <v>0</v>
          </cell>
          <cell r="BV102"/>
          <cell r="BW102"/>
          <cell r="BX102">
            <v>0</v>
          </cell>
          <cell r="BY102"/>
          <cell r="BZ102"/>
          <cell r="CA102">
            <v>0</v>
          </cell>
          <cell r="CB102">
            <v>0</v>
          </cell>
          <cell r="CC102">
            <v>25000</v>
          </cell>
          <cell r="CD102">
            <v>-25000</v>
          </cell>
          <cell r="CE102"/>
          <cell r="CF102"/>
          <cell r="CG102">
            <v>0</v>
          </cell>
          <cell r="CH102"/>
          <cell r="CI102"/>
          <cell r="CJ102">
            <v>0</v>
          </cell>
          <cell r="CK102">
            <v>25000</v>
          </cell>
          <cell r="CL102"/>
          <cell r="CM102">
            <v>25000</v>
          </cell>
          <cell r="CN102"/>
          <cell r="CO102"/>
          <cell r="CP102">
            <v>0</v>
          </cell>
          <cell r="CQ102"/>
          <cell r="CR102"/>
          <cell r="CS102">
            <v>0</v>
          </cell>
          <cell r="CT102"/>
          <cell r="CU102"/>
          <cell r="CV102">
            <v>0</v>
          </cell>
          <cell r="CW102"/>
          <cell r="CX102"/>
          <cell r="CY102">
            <v>0</v>
          </cell>
          <cell r="CZ102"/>
          <cell r="DA102"/>
          <cell r="DB102">
            <v>0</v>
          </cell>
          <cell r="DC102"/>
          <cell r="DD102"/>
          <cell r="DE102">
            <v>0</v>
          </cell>
          <cell r="DF102"/>
          <cell r="DG102"/>
          <cell r="DH102">
            <v>0</v>
          </cell>
          <cell r="DI102"/>
          <cell r="DJ102"/>
          <cell r="DK102">
            <v>0</v>
          </cell>
          <cell r="DL102">
            <v>25000</v>
          </cell>
          <cell r="DM102">
            <v>0</v>
          </cell>
          <cell r="DN102">
            <v>25000</v>
          </cell>
          <cell r="DO102">
            <v>0</v>
          </cell>
          <cell r="DP102">
            <v>0</v>
          </cell>
          <cell r="DQ102">
            <v>0</v>
          </cell>
          <cell r="DR102">
            <v>0</v>
          </cell>
          <cell r="DS102">
            <v>0</v>
          </cell>
          <cell r="DT102">
            <v>0</v>
          </cell>
          <cell r="DU102">
            <v>25000</v>
          </cell>
          <cell r="DV102">
            <v>0</v>
          </cell>
          <cell r="DW102">
            <v>25000</v>
          </cell>
          <cell r="DX102">
            <v>0</v>
          </cell>
          <cell r="DY102">
            <v>25000</v>
          </cell>
          <cell r="DZ102">
            <v>-25000</v>
          </cell>
          <cell r="EA102">
            <v>0</v>
          </cell>
          <cell r="EB102">
            <v>0</v>
          </cell>
          <cell r="EC102">
            <v>0</v>
          </cell>
          <cell r="ED102">
            <v>0</v>
          </cell>
          <cell r="EE102">
            <v>0</v>
          </cell>
          <cell r="EF102">
            <v>0</v>
          </cell>
          <cell r="EG102">
            <v>0</v>
          </cell>
          <cell r="EH102">
            <v>0</v>
          </cell>
          <cell r="EI102">
            <v>0</v>
          </cell>
          <cell r="EJ102">
            <v>0</v>
          </cell>
          <cell r="EK102">
            <v>0</v>
          </cell>
          <cell r="EL102">
            <v>0</v>
          </cell>
          <cell r="EM102">
            <v>0</v>
          </cell>
          <cell r="EN102">
            <v>0</v>
          </cell>
          <cell r="EO102">
            <v>0</v>
          </cell>
        </row>
        <row r="103">
          <cell r="E103" t="str">
            <v>Provision of  technical assistance or guidance through the organization of regional workshops, webinars and other events or direct contact with stakeholders in the regions</v>
          </cell>
          <cell r="F103" t="str">
            <v>Build country and regional capacity to foster private sector engagement to include a focus on adaptation, loss and damage, gender, local community and nature-based solutions</v>
          </cell>
          <cell r="G103"/>
          <cell r="H103"/>
          <cell r="I103"/>
          <cell r="J103"/>
          <cell r="K103"/>
          <cell r="L103"/>
          <cell r="M103"/>
          <cell r="N103"/>
          <cell r="O103"/>
          <cell r="P103"/>
          <cell r="Q103"/>
          <cell r="R103"/>
          <cell r="S103"/>
          <cell r="T103"/>
          <cell r="U103" t="str">
            <v>Gender equality/women’s empowerment is the principle objective (3)</v>
          </cell>
          <cell r="V103" t="str">
            <v>Principal Contribution is to the realization of human rights (3)</v>
          </cell>
          <cell r="W103" t="str">
            <v>Contributes to sustaining peace in a limited way  human rights (1)</v>
          </cell>
          <cell r="X103" t="str">
            <v>Capacity Development/Technical Assistance </v>
          </cell>
          <cell r="Y103" t="str">
            <v>Women and Girls</v>
          </cell>
          <cell r="Z103" t="str">
            <v xml:space="preserve">Other </v>
          </cell>
          <cell r="AA103" t="str">
            <v>5.2 Eliminate all forms of violence against all women and girls in the public and private spheres, including trafficking and sexual and other types of exploitation</v>
          </cell>
          <cell r="AB103"/>
          <cell r="AC103"/>
          <cell r="AD103"/>
          <cell r="AE103"/>
          <cell r="AF103" t="str">
            <v>Climate Adaptation</v>
          </cell>
          <cell r="AG103" t="str">
            <v>Capacity Building</v>
          </cell>
          <cell r="AH103"/>
          <cell r="AI103"/>
          <cell r="AJ103"/>
          <cell r="AK103" t="str">
            <v>United Nations Framework Convention on Climate Change (UNFCCC)</v>
          </cell>
          <cell r="AL103"/>
          <cell r="AM103"/>
          <cell r="AN103" t="str">
            <v>Government</v>
          </cell>
          <cell r="AO103" t="str">
            <v>Caribbean Community Secretariat (CARICOM)</v>
          </cell>
          <cell r="AP103"/>
          <cell r="AQ103"/>
          <cell r="AR103"/>
          <cell r="AS103"/>
          <cell r="AT103"/>
          <cell r="AU103"/>
          <cell r="AV103"/>
          <cell r="AW103"/>
          <cell r="AX103"/>
          <cell r="AY103"/>
          <cell r="AZ103">
            <v>0</v>
          </cell>
          <cell r="BA103"/>
          <cell r="BB103"/>
          <cell r="BC103">
            <v>0</v>
          </cell>
          <cell r="BD103"/>
          <cell r="BE103"/>
          <cell r="BF103">
            <v>0</v>
          </cell>
          <cell r="BG103"/>
          <cell r="BH103"/>
          <cell r="BI103">
            <v>0</v>
          </cell>
          <cell r="BJ103"/>
          <cell r="BK103"/>
          <cell r="BL103">
            <v>0</v>
          </cell>
          <cell r="BM103"/>
          <cell r="BN103"/>
          <cell r="BO103">
            <v>0</v>
          </cell>
          <cell r="BP103"/>
          <cell r="BQ103"/>
          <cell r="BR103">
            <v>0</v>
          </cell>
          <cell r="BS103"/>
          <cell r="BT103"/>
          <cell r="BU103">
            <v>0</v>
          </cell>
          <cell r="BV103"/>
          <cell r="BW103"/>
          <cell r="BX103">
            <v>0</v>
          </cell>
          <cell r="BY103"/>
          <cell r="BZ103"/>
          <cell r="CA103">
            <v>0</v>
          </cell>
          <cell r="CB103">
            <v>0</v>
          </cell>
          <cell r="CC103">
            <v>0</v>
          </cell>
          <cell r="CD103">
            <v>0</v>
          </cell>
          <cell r="CE103"/>
          <cell r="CF103"/>
          <cell r="CG103">
            <v>0</v>
          </cell>
          <cell r="CH103"/>
          <cell r="CI103">
            <v>10000</v>
          </cell>
          <cell r="CJ103">
            <v>-10000</v>
          </cell>
          <cell r="CK103">
            <v>10000</v>
          </cell>
          <cell r="CL103">
            <v>10000</v>
          </cell>
          <cell r="CM103">
            <v>0</v>
          </cell>
          <cell r="CN103">
            <v>10000</v>
          </cell>
          <cell r="CO103"/>
          <cell r="CP103">
            <v>10000</v>
          </cell>
          <cell r="CQ103"/>
          <cell r="CR103"/>
          <cell r="CS103">
            <v>0</v>
          </cell>
          <cell r="CT103"/>
          <cell r="CU103"/>
          <cell r="CV103">
            <v>0</v>
          </cell>
          <cell r="CW103"/>
          <cell r="CX103"/>
          <cell r="CY103">
            <v>0</v>
          </cell>
          <cell r="CZ103"/>
          <cell r="DA103"/>
          <cell r="DB103">
            <v>0</v>
          </cell>
          <cell r="DC103"/>
          <cell r="DD103">
            <v>0</v>
          </cell>
          <cell r="DE103">
            <v>0</v>
          </cell>
          <cell r="DF103">
            <v>0</v>
          </cell>
          <cell r="DG103">
            <v>0</v>
          </cell>
          <cell r="DH103">
            <v>0</v>
          </cell>
          <cell r="DI103">
            <v>0</v>
          </cell>
          <cell r="DJ103"/>
          <cell r="DK103">
            <v>0</v>
          </cell>
          <cell r="DL103">
            <v>20000</v>
          </cell>
          <cell r="DM103">
            <v>20000</v>
          </cell>
          <cell r="DN103">
            <v>0</v>
          </cell>
          <cell r="DO103">
            <v>0</v>
          </cell>
          <cell r="DP103">
            <v>0</v>
          </cell>
          <cell r="DQ103">
            <v>0</v>
          </cell>
          <cell r="DR103">
            <v>0</v>
          </cell>
          <cell r="DS103">
            <v>10000</v>
          </cell>
          <cell r="DT103">
            <v>-10000</v>
          </cell>
          <cell r="DU103">
            <v>10000</v>
          </cell>
          <cell r="DV103">
            <v>10000</v>
          </cell>
          <cell r="DW103">
            <v>0</v>
          </cell>
          <cell r="DX103">
            <v>10000</v>
          </cell>
          <cell r="DY103">
            <v>0</v>
          </cell>
          <cell r="DZ103">
            <v>10000</v>
          </cell>
          <cell r="EA103">
            <v>0</v>
          </cell>
          <cell r="EB103">
            <v>0</v>
          </cell>
          <cell r="EC103">
            <v>0</v>
          </cell>
          <cell r="ED103">
            <v>0</v>
          </cell>
          <cell r="EE103">
            <v>0</v>
          </cell>
          <cell r="EF103">
            <v>0</v>
          </cell>
          <cell r="EG103">
            <v>0</v>
          </cell>
          <cell r="EH103">
            <v>0</v>
          </cell>
          <cell r="EI103">
            <v>0</v>
          </cell>
          <cell r="EJ103">
            <v>0</v>
          </cell>
          <cell r="EK103">
            <v>0</v>
          </cell>
          <cell r="EL103">
            <v>0</v>
          </cell>
          <cell r="EM103">
            <v>0</v>
          </cell>
          <cell r="EN103">
            <v>0</v>
          </cell>
          <cell r="EO103">
            <v>0</v>
          </cell>
        </row>
        <row r="104">
          <cell r="E104" t="str">
            <v>Provision of needs-based climate finance and shaping the post 2020 climate finance architecture, in particular support of national and regional climate finance strategies,</v>
          </cell>
          <cell r="F104" t="str">
            <v>Build country and regional capacity to foster private sector engagement to include a focus on adaptation, loss and damage, gender, local community and nature-based solutions</v>
          </cell>
          <cell r="G104"/>
          <cell r="H104"/>
          <cell r="I104"/>
          <cell r="J104"/>
          <cell r="K104"/>
          <cell r="L104"/>
          <cell r="M104"/>
          <cell r="N104"/>
          <cell r="O104"/>
          <cell r="P104"/>
          <cell r="Q104"/>
          <cell r="R104"/>
          <cell r="S104"/>
          <cell r="T104"/>
          <cell r="U104" t="str">
            <v>Gender equality/women’s empowerment is the principle objective (3)</v>
          </cell>
          <cell r="V104" t="str">
            <v>Principal Contribution is to the realization of human rights (3)</v>
          </cell>
          <cell r="W104" t="str">
            <v>Contributes to sustaining peace in a limited way  human rights (1)</v>
          </cell>
          <cell r="X104" t="str">
            <v>Data Collection and Analysis </v>
          </cell>
          <cell r="Y104" t="str">
            <v>Women and Girls</v>
          </cell>
          <cell r="Z104" t="str">
            <v xml:space="preserve">Joint Programming </v>
          </cell>
          <cell r="AA104" t="str">
            <v>5.2 Eliminate all forms of violence against all women and girls in the public and private spheres, including trafficking and sexual and other types of exploitation</v>
          </cell>
          <cell r="AB104" t="str">
            <v>5.c Adopt and strengthen sound policies and enforceable legislation for the promotion of gender equality and the empowerment of all women and girls at all levels</v>
          </cell>
          <cell r="AC104"/>
          <cell r="AD104"/>
          <cell r="AE104"/>
          <cell r="AF104" t="str">
            <v>Climate Adaptation</v>
          </cell>
          <cell r="AG104" t="str">
            <v>Capacity Building</v>
          </cell>
          <cell r="AH104"/>
          <cell r="AI104"/>
          <cell r="AJ104"/>
          <cell r="AK104" t="str">
            <v>United Nations Framework Convention on Climate Change (UNFCCC)</v>
          </cell>
          <cell r="AL104"/>
          <cell r="AM104"/>
          <cell r="AN104"/>
          <cell r="AO104" t="str">
            <v>Caribbean Community Secretariat (CARICOM)</v>
          </cell>
          <cell r="AP104"/>
          <cell r="AQ104"/>
          <cell r="AR104"/>
          <cell r="AS104"/>
          <cell r="AT104"/>
          <cell r="AU104"/>
          <cell r="AV104"/>
          <cell r="AW104"/>
          <cell r="AX104"/>
          <cell r="AY104"/>
          <cell r="AZ104">
            <v>0</v>
          </cell>
          <cell r="BA104"/>
          <cell r="BB104"/>
          <cell r="BC104">
            <v>0</v>
          </cell>
          <cell r="BD104"/>
          <cell r="BE104"/>
          <cell r="BF104">
            <v>0</v>
          </cell>
          <cell r="BG104"/>
          <cell r="BH104"/>
          <cell r="BI104">
            <v>0</v>
          </cell>
          <cell r="BJ104"/>
          <cell r="BK104"/>
          <cell r="BL104">
            <v>0</v>
          </cell>
          <cell r="BM104"/>
          <cell r="BN104"/>
          <cell r="BO104">
            <v>0</v>
          </cell>
          <cell r="BP104"/>
          <cell r="BQ104"/>
          <cell r="BR104">
            <v>0</v>
          </cell>
          <cell r="BS104"/>
          <cell r="BT104"/>
          <cell r="BU104">
            <v>0</v>
          </cell>
          <cell r="BV104"/>
          <cell r="BW104"/>
          <cell r="BX104">
            <v>0</v>
          </cell>
          <cell r="BY104"/>
          <cell r="BZ104"/>
          <cell r="CA104">
            <v>0</v>
          </cell>
          <cell r="CB104">
            <v>0</v>
          </cell>
          <cell r="CC104">
            <v>0</v>
          </cell>
          <cell r="CD104">
            <v>0</v>
          </cell>
          <cell r="CE104"/>
          <cell r="CF104"/>
          <cell r="CG104">
            <v>0</v>
          </cell>
          <cell r="CH104"/>
          <cell r="CI104">
            <v>0</v>
          </cell>
          <cell r="CJ104">
            <v>0</v>
          </cell>
          <cell r="CK104">
            <v>0</v>
          </cell>
          <cell r="CL104"/>
          <cell r="CM104">
            <v>0</v>
          </cell>
          <cell r="CN104"/>
          <cell r="CO104"/>
          <cell r="CP104">
            <v>0</v>
          </cell>
          <cell r="CQ104"/>
          <cell r="CR104"/>
          <cell r="CS104">
            <v>0</v>
          </cell>
          <cell r="CT104"/>
          <cell r="CU104"/>
          <cell r="CV104">
            <v>0</v>
          </cell>
          <cell r="CW104"/>
          <cell r="CX104"/>
          <cell r="CY104">
            <v>0</v>
          </cell>
          <cell r="CZ104"/>
          <cell r="DA104"/>
          <cell r="DB104">
            <v>0</v>
          </cell>
          <cell r="DC104"/>
          <cell r="DD104">
            <v>50000</v>
          </cell>
          <cell r="DE104">
            <v>-50000</v>
          </cell>
          <cell r="DF104">
            <v>50000</v>
          </cell>
          <cell r="DG104">
            <v>50000</v>
          </cell>
          <cell r="DH104">
            <v>0</v>
          </cell>
          <cell r="DI104">
            <v>50000</v>
          </cell>
          <cell r="DJ104"/>
          <cell r="DK104">
            <v>50000</v>
          </cell>
          <cell r="DL104">
            <v>100000</v>
          </cell>
          <cell r="DM104">
            <v>100000</v>
          </cell>
          <cell r="DN104">
            <v>0</v>
          </cell>
          <cell r="DO104">
            <v>0</v>
          </cell>
          <cell r="DP104">
            <v>0</v>
          </cell>
          <cell r="DQ104">
            <v>0</v>
          </cell>
          <cell r="DR104">
            <v>0</v>
          </cell>
          <cell r="DS104">
            <v>0</v>
          </cell>
          <cell r="DT104">
            <v>0</v>
          </cell>
          <cell r="DU104">
            <v>0</v>
          </cell>
          <cell r="DV104">
            <v>0</v>
          </cell>
          <cell r="DW104">
            <v>0</v>
          </cell>
          <cell r="DX104">
            <v>0</v>
          </cell>
          <cell r="DY104">
            <v>0</v>
          </cell>
          <cell r="DZ104">
            <v>0</v>
          </cell>
          <cell r="EA104">
            <v>0</v>
          </cell>
          <cell r="EB104">
            <v>0</v>
          </cell>
          <cell r="EC104">
            <v>0</v>
          </cell>
          <cell r="ED104">
            <v>0</v>
          </cell>
          <cell r="EE104">
            <v>0</v>
          </cell>
          <cell r="EF104">
            <v>0</v>
          </cell>
          <cell r="EG104">
            <v>0</v>
          </cell>
          <cell r="EH104">
            <v>0</v>
          </cell>
          <cell r="EI104">
            <v>0</v>
          </cell>
          <cell r="EJ104">
            <v>0</v>
          </cell>
          <cell r="EK104">
            <v>0</v>
          </cell>
          <cell r="EL104">
            <v>0</v>
          </cell>
          <cell r="EM104">
            <v>0</v>
          </cell>
          <cell r="EN104">
            <v>50000</v>
          </cell>
          <cell r="EO104">
            <v>-50000</v>
          </cell>
        </row>
        <row r="105">
          <cell r="E105" t="str">
            <v xml:space="preserve">Vulnerable populations benefit from strengthened national and regional systems to predict, assess, plan and finance the impact of shocks in order to increase resilience to compound crises </v>
          </cell>
          <cell r="F105"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5" t="str">
            <v>01/01/2022</v>
          </cell>
          <cell r="H105">
            <v>45291</v>
          </cell>
          <cell r="I105" t="str">
            <v>Sarah Bailey</v>
          </cell>
          <cell r="J105"/>
          <cell r="K105"/>
          <cell r="L105"/>
          <cell r="M105"/>
          <cell r="N105"/>
          <cell r="O105"/>
          <cell r="P105"/>
          <cell r="Q105"/>
          <cell r="R105"/>
          <cell r="S105"/>
          <cell r="T105"/>
          <cell r="U105"/>
          <cell r="V105"/>
          <cell r="W105"/>
          <cell r="X105"/>
          <cell r="Y105"/>
          <cell r="Z105"/>
          <cell r="AA105"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5"/>
          <cell r="AC105"/>
          <cell r="AD105"/>
          <cell r="AE105"/>
          <cell r="AF105"/>
          <cell r="AG105"/>
          <cell r="AH105"/>
          <cell r="AI105"/>
          <cell r="AJ105"/>
          <cell r="AK105" t="str">
            <v>World Food Programme (WFP)</v>
          </cell>
          <cell r="AL105"/>
          <cell r="AM105"/>
          <cell r="AN105"/>
          <cell r="AO105"/>
          <cell r="AP105"/>
          <cell r="AQ105" t="str">
            <v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v>
          </cell>
          <cell r="AR105"/>
          <cell r="AS105"/>
          <cell r="AT105"/>
          <cell r="AU105">
            <v>11231.38053045</v>
          </cell>
          <cell r="AV105">
            <v>11231.38053045</v>
          </cell>
          <cell r="AW105">
            <v>0</v>
          </cell>
          <cell r="AX105">
            <v>20472.107498204161</v>
          </cell>
          <cell r="AY105">
            <v>12635.303096756248</v>
          </cell>
          <cell r="AZ105">
            <v>7836.8044014479128</v>
          </cell>
          <cell r="BA105">
            <v>47768.250829143057</v>
          </cell>
          <cell r="BB105">
            <v>29482.373892431249</v>
          </cell>
          <cell r="BC105">
            <v>18285.876936711808</v>
          </cell>
          <cell r="BD105">
            <v>90987.144436462957</v>
          </cell>
          <cell r="BE105">
            <v>56156.902652249999</v>
          </cell>
          <cell r="BF105">
            <v>34830.241784212958</v>
          </cell>
          <cell r="BG105">
            <v>363948.57774585183</v>
          </cell>
          <cell r="BH105">
            <v>224627.610609</v>
          </cell>
          <cell r="BI105">
            <v>139320.96713685183</v>
          </cell>
          <cell r="BJ105">
            <v>0</v>
          </cell>
          <cell r="BK105">
            <v>0</v>
          </cell>
          <cell r="BL105">
            <v>0</v>
          </cell>
          <cell r="BM105">
            <v>0</v>
          </cell>
          <cell r="BN105">
            <v>0</v>
          </cell>
          <cell r="BO105">
            <v>0</v>
          </cell>
          <cell r="BP105">
            <v>0</v>
          </cell>
          <cell r="BQ105">
            <v>0</v>
          </cell>
          <cell r="BR105">
            <v>0</v>
          </cell>
          <cell r="BS105">
            <v>136480.71665469444</v>
          </cell>
          <cell r="BT105">
            <v>84235.353978374987</v>
          </cell>
          <cell r="BU105">
            <v>52245.362676319448</v>
          </cell>
          <cell r="BV105">
            <v>191073.00331657223</v>
          </cell>
          <cell r="BW105">
            <v>117929.495569725</v>
          </cell>
          <cell r="BX105">
            <v>73143.50774684723</v>
          </cell>
          <cell r="BY105">
            <v>90987.144436462957</v>
          </cell>
          <cell r="BZ105">
            <v>56156.902652249999</v>
          </cell>
          <cell r="CA105">
            <v>34830.241784212958</v>
          </cell>
          <cell r="CB105">
            <v>952948.32544784155</v>
          </cell>
          <cell r="CC105">
            <v>592455.32298123755</v>
          </cell>
          <cell r="CD105">
            <v>360493.00246660411</v>
          </cell>
          <cell r="CE105"/>
          <cell r="CF105"/>
          <cell r="CG105">
            <v>0</v>
          </cell>
          <cell r="CH105"/>
          <cell r="CI105"/>
          <cell r="CJ105">
            <v>0</v>
          </cell>
          <cell r="CK105"/>
          <cell r="CL105"/>
          <cell r="CM105">
            <v>0</v>
          </cell>
          <cell r="CN105"/>
          <cell r="CO105"/>
          <cell r="CP105">
            <v>0</v>
          </cell>
          <cell r="CQ105"/>
          <cell r="CR105"/>
          <cell r="CS105">
            <v>0</v>
          </cell>
          <cell r="CT105"/>
          <cell r="CU105"/>
          <cell r="CV105">
            <v>0</v>
          </cell>
          <cell r="CW105"/>
          <cell r="CX105"/>
          <cell r="CY105">
            <v>0</v>
          </cell>
          <cell r="CZ105"/>
          <cell r="DA105"/>
          <cell r="DB105">
            <v>0</v>
          </cell>
          <cell r="DC105"/>
          <cell r="DD105"/>
          <cell r="DE105">
            <v>0</v>
          </cell>
          <cell r="DF105"/>
          <cell r="DG105"/>
          <cell r="DH105">
            <v>0</v>
          </cell>
          <cell r="DI105"/>
          <cell r="DJ105"/>
          <cell r="DK105">
            <v>0</v>
          </cell>
          <cell r="DL105">
            <v>0</v>
          </cell>
          <cell r="DM105">
            <v>0</v>
          </cell>
          <cell r="DN105">
            <v>0</v>
          </cell>
          <cell r="DO105">
            <v>11231.38053045</v>
          </cell>
          <cell r="DP105">
            <v>11231.38053045</v>
          </cell>
          <cell r="DQ105">
            <v>0</v>
          </cell>
          <cell r="DR105">
            <v>20472.107498204161</v>
          </cell>
          <cell r="DS105">
            <v>12635.303096756248</v>
          </cell>
          <cell r="DT105">
            <v>7836.8044014479128</v>
          </cell>
          <cell r="DU105">
            <v>47768.250829143057</v>
          </cell>
          <cell r="DV105">
            <v>29482.373892431249</v>
          </cell>
          <cell r="DW105">
            <v>18285.876936711808</v>
          </cell>
          <cell r="DX105">
            <v>90987.144436462957</v>
          </cell>
          <cell r="DY105">
            <v>56156.902652249999</v>
          </cell>
          <cell r="DZ105">
            <v>34830.241784212958</v>
          </cell>
          <cell r="EA105">
            <v>363948.57774585183</v>
          </cell>
          <cell r="EB105">
            <v>224627.610609</v>
          </cell>
          <cell r="EC105">
            <v>139320.96713685183</v>
          </cell>
          <cell r="ED105">
            <v>0</v>
          </cell>
          <cell r="EE105">
            <v>0</v>
          </cell>
          <cell r="EF105">
            <v>0</v>
          </cell>
          <cell r="EG105">
            <v>0</v>
          </cell>
          <cell r="EH105">
            <v>0</v>
          </cell>
          <cell r="EI105">
            <v>0</v>
          </cell>
          <cell r="EJ105">
            <v>0</v>
          </cell>
          <cell r="EK105">
            <v>0</v>
          </cell>
          <cell r="EL105">
            <v>0</v>
          </cell>
          <cell r="EM105">
            <v>136480.71665469444</v>
          </cell>
          <cell r="EN105">
            <v>84235.353978374987</v>
          </cell>
          <cell r="EO105">
            <v>52245.362676319448</v>
          </cell>
        </row>
        <row r="106">
          <cell r="E106" t="str">
            <v xml:space="preserve">Vulnerable populations benefit from strengthened end to end supply 
chain and logistics capacities in order to protect their access to food and livelihoods </v>
          </cell>
          <cell r="F106"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6" t="str">
            <v>01/01/2022</v>
          </cell>
          <cell r="H106">
            <v>45291</v>
          </cell>
          <cell r="I106" t="str">
            <v>Frank Cawkwell</v>
          </cell>
          <cell r="J106"/>
          <cell r="K106"/>
          <cell r="L106"/>
          <cell r="M106"/>
          <cell r="N106"/>
          <cell r="O106"/>
          <cell r="P106"/>
          <cell r="Q106"/>
          <cell r="R106"/>
          <cell r="S106"/>
          <cell r="T106"/>
          <cell r="U106"/>
          <cell r="V106"/>
          <cell r="W106"/>
          <cell r="X106"/>
          <cell r="Y106"/>
          <cell r="Z106"/>
          <cell r="AA106"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6"/>
          <cell r="AC106"/>
          <cell r="AD106"/>
          <cell r="AE106"/>
          <cell r="AF106"/>
          <cell r="AG106"/>
          <cell r="AH106"/>
          <cell r="AI106"/>
          <cell r="AJ106"/>
          <cell r="AK106" t="str">
            <v>World Food Programme (WFP)</v>
          </cell>
          <cell r="AL106"/>
          <cell r="AM106"/>
          <cell r="AN106"/>
          <cell r="AO106"/>
          <cell r="AP106"/>
          <cell r="AQ106" t="str">
            <v>1. Number of capacity strengthening initiatives facilitated by WFP to strengthen end to end  humanitarian supply chain and logistics capacitates
2. USD value of assets and infrastructure handed over to national stakeholders as a result of WFP capacity strengthening support</v>
          </cell>
          <cell r="AR106"/>
          <cell r="AS106"/>
          <cell r="AT106"/>
          <cell r="AU106">
            <v>0</v>
          </cell>
          <cell r="AV106">
            <v>0</v>
          </cell>
          <cell r="AW106">
            <v>0</v>
          </cell>
          <cell r="AX106">
            <v>1091845.7332375553</v>
          </cell>
          <cell r="AY106">
            <v>673882.8318269999</v>
          </cell>
          <cell r="AZ106">
            <v>417962.90141055535</v>
          </cell>
          <cell r="BA106">
            <v>2547640.044220963</v>
          </cell>
          <cell r="BB106">
            <v>1572393.2742630001</v>
          </cell>
          <cell r="BC106">
            <v>975246.76995796291</v>
          </cell>
          <cell r="BD106">
            <v>0</v>
          </cell>
          <cell r="BE106">
            <v>0</v>
          </cell>
          <cell r="BF106">
            <v>0</v>
          </cell>
          <cell r="BG106">
            <v>454935.72218231478</v>
          </cell>
          <cell r="BH106">
            <v>280784.51326124999</v>
          </cell>
          <cell r="BI106">
            <v>174151.2089210648</v>
          </cell>
          <cell r="BJ106">
            <v>0</v>
          </cell>
          <cell r="BK106">
            <v>0</v>
          </cell>
          <cell r="BL106">
            <v>0</v>
          </cell>
          <cell r="BM106">
            <v>0</v>
          </cell>
          <cell r="BN106">
            <v>0</v>
          </cell>
          <cell r="BO106">
            <v>0</v>
          </cell>
          <cell r="BP106">
            <v>0</v>
          </cell>
          <cell r="BQ106">
            <v>0</v>
          </cell>
          <cell r="BR106">
            <v>0</v>
          </cell>
          <cell r="BS106">
            <v>90987.144436462957</v>
          </cell>
          <cell r="BT106">
            <v>56156.902652249999</v>
          </cell>
          <cell r="BU106">
            <v>34830.241784212958</v>
          </cell>
          <cell r="BV106">
            <v>545922.86661877763</v>
          </cell>
          <cell r="BW106">
            <v>336941.41591349995</v>
          </cell>
          <cell r="BX106">
            <v>208981.45070527768</v>
          </cell>
          <cell r="BY106">
            <v>1728755.7442927961</v>
          </cell>
          <cell r="BZ106">
            <v>1066981.15039275</v>
          </cell>
          <cell r="CA106">
            <v>661774.59390004608</v>
          </cell>
          <cell r="CB106">
            <v>6460087.2549888697</v>
          </cell>
          <cell r="CC106">
            <v>3987140.08830975</v>
          </cell>
          <cell r="CD106">
            <v>2472947.1666791197</v>
          </cell>
          <cell r="CE106"/>
          <cell r="CF106"/>
          <cell r="CG106">
            <v>0</v>
          </cell>
          <cell r="CH106"/>
          <cell r="CI106"/>
          <cell r="CJ106">
            <v>0</v>
          </cell>
          <cell r="CK106"/>
          <cell r="CL106"/>
          <cell r="CM106">
            <v>0</v>
          </cell>
          <cell r="CN106"/>
          <cell r="CO106"/>
          <cell r="CP106">
            <v>0</v>
          </cell>
          <cell r="CQ106"/>
          <cell r="CR106"/>
          <cell r="CS106">
            <v>0</v>
          </cell>
          <cell r="CT106"/>
          <cell r="CU106"/>
          <cell r="CV106">
            <v>0</v>
          </cell>
          <cell r="CW106"/>
          <cell r="CX106"/>
          <cell r="CY106">
            <v>0</v>
          </cell>
          <cell r="CZ106"/>
          <cell r="DA106"/>
          <cell r="DB106">
            <v>0</v>
          </cell>
          <cell r="DC106"/>
          <cell r="DD106"/>
          <cell r="DE106">
            <v>0</v>
          </cell>
          <cell r="DF106"/>
          <cell r="DG106"/>
          <cell r="DH106">
            <v>0</v>
          </cell>
          <cell r="DI106"/>
          <cell r="DJ106"/>
          <cell r="DK106">
            <v>0</v>
          </cell>
          <cell r="DL106">
            <v>0</v>
          </cell>
          <cell r="DM106">
            <v>0</v>
          </cell>
          <cell r="DN106">
            <v>0</v>
          </cell>
          <cell r="DO106">
            <v>0</v>
          </cell>
          <cell r="DP106">
            <v>0</v>
          </cell>
          <cell r="DQ106">
            <v>0</v>
          </cell>
          <cell r="DR106">
            <v>1091845.7332375553</v>
          </cell>
          <cell r="DS106">
            <v>673882.8318269999</v>
          </cell>
          <cell r="DT106">
            <v>417962.90141055535</v>
          </cell>
          <cell r="DU106">
            <v>2547640.044220963</v>
          </cell>
          <cell r="DV106">
            <v>1572393.2742630001</v>
          </cell>
          <cell r="DW106">
            <v>975246.76995796291</v>
          </cell>
          <cell r="DX106">
            <v>0</v>
          </cell>
          <cell r="DY106">
            <v>0</v>
          </cell>
          <cell r="DZ106">
            <v>0</v>
          </cell>
          <cell r="EA106">
            <v>454935.72218231478</v>
          </cell>
          <cell r="EB106">
            <v>280784.51326124999</v>
          </cell>
          <cell r="EC106">
            <v>174151.2089210648</v>
          </cell>
          <cell r="ED106">
            <v>0</v>
          </cell>
          <cell r="EE106">
            <v>0</v>
          </cell>
          <cell r="EF106">
            <v>0</v>
          </cell>
          <cell r="EG106">
            <v>0</v>
          </cell>
          <cell r="EH106">
            <v>0</v>
          </cell>
          <cell r="EI106">
            <v>0</v>
          </cell>
          <cell r="EJ106">
            <v>0</v>
          </cell>
          <cell r="EK106">
            <v>0</v>
          </cell>
          <cell r="EL106">
            <v>0</v>
          </cell>
          <cell r="EM106">
            <v>90987.144436462957</v>
          </cell>
          <cell r="EN106">
            <v>56156.902652249999</v>
          </cell>
          <cell r="EO106">
            <v>34830.241784212958</v>
          </cell>
        </row>
        <row r="107">
          <cell r="E107" t="str">
            <v>Governments in the Caribbean benefit from strengthened food systems in order to increase access to affordable and nutritious food for food insecure populations</v>
          </cell>
          <cell r="F107" t="str">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ell>
          <cell r="G107" t="str">
            <v>01/01/2022</v>
          </cell>
          <cell r="H107">
            <v>45291</v>
          </cell>
          <cell r="I107" t="str">
            <v>Sarah Bailey</v>
          </cell>
          <cell r="J107"/>
          <cell r="K107"/>
          <cell r="L107"/>
          <cell r="M107"/>
          <cell r="N107"/>
          <cell r="O107"/>
          <cell r="P107"/>
          <cell r="Q107"/>
          <cell r="R107"/>
          <cell r="S107"/>
          <cell r="T107"/>
          <cell r="U107"/>
          <cell r="V107"/>
          <cell r="W107"/>
          <cell r="X107"/>
          <cell r="Y107" t="str">
            <v>Children and Youth</v>
          </cell>
          <cell r="Z107"/>
          <cell r="AA107" t="str">
            <v>17.9 Enhance international support for implementing effective and targeted capacity-building in developing countries to support national plans to implement all the Sustainable Development Goals, including through North-South, South-South and triangular cooperation</v>
          </cell>
          <cell r="AB107"/>
          <cell r="AC107"/>
          <cell r="AD107"/>
          <cell r="AE107"/>
          <cell r="AF107"/>
          <cell r="AG107"/>
          <cell r="AH107"/>
          <cell r="AI107" t="str">
            <v>Limiting the socioeconomic impact of COVID-19, ensuring that no one is left behind and boosting economic resilience.</v>
          </cell>
          <cell r="AJ107"/>
          <cell r="AK107" t="str">
            <v>World Food Programme (WFP)</v>
          </cell>
          <cell r="AL107"/>
          <cell r="AM107" t="str">
            <v>Ministry of Health and Wellness</v>
          </cell>
          <cell r="AN107"/>
          <cell r="AO107"/>
          <cell r="AP107"/>
          <cell r="AQ107" t="str">
            <v xml:space="preserve">1. Number of capacity strengthening initiatives facilitated by WFP to enhance national food security and nutrition stakeholder capacities  </v>
          </cell>
          <cell r="AR107"/>
          <cell r="AS107"/>
          <cell r="AT107"/>
          <cell r="AU107">
            <v>0</v>
          </cell>
          <cell r="AV107">
            <v>0</v>
          </cell>
          <cell r="AW107">
            <v>0</v>
          </cell>
          <cell r="AX107">
            <v>20472.107498204161</v>
          </cell>
          <cell r="AY107">
            <v>12635.303096756248</v>
          </cell>
          <cell r="AZ107">
            <v>7836.8044014479128</v>
          </cell>
          <cell r="BA107">
            <v>47768.250829143057</v>
          </cell>
          <cell r="BB107">
            <v>29482.373892431249</v>
          </cell>
          <cell r="BC107">
            <v>18285.876936711808</v>
          </cell>
          <cell r="BD107">
            <v>90987.144436462957</v>
          </cell>
          <cell r="BE107">
            <v>56156.902652249999</v>
          </cell>
          <cell r="BF107">
            <v>34830.241784212958</v>
          </cell>
          <cell r="BG107">
            <v>145579.43109834075</v>
          </cell>
          <cell r="BH107">
            <v>89851.044243600001</v>
          </cell>
          <cell r="BI107">
            <v>55728.386854740747</v>
          </cell>
          <cell r="BJ107">
            <v>0</v>
          </cell>
          <cell r="BK107">
            <v>0</v>
          </cell>
          <cell r="BL107">
            <v>0</v>
          </cell>
          <cell r="BM107">
            <v>0</v>
          </cell>
          <cell r="BN107">
            <v>0</v>
          </cell>
          <cell r="BO107">
            <v>0</v>
          </cell>
          <cell r="BP107">
            <v>0</v>
          </cell>
          <cell r="BQ107">
            <v>0</v>
          </cell>
          <cell r="BR107">
            <v>0</v>
          </cell>
          <cell r="BS107">
            <v>90987.144436462957</v>
          </cell>
          <cell r="BT107">
            <v>56156.902652249999</v>
          </cell>
          <cell r="BU107">
            <v>34830.241784212958</v>
          </cell>
          <cell r="BV107">
            <v>127382.00221104815</v>
          </cell>
          <cell r="BW107">
            <v>78619.663713150017</v>
          </cell>
          <cell r="BX107">
            <v>48762.338497898134</v>
          </cell>
          <cell r="BY107">
            <v>90987.144436462957</v>
          </cell>
          <cell r="BZ107">
            <v>56156.902652249999</v>
          </cell>
          <cell r="CA107">
            <v>34830.241784212958</v>
          </cell>
          <cell r="CB107">
            <v>614163.22494612494</v>
          </cell>
          <cell r="CC107">
            <v>379059.09290268749</v>
          </cell>
          <cell r="CD107">
            <v>235104.13204343748</v>
          </cell>
          <cell r="CE107"/>
          <cell r="CF107"/>
          <cell r="CG107">
            <v>0</v>
          </cell>
          <cell r="CH107"/>
          <cell r="CI107"/>
          <cell r="CJ107">
            <v>0</v>
          </cell>
          <cell r="CK107"/>
          <cell r="CL107"/>
          <cell r="CM107">
            <v>0</v>
          </cell>
          <cell r="CN107"/>
          <cell r="CO107"/>
          <cell r="CP107">
            <v>0</v>
          </cell>
          <cell r="CQ107"/>
          <cell r="CR107"/>
          <cell r="CS107">
            <v>0</v>
          </cell>
          <cell r="CT107"/>
          <cell r="CU107"/>
          <cell r="CV107">
            <v>0</v>
          </cell>
          <cell r="CW107"/>
          <cell r="CX107"/>
          <cell r="CY107">
            <v>0</v>
          </cell>
          <cell r="CZ107"/>
          <cell r="DA107"/>
          <cell r="DB107">
            <v>0</v>
          </cell>
          <cell r="DC107"/>
          <cell r="DD107"/>
          <cell r="DE107">
            <v>0</v>
          </cell>
          <cell r="DF107"/>
          <cell r="DG107"/>
          <cell r="DH107">
            <v>0</v>
          </cell>
          <cell r="DI107"/>
          <cell r="DJ107"/>
          <cell r="DK107">
            <v>0</v>
          </cell>
          <cell r="DL107">
            <v>0</v>
          </cell>
          <cell r="DM107">
            <v>0</v>
          </cell>
          <cell r="DN107">
            <v>0</v>
          </cell>
          <cell r="DO107">
            <v>0</v>
          </cell>
          <cell r="DP107">
            <v>0</v>
          </cell>
          <cell r="DQ107">
            <v>0</v>
          </cell>
          <cell r="DR107">
            <v>20472.107498204161</v>
          </cell>
          <cell r="DS107">
            <v>12635.303096756248</v>
          </cell>
          <cell r="DT107">
            <v>7836.8044014479128</v>
          </cell>
          <cell r="DU107">
            <v>47768.250829143057</v>
          </cell>
          <cell r="DV107">
            <v>29482.373892431249</v>
          </cell>
          <cell r="DW107">
            <v>18285.876936711808</v>
          </cell>
          <cell r="DX107">
            <v>90987.144436462957</v>
          </cell>
          <cell r="DY107">
            <v>56156.902652249999</v>
          </cell>
          <cell r="DZ107">
            <v>34830.241784212958</v>
          </cell>
          <cell r="EA107">
            <v>145579.43109834075</v>
          </cell>
          <cell r="EB107">
            <v>89851.044243600001</v>
          </cell>
          <cell r="EC107">
            <v>55728.386854740747</v>
          </cell>
          <cell r="ED107">
            <v>0</v>
          </cell>
          <cell r="EE107">
            <v>0</v>
          </cell>
          <cell r="EF107">
            <v>0</v>
          </cell>
          <cell r="EG107">
            <v>0</v>
          </cell>
          <cell r="EH107">
            <v>0</v>
          </cell>
          <cell r="EI107">
            <v>0</v>
          </cell>
          <cell r="EJ107">
            <v>0</v>
          </cell>
          <cell r="EK107">
            <v>0</v>
          </cell>
          <cell r="EL107">
            <v>0</v>
          </cell>
          <cell r="EM107">
            <v>90987.144436462957</v>
          </cell>
          <cell r="EN107">
            <v>56156.902652249999</v>
          </cell>
          <cell r="EO107">
            <v>34830.241784212958</v>
          </cell>
        </row>
        <row r="108">
          <cell r="E108" t="str">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ell>
          <cell r="F108"/>
          <cell r="G108"/>
          <cell r="H108"/>
          <cell r="I108"/>
          <cell r="J108"/>
          <cell r="K108"/>
          <cell r="L108"/>
          <cell r="M108"/>
          <cell r="N108"/>
          <cell r="O108"/>
          <cell r="P108"/>
          <cell r="Q108"/>
          <cell r="R108"/>
          <cell r="S108"/>
          <cell r="T108"/>
          <cell r="U108"/>
          <cell r="V108"/>
          <cell r="W108"/>
          <cell r="X108"/>
          <cell r="Y108" t="str">
            <v>Farmers, fisherfolk, women, persons living in rural areas</v>
          </cell>
          <cell r="Z108"/>
          <cell r="AA108" t="str">
            <v>1.5 By 2030, build the resilience of the poor and those in vulnerable situations and reduce their exposure and vulnerability to climate-related extreme events and other economic, social and environmental shocks and disasters</v>
          </cell>
          <cell r="AB108"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08" t="str">
            <v>13.1 Strengthen resilience and adaptive capacity to climate-related hazards and natural disasters in all countries</v>
          </cell>
          <cell r="AD108" t="str">
            <v>13.2 Integrate climate change measures into national policies, strategies and planning</v>
          </cell>
          <cell r="AE108"/>
          <cell r="AF108" t="str">
            <v xml:space="preserve">Resilient agri-food Systems </v>
          </cell>
          <cell r="AG108"/>
          <cell r="AH108"/>
          <cell r="AI108" t="str">
            <v>Mitigating the impact of climate change through disaster risk management and integrated ecosystem management to build ecological resilience and sustainability.</v>
          </cell>
          <cell r="AJ108" t="str">
            <v>COVID Response  &amp;  Socio-economic Recovery</v>
          </cell>
          <cell r="AK108" t="str">
            <v>Food and Agriculture Organization of the United Nations (FAO)</v>
          </cell>
          <cell r="AL108"/>
          <cell r="AM108" t="str">
            <v>Ministry of Agriculture, Fisheries, Food Security and Rural Development; Dept. of Sustainable Development</v>
          </cell>
          <cell r="AN108"/>
          <cell r="AO108"/>
          <cell r="AP108"/>
          <cell r="AQ108"/>
          <cell r="AR108"/>
          <cell r="AS108"/>
          <cell r="AT108"/>
          <cell r="AU108"/>
          <cell r="AV108"/>
          <cell r="AW108"/>
          <cell r="AX108"/>
          <cell r="AY108"/>
          <cell r="AZ108">
            <v>0</v>
          </cell>
          <cell r="BA108"/>
          <cell r="BB108"/>
          <cell r="BC108">
            <v>0</v>
          </cell>
          <cell r="BD108"/>
          <cell r="BE108"/>
          <cell r="BF108">
            <v>0</v>
          </cell>
          <cell r="BG108">
            <v>45100</v>
          </cell>
          <cell r="BH108">
            <v>45100</v>
          </cell>
          <cell r="BI108">
            <v>0</v>
          </cell>
          <cell r="BJ108"/>
          <cell r="BK108"/>
          <cell r="BL108">
            <v>0</v>
          </cell>
          <cell r="BM108"/>
          <cell r="BN108"/>
          <cell r="BO108">
            <v>0</v>
          </cell>
          <cell r="BP108"/>
          <cell r="BQ108"/>
          <cell r="BR108">
            <v>0</v>
          </cell>
          <cell r="BS108"/>
          <cell r="BT108"/>
          <cell r="BU108">
            <v>0</v>
          </cell>
          <cell r="BV108"/>
          <cell r="BW108"/>
          <cell r="BX108">
            <v>0</v>
          </cell>
          <cell r="BY108"/>
          <cell r="BZ108"/>
          <cell r="CA108">
            <v>0</v>
          </cell>
          <cell r="CB108">
            <v>45100</v>
          </cell>
          <cell r="CC108">
            <v>45100</v>
          </cell>
          <cell r="CD108">
            <v>0</v>
          </cell>
          <cell r="CE108"/>
          <cell r="CF108"/>
          <cell r="CG108">
            <v>0</v>
          </cell>
          <cell r="CH108"/>
          <cell r="CI108"/>
          <cell r="CJ108">
            <v>0</v>
          </cell>
          <cell r="CK108"/>
          <cell r="CL108"/>
          <cell r="CM108">
            <v>0</v>
          </cell>
          <cell r="CN108"/>
          <cell r="CO108"/>
          <cell r="CP108">
            <v>0</v>
          </cell>
          <cell r="CQ108"/>
          <cell r="CR108"/>
          <cell r="CS108">
            <v>0</v>
          </cell>
          <cell r="CT108"/>
          <cell r="CU108"/>
          <cell r="CV108">
            <v>0</v>
          </cell>
          <cell r="CW108"/>
          <cell r="CX108"/>
          <cell r="CY108">
            <v>0</v>
          </cell>
          <cell r="CZ108"/>
          <cell r="DA108"/>
          <cell r="DB108">
            <v>0</v>
          </cell>
          <cell r="DC108"/>
          <cell r="DD108"/>
          <cell r="DE108">
            <v>0</v>
          </cell>
          <cell r="DF108"/>
          <cell r="DG108"/>
          <cell r="DH108">
            <v>0</v>
          </cell>
          <cell r="DI108"/>
          <cell r="DJ108"/>
          <cell r="DK108">
            <v>0</v>
          </cell>
          <cell r="DL108">
            <v>0</v>
          </cell>
          <cell r="DM108">
            <v>0</v>
          </cell>
          <cell r="DN108">
            <v>0</v>
          </cell>
          <cell r="DO108">
            <v>0</v>
          </cell>
          <cell r="DP108">
            <v>0</v>
          </cell>
          <cell r="DQ108">
            <v>0</v>
          </cell>
          <cell r="DR108">
            <v>0</v>
          </cell>
          <cell r="DS108">
            <v>0</v>
          </cell>
          <cell r="DT108">
            <v>0</v>
          </cell>
          <cell r="DU108">
            <v>0</v>
          </cell>
          <cell r="DV108">
            <v>0</v>
          </cell>
          <cell r="DW108">
            <v>0</v>
          </cell>
          <cell r="DX108">
            <v>0</v>
          </cell>
          <cell r="DY108">
            <v>0</v>
          </cell>
          <cell r="DZ108">
            <v>0</v>
          </cell>
          <cell r="EA108">
            <v>45100</v>
          </cell>
          <cell r="EB108">
            <v>45100</v>
          </cell>
          <cell r="EC108">
            <v>0</v>
          </cell>
          <cell r="ED108">
            <v>0</v>
          </cell>
          <cell r="EE108">
            <v>0</v>
          </cell>
          <cell r="EF108">
            <v>0</v>
          </cell>
          <cell r="EG108">
            <v>0</v>
          </cell>
          <cell r="EH108">
            <v>0</v>
          </cell>
          <cell r="EI108">
            <v>0</v>
          </cell>
          <cell r="EJ108">
            <v>0</v>
          </cell>
          <cell r="EK108">
            <v>0</v>
          </cell>
          <cell r="EL108">
            <v>0</v>
          </cell>
          <cell r="EM108">
            <v>0</v>
          </cell>
          <cell r="EN108">
            <v>0</v>
          </cell>
          <cell r="EO108">
            <v>0</v>
          </cell>
        </row>
        <row r="109">
          <cell r="E109" t="str">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ell>
          <cell r="F109"/>
          <cell r="G109"/>
          <cell r="H109"/>
          <cell r="I109"/>
          <cell r="J109"/>
          <cell r="K109"/>
          <cell r="L109"/>
          <cell r="M109"/>
          <cell r="N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O109" t="str">
            <v>* 3989 - Analysis of benefits of risk management practices and technologies are undertaken for selected practices and technologies that can be implemented at farm and/or community levels for COVID-19 recovery and increase resilience against priority multi-hazards/risks., due: 2023-Dec-31
* 3990 - Capacities of MoA are improved to create initiatives for greater access to GCF financing to drive the scaling up process of climate resilient and gender-sensitive strategies. , due: N/A
* 3991 - The government of Grenada has increased capacities to generate up to date information on climate risks, with improved decision-making capabilities to strengthen the adaptation governance, planning, and coordination addressing institutional barriers., due: N/A</v>
          </cell>
          <cell r="P109"/>
          <cell r="Q109"/>
          <cell r="R109"/>
          <cell r="S109"/>
          <cell r="T109"/>
          <cell r="U109"/>
          <cell r="V109"/>
          <cell r="W109"/>
          <cell r="X109"/>
          <cell r="Y109"/>
          <cell r="Z109"/>
          <cell r="AA109"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09"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C109" t="str">
            <v>15.2 By 2020, promote the implementation of sustainable management of all types of forests, halt deforestation, restore degraded forests and substantially increase afforestation and reforestation globally</v>
          </cell>
          <cell r="AD109"/>
          <cell r="AE109"/>
          <cell r="AF109" t="str">
            <v xml:space="preserve">Resilient agri-food Systems </v>
          </cell>
          <cell r="AG109"/>
          <cell r="AH109"/>
          <cell r="AI109"/>
          <cell r="AJ109" t="str">
            <v>COVID Response  &amp;  Socio-economic Recovery</v>
          </cell>
          <cell r="AK109" t="str">
            <v>Food and Agriculture Organization of the United Nations (FAO)</v>
          </cell>
          <cell r="AL109"/>
          <cell r="AM109"/>
          <cell r="AN109"/>
          <cell r="AO109"/>
          <cell r="AP109"/>
          <cell r="AQ109"/>
          <cell r="AR109"/>
          <cell r="AS109"/>
          <cell r="AT109"/>
          <cell r="AU109"/>
          <cell r="AV109"/>
          <cell r="AW109"/>
          <cell r="AX109"/>
          <cell r="AY109"/>
          <cell r="AZ109">
            <v>0</v>
          </cell>
          <cell r="BA109"/>
          <cell r="BB109"/>
          <cell r="BC109">
            <v>0</v>
          </cell>
          <cell r="BD109"/>
          <cell r="BE109"/>
          <cell r="BF109">
            <v>0</v>
          </cell>
          <cell r="BG109"/>
          <cell r="BH109"/>
          <cell r="BI109">
            <v>0</v>
          </cell>
          <cell r="BJ109"/>
          <cell r="BK109"/>
          <cell r="BL109">
            <v>0</v>
          </cell>
          <cell r="BM109"/>
          <cell r="BN109"/>
          <cell r="BO109">
            <v>0</v>
          </cell>
          <cell r="BP109"/>
          <cell r="BQ109"/>
          <cell r="BR109">
            <v>0</v>
          </cell>
          <cell r="BS109">
            <v>617425</v>
          </cell>
          <cell r="BT109">
            <v>317425</v>
          </cell>
          <cell r="BU109">
            <v>300000</v>
          </cell>
          <cell r="BV109"/>
          <cell r="BW109"/>
          <cell r="BX109">
            <v>0</v>
          </cell>
          <cell r="BY109"/>
          <cell r="BZ109"/>
          <cell r="CA109">
            <v>0</v>
          </cell>
          <cell r="CB109">
            <v>617425</v>
          </cell>
          <cell r="CC109">
            <v>317425</v>
          </cell>
          <cell r="CD109">
            <v>300000</v>
          </cell>
          <cell r="CE109"/>
          <cell r="CF109"/>
          <cell r="CG109">
            <v>0</v>
          </cell>
          <cell r="CH109"/>
          <cell r="CI109"/>
          <cell r="CJ109">
            <v>0</v>
          </cell>
          <cell r="CK109"/>
          <cell r="CL109"/>
          <cell r="CM109">
            <v>0</v>
          </cell>
          <cell r="CN109"/>
          <cell r="CO109"/>
          <cell r="CP109">
            <v>0</v>
          </cell>
          <cell r="CQ109"/>
          <cell r="CR109"/>
          <cell r="CS109">
            <v>0</v>
          </cell>
          <cell r="CT109"/>
          <cell r="CU109"/>
          <cell r="CV109">
            <v>0</v>
          </cell>
          <cell r="CW109"/>
          <cell r="CX109"/>
          <cell r="CY109">
            <v>0</v>
          </cell>
          <cell r="CZ109"/>
          <cell r="DA109"/>
          <cell r="DB109">
            <v>0</v>
          </cell>
          <cell r="DC109"/>
          <cell r="DD109"/>
          <cell r="DE109">
            <v>0</v>
          </cell>
          <cell r="DF109"/>
          <cell r="DG109"/>
          <cell r="DH109">
            <v>0</v>
          </cell>
          <cell r="DI109"/>
          <cell r="DJ109"/>
          <cell r="DK109">
            <v>0</v>
          </cell>
          <cell r="DL109">
            <v>0</v>
          </cell>
          <cell r="DM109">
            <v>0</v>
          </cell>
          <cell r="DN109">
            <v>0</v>
          </cell>
          <cell r="DO109">
            <v>0</v>
          </cell>
          <cell r="DP109">
            <v>0</v>
          </cell>
          <cell r="DQ109">
            <v>0</v>
          </cell>
          <cell r="DR109">
            <v>0</v>
          </cell>
          <cell r="DS109">
            <v>0</v>
          </cell>
          <cell r="DT109">
            <v>0</v>
          </cell>
          <cell r="DU109">
            <v>0</v>
          </cell>
          <cell r="DV109">
            <v>0</v>
          </cell>
          <cell r="DW109">
            <v>0</v>
          </cell>
          <cell r="DX109">
            <v>0</v>
          </cell>
          <cell r="DY109">
            <v>0</v>
          </cell>
          <cell r="DZ109">
            <v>0</v>
          </cell>
          <cell r="EA109">
            <v>0</v>
          </cell>
          <cell r="EB109">
            <v>0</v>
          </cell>
          <cell r="EC109">
            <v>0</v>
          </cell>
          <cell r="ED109">
            <v>0</v>
          </cell>
          <cell r="EE109">
            <v>0</v>
          </cell>
          <cell r="EF109">
            <v>0</v>
          </cell>
          <cell r="EG109">
            <v>0</v>
          </cell>
          <cell r="EH109">
            <v>0</v>
          </cell>
          <cell r="EI109">
            <v>0</v>
          </cell>
          <cell r="EJ109">
            <v>0</v>
          </cell>
          <cell r="EK109">
            <v>0</v>
          </cell>
          <cell r="EL109">
            <v>0</v>
          </cell>
          <cell r="EM109">
            <v>617425</v>
          </cell>
          <cell r="EN109">
            <v>317425</v>
          </cell>
          <cell r="EO109">
            <v>300000</v>
          </cell>
        </row>
        <row r="110">
          <cell r="E110" t="str">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ell>
          <cell r="F110"/>
          <cell r="G110"/>
          <cell r="H110"/>
          <cell r="I110"/>
          <cell r="J110"/>
          <cell r="K110"/>
          <cell r="L110"/>
          <cell r="M110"/>
          <cell r="N110"/>
          <cell r="O110"/>
          <cell r="P110"/>
          <cell r="Q110"/>
          <cell r="R110"/>
          <cell r="S110" t="str">
            <v>* 4042 - Analysis of benefits of risk management practices and technologies are undertaken for selected practices and technologies that can be implemented at farm and/or community levels for COVID-19 and volcano eruption recovery and increase resilience against priority multi-hazards/risks., due: 2023-Sep-30</v>
          </cell>
          <cell r="T110"/>
          <cell r="U110"/>
          <cell r="V110"/>
          <cell r="W110"/>
          <cell r="X110"/>
          <cell r="Y110"/>
          <cell r="Z110"/>
          <cell r="AA110"/>
          <cell r="AB110"/>
          <cell r="AC110"/>
          <cell r="AD110"/>
          <cell r="AE110"/>
          <cell r="AF110" t="str">
            <v xml:space="preserve">Resilient agri-food Systems </v>
          </cell>
          <cell r="AG110"/>
          <cell r="AH110"/>
          <cell r="AI110" t="str">
            <v>Mitigating the impact of climate change through disaster risk management and integrated ecosystem management to build ecological resilience and sustainability.</v>
          </cell>
          <cell r="AJ110" t="str">
            <v>Tailored Policy Support &amp; Technical Assistance</v>
          </cell>
          <cell r="AK110" t="str">
            <v>Food and Agriculture Organization of the United Nations (FAO)</v>
          </cell>
          <cell r="AL110"/>
          <cell r="AM110" t="str">
            <v>Ministry of Agriculture, Fisheries, Food Security and Rural Development; Dept. of Sustainable Development</v>
          </cell>
          <cell r="AN110"/>
          <cell r="AO110"/>
          <cell r="AP110"/>
          <cell r="AQ110"/>
          <cell r="AR110"/>
          <cell r="AS110"/>
          <cell r="AT110"/>
          <cell r="AU110"/>
          <cell r="AV110"/>
          <cell r="AW110"/>
          <cell r="AX110"/>
          <cell r="AY110"/>
          <cell r="AZ110">
            <v>0</v>
          </cell>
          <cell r="BA110"/>
          <cell r="BB110"/>
          <cell r="BC110">
            <v>0</v>
          </cell>
          <cell r="BD110"/>
          <cell r="BE110"/>
          <cell r="BF110">
            <v>0</v>
          </cell>
          <cell r="BG110"/>
          <cell r="BH110"/>
          <cell r="BI110">
            <v>0</v>
          </cell>
          <cell r="BJ110"/>
          <cell r="BK110"/>
          <cell r="BL110">
            <v>0</v>
          </cell>
          <cell r="BM110"/>
          <cell r="BN110"/>
          <cell r="BO110">
            <v>0</v>
          </cell>
          <cell r="BP110"/>
          <cell r="BQ110"/>
          <cell r="BR110">
            <v>0</v>
          </cell>
          <cell r="BS110"/>
          <cell r="BT110"/>
          <cell r="BU110">
            <v>0</v>
          </cell>
          <cell r="BV110">
            <v>356000</v>
          </cell>
          <cell r="BW110">
            <v>356000</v>
          </cell>
          <cell r="BX110">
            <v>0</v>
          </cell>
          <cell r="BY110"/>
          <cell r="BZ110"/>
          <cell r="CA110">
            <v>0</v>
          </cell>
          <cell r="CB110">
            <v>356000</v>
          </cell>
          <cell r="CC110">
            <v>356000</v>
          </cell>
          <cell r="CD110">
            <v>0</v>
          </cell>
          <cell r="CE110"/>
          <cell r="CF110"/>
          <cell r="CG110">
            <v>0</v>
          </cell>
          <cell r="CH110"/>
          <cell r="CI110"/>
          <cell r="CJ110">
            <v>0</v>
          </cell>
          <cell r="CK110"/>
          <cell r="CL110"/>
          <cell r="CM110">
            <v>0</v>
          </cell>
          <cell r="CN110"/>
          <cell r="CO110"/>
          <cell r="CP110">
            <v>0</v>
          </cell>
          <cell r="CQ110"/>
          <cell r="CR110"/>
          <cell r="CS110">
            <v>0</v>
          </cell>
          <cell r="CT110"/>
          <cell r="CU110"/>
          <cell r="CV110">
            <v>0</v>
          </cell>
          <cell r="CW110"/>
          <cell r="CX110"/>
          <cell r="CY110">
            <v>0</v>
          </cell>
          <cell r="CZ110"/>
          <cell r="DA110"/>
          <cell r="DB110">
            <v>0</v>
          </cell>
          <cell r="DC110"/>
          <cell r="DD110"/>
          <cell r="DE110">
            <v>0</v>
          </cell>
          <cell r="DF110"/>
          <cell r="DG110"/>
          <cell r="DH110">
            <v>0</v>
          </cell>
          <cell r="DI110"/>
          <cell r="DJ110"/>
          <cell r="DK110">
            <v>0</v>
          </cell>
          <cell r="DL110">
            <v>0</v>
          </cell>
          <cell r="DM110">
            <v>0</v>
          </cell>
          <cell r="DN110">
            <v>0</v>
          </cell>
          <cell r="DO110">
            <v>0</v>
          </cell>
          <cell r="DP110">
            <v>0</v>
          </cell>
          <cell r="DQ110">
            <v>0</v>
          </cell>
          <cell r="DR110">
            <v>0</v>
          </cell>
          <cell r="DS110">
            <v>0</v>
          </cell>
          <cell r="DT110">
            <v>0</v>
          </cell>
          <cell r="DU110">
            <v>0</v>
          </cell>
          <cell r="DV110">
            <v>0</v>
          </cell>
          <cell r="DW110">
            <v>0</v>
          </cell>
          <cell r="DX110">
            <v>0</v>
          </cell>
          <cell r="DY110">
            <v>0</v>
          </cell>
          <cell r="DZ110">
            <v>0</v>
          </cell>
          <cell r="EA110">
            <v>0</v>
          </cell>
          <cell r="EB110">
            <v>0</v>
          </cell>
          <cell r="EC110">
            <v>0</v>
          </cell>
          <cell r="ED110">
            <v>0</v>
          </cell>
          <cell r="EE110">
            <v>0</v>
          </cell>
          <cell r="EF110">
            <v>0</v>
          </cell>
          <cell r="EG110">
            <v>0</v>
          </cell>
          <cell r="EH110">
            <v>0</v>
          </cell>
          <cell r="EI110">
            <v>0</v>
          </cell>
          <cell r="EJ110">
            <v>0</v>
          </cell>
          <cell r="EK110">
            <v>0</v>
          </cell>
          <cell r="EL110">
            <v>0</v>
          </cell>
          <cell r="EM110">
            <v>0</v>
          </cell>
          <cell r="EN110">
            <v>0</v>
          </cell>
          <cell r="EO110">
            <v>0</v>
          </cell>
        </row>
        <row r="111">
          <cell r="E111" t="str">
            <v>Affected populations receive cash-based transfers or in-kind food assistance in order to meet essential needs, protect livelihoods and preserve their nutrition status.</v>
          </cell>
          <cell r="F111" t="str">
            <v>WFP will assist shock-affected populations with cash-based transfers or food in-kind in response to events necessitating international assistance. This outcome focuses on meeting food, nutrition and other essential needs of shock-affected people</v>
          </cell>
          <cell r="G111" t="str">
            <v>01/01/2022</v>
          </cell>
          <cell r="H111">
            <v>45291</v>
          </cell>
          <cell r="I111" t="str">
            <v>Sarah Bailey</v>
          </cell>
          <cell r="J111"/>
          <cell r="K111"/>
          <cell r="L111"/>
          <cell r="M111"/>
          <cell r="N111"/>
          <cell r="O111"/>
          <cell r="P111"/>
          <cell r="Q111"/>
          <cell r="R111"/>
          <cell r="S111"/>
          <cell r="T111"/>
          <cell r="U111"/>
          <cell r="V111"/>
          <cell r="W111"/>
          <cell r="X111"/>
          <cell r="Y111" t="str">
            <v>Vulnerable Populations</v>
          </cell>
          <cell r="Z111"/>
          <cell r="AA111" t="str">
            <v>2.1 By 2030, end hunger and ensure access by all people, in particular the poor and people in vulnerable situations, including infants, to safe, nutritious and sufficient food all year round</v>
          </cell>
          <cell r="AB111"/>
          <cell r="AC111"/>
          <cell r="AD111"/>
          <cell r="AE111"/>
          <cell r="AF111"/>
          <cell r="AG111"/>
          <cell r="AH111"/>
          <cell r="AI111" t="str">
            <v>Limiting the socioeconomic impact of COVID-19, ensuring that no one is left behind and boosting economic resilience.</v>
          </cell>
          <cell r="AJ111"/>
          <cell r="AK111" t="str">
            <v>World Food Programme (WFP)</v>
          </cell>
          <cell r="AL111"/>
          <cell r="AM111" t="str">
            <v>Ministry of Equity, Social Justice and Empowerment; NEMO</v>
          </cell>
          <cell r="AN111"/>
          <cell r="AO111"/>
          <cell r="AP111"/>
          <cell r="AQ111" t="str">
            <v>1. Total value of cash/in kind food transferred to targeted beneficiaries                                                                                                                     2. Number of people receiving food/cash-based transfers/commodity vouchers</v>
          </cell>
          <cell r="AR111"/>
          <cell r="AS111"/>
          <cell r="AT111"/>
          <cell r="AU111">
            <v>0</v>
          </cell>
          <cell r="AV111">
            <v>0</v>
          </cell>
          <cell r="AW111">
            <v>0</v>
          </cell>
          <cell r="AX111">
            <v>0</v>
          </cell>
          <cell r="AY111">
            <v>0</v>
          </cell>
          <cell r="AZ111">
            <v>0</v>
          </cell>
          <cell r="BA111">
            <v>41610.305133303307</v>
          </cell>
          <cell r="BB111">
            <v>41610.305133303307</v>
          </cell>
          <cell r="BC111">
            <v>0</v>
          </cell>
          <cell r="BD111">
            <v>0</v>
          </cell>
          <cell r="BE111">
            <v>0</v>
          </cell>
          <cell r="BF111">
            <v>0</v>
          </cell>
          <cell r="BG111">
            <v>24837.030521271372</v>
          </cell>
          <cell r="BH111">
            <v>24837.030521271372</v>
          </cell>
          <cell r="BI111">
            <v>0</v>
          </cell>
          <cell r="BJ111">
            <v>0</v>
          </cell>
          <cell r="BK111">
            <v>0</v>
          </cell>
          <cell r="BL111">
            <v>0</v>
          </cell>
          <cell r="BM111">
            <v>0</v>
          </cell>
          <cell r="BN111">
            <v>0</v>
          </cell>
          <cell r="BO111">
            <v>0</v>
          </cell>
          <cell r="BP111">
            <v>0</v>
          </cell>
          <cell r="BQ111">
            <v>0</v>
          </cell>
          <cell r="BR111">
            <v>0</v>
          </cell>
          <cell r="BS111">
            <v>10195.601028981899</v>
          </cell>
          <cell r="BT111">
            <v>10195.601028981899</v>
          </cell>
          <cell r="BU111">
            <v>0</v>
          </cell>
          <cell r="BV111">
            <v>331159.57904926763</v>
          </cell>
          <cell r="BW111">
            <v>331159.57904926763</v>
          </cell>
          <cell r="BX111">
            <v>0</v>
          </cell>
          <cell r="BY111">
            <v>6779777.2952186558</v>
          </cell>
          <cell r="BZ111">
            <v>0</v>
          </cell>
          <cell r="CA111">
            <v>6779777.2952186558</v>
          </cell>
          <cell r="CB111">
            <v>7187579.8109514797</v>
          </cell>
          <cell r="CC111">
            <v>407802.51573282422</v>
          </cell>
          <cell r="CD111">
            <v>6779777.2952186558</v>
          </cell>
          <cell r="CE111"/>
          <cell r="CF111"/>
          <cell r="CG111">
            <v>0</v>
          </cell>
          <cell r="CH111"/>
          <cell r="CI111"/>
          <cell r="CJ111">
            <v>0</v>
          </cell>
          <cell r="CK111"/>
          <cell r="CL111"/>
          <cell r="CM111">
            <v>0</v>
          </cell>
          <cell r="CN111"/>
          <cell r="CO111"/>
          <cell r="CP111">
            <v>0</v>
          </cell>
          <cell r="CQ111"/>
          <cell r="CR111"/>
          <cell r="CS111">
            <v>0</v>
          </cell>
          <cell r="CT111"/>
          <cell r="CU111"/>
          <cell r="CV111">
            <v>0</v>
          </cell>
          <cell r="CW111"/>
          <cell r="CX111"/>
          <cell r="CY111">
            <v>0</v>
          </cell>
          <cell r="CZ111"/>
          <cell r="DA111"/>
          <cell r="DB111">
            <v>0</v>
          </cell>
          <cell r="DC111"/>
          <cell r="DD111"/>
          <cell r="DE111">
            <v>0</v>
          </cell>
          <cell r="DF111"/>
          <cell r="DG111"/>
          <cell r="DH111">
            <v>0</v>
          </cell>
          <cell r="DI111"/>
          <cell r="DJ111"/>
          <cell r="DK111">
            <v>0</v>
          </cell>
          <cell r="DL111">
            <v>0</v>
          </cell>
          <cell r="DM111">
            <v>0</v>
          </cell>
          <cell r="DN111">
            <v>0</v>
          </cell>
          <cell r="DO111">
            <v>0</v>
          </cell>
          <cell r="DP111">
            <v>0</v>
          </cell>
          <cell r="DQ111">
            <v>0</v>
          </cell>
          <cell r="DR111">
            <v>0</v>
          </cell>
          <cell r="DS111">
            <v>0</v>
          </cell>
          <cell r="DT111">
            <v>0</v>
          </cell>
          <cell r="DU111">
            <v>41610.305133303307</v>
          </cell>
          <cell r="DV111">
            <v>41610.305133303307</v>
          </cell>
          <cell r="DW111">
            <v>0</v>
          </cell>
          <cell r="DX111">
            <v>0</v>
          </cell>
          <cell r="DY111">
            <v>0</v>
          </cell>
          <cell r="DZ111">
            <v>0</v>
          </cell>
          <cell r="EA111">
            <v>24837.030521271372</v>
          </cell>
          <cell r="EB111">
            <v>24837.030521271372</v>
          </cell>
          <cell r="EC111">
            <v>0</v>
          </cell>
          <cell r="ED111">
            <v>0</v>
          </cell>
          <cell r="EE111">
            <v>0</v>
          </cell>
          <cell r="EF111">
            <v>0</v>
          </cell>
          <cell r="EG111">
            <v>0</v>
          </cell>
          <cell r="EH111">
            <v>0</v>
          </cell>
          <cell r="EI111">
            <v>0</v>
          </cell>
          <cell r="EJ111">
            <v>0</v>
          </cell>
          <cell r="EK111">
            <v>0</v>
          </cell>
          <cell r="EL111">
            <v>0</v>
          </cell>
          <cell r="EM111">
            <v>10195.601028981899</v>
          </cell>
          <cell r="EN111">
            <v>10195.601028981899</v>
          </cell>
          <cell r="EO111">
            <v>0</v>
          </cell>
        </row>
        <row r="112">
          <cell r="E112" t="str">
            <v>End to end supply chain management and emergency telecommunications related services and coordination support, provided to national disaster management cells, humanitarian agencies and partners in order to timely receive life-saving assistance</v>
          </cell>
          <cell r="F112" t="str">
            <v>Recognizing that gaps and bottlenecks in logistics, telecommunications and coordination hinder the effectiveness of emergency responses, WFP will support government-led responses by leveraging its operational capacities to provide common services to government and humanitarian partners in coordination with CDEMA and national governments.</v>
          </cell>
          <cell r="G112" t="str">
            <v>01/01/2022</v>
          </cell>
          <cell r="H112">
            <v>45291</v>
          </cell>
          <cell r="I112" t="str">
            <v>Frank Cawkwell</v>
          </cell>
          <cell r="J112"/>
          <cell r="K112"/>
          <cell r="L112"/>
          <cell r="M112"/>
          <cell r="N112"/>
          <cell r="O112"/>
          <cell r="P112"/>
          <cell r="Q112"/>
          <cell r="R112"/>
          <cell r="S112"/>
          <cell r="T112"/>
          <cell r="U112"/>
          <cell r="V112"/>
          <cell r="W112"/>
          <cell r="X112"/>
          <cell r="Y112" t="str">
            <v>Vulnerable Populations</v>
          </cell>
          <cell r="Z112"/>
          <cell r="AA112" t="str">
            <v>17.16 Enhance the Global Partnership for Sustainable Development, complemented by multi-stakeholder partnerships that mobilize and share knowledge, expertise, technology and financial resources, to support the achievement of the Sustainable Development Goals in all countries, in particular developing countries</v>
          </cell>
          <cell r="AB112"/>
          <cell r="AC112"/>
          <cell r="AD112"/>
          <cell r="AE112"/>
          <cell r="AF112"/>
          <cell r="AG112"/>
          <cell r="AH112"/>
          <cell r="AI112" t="str">
            <v>Limiting the socioeconomic impact of COVID-19, ensuring that no one is left behind and boosting economic resilience.</v>
          </cell>
          <cell r="AJ112"/>
          <cell r="AK112" t="str">
            <v>World Food Programme (WFP)</v>
          </cell>
          <cell r="AL112"/>
          <cell r="AM112" t="str">
            <v>Ministry of Equity, Social Justice and Empowerment; NEMO</v>
          </cell>
          <cell r="AN112"/>
          <cell r="AO112"/>
          <cell r="AP112"/>
          <cell r="AQ112" t="str">
            <v>1. Number of national, regional and international partners that benefit from WFP's logistics, telecomunications, and/ or coordination related services.</v>
          </cell>
          <cell r="AR112"/>
          <cell r="AS112"/>
          <cell r="AT112"/>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450000</v>
          </cell>
          <cell r="BX112">
            <v>-450000</v>
          </cell>
          <cell r="BY112">
            <v>5652344.6433135681</v>
          </cell>
          <cell r="BZ112">
            <v>1996241.9469000003</v>
          </cell>
          <cell r="CA112">
            <v>3656102.6964135678</v>
          </cell>
          <cell r="CB112">
            <v>5652344.6433135681</v>
          </cell>
          <cell r="CC112">
            <v>2446241.9469000003</v>
          </cell>
          <cell r="CD112">
            <v>3206102.6964135678</v>
          </cell>
          <cell r="CE112"/>
          <cell r="CF112"/>
          <cell r="CG112">
            <v>0</v>
          </cell>
          <cell r="CH112"/>
          <cell r="CI112"/>
          <cell r="CJ112">
            <v>0</v>
          </cell>
          <cell r="CK112"/>
          <cell r="CL112"/>
          <cell r="CM112">
            <v>0</v>
          </cell>
          <cell r="CN112"/>
          <cell r="CO112"/>
          <cell r="CP112">
            <v>0</v>
          </cell>
          <cell r="CQ112"/>
          <cell r="CR112"/>
          <cell r="CS112">
            <v>0</v>
          </cell>
          <cell r="CT112"/>
          <cell r="CU112"/>
          <cell r="CV112">
            <v>0</v>
          </cell>
          <cell r="CW112"/>
          <cell r="CX112"/>
          <cell r="CY112">
            <v>0</v>
          </cell>
          <cell r="CZ112"/>
          <cell r="DA112"/>
          <cell r="DB112">
            <v>0</v>
          </cell>
          <cell r="DC112"/>
          <cell r="DD112"/>
          <cell r="DE112">
            <v>0</v>
          </cell>
          <cell r="DF112"/>
          <cell r="DG112"/>
          <cell r="DH112">
            <v>0</v>
          </cell>
          <cell r="DI112"/>
          <cell r="DJ112"/>
          <cell r="DK112">
            <v>0</v>
          </cell>
          <cell r="DL112">
            <v>0</v>
          </cell>
          <cell r="DM112">
            <v>0</v>
          </cell>
          <cell r="DN112">
            <v>0</v>
          </cell>
          <cell r="DO112">
            <v>0</v>
          </cell>
          <cell r="DP112">
            <v>0</v>
          </cell>
          <cell r="DQ112">
            <v>0</v>
          </cell>
          <cell r="DR112">
            <v>0</v>
          </cell>
          <cell r="DS112">
            <v>0</v>
          </cell>
          <cell r="DT112">
            <v>0</v>
          </cell>
          <cell r="DU112">
            <v>0</v>
          </cell>
          <cell r="DV112">
            <v>0</v>
          </cell>
          <cell r="DW112">
            <v>0</v>
          </cell>
          <cell r="DX112">
            <v>0</v>
          </cell>
          <cell r="DY112">
            <v>0</v>
          </cell>
          <cell r="DZ112">
            <v>0</v>
          </cell>
          <cell r="EA112">
            <v>0</v>
          </cell>
          <cell r="EB112">
            <v>0</v>
          </cell>
          <cell r="EC112">
            <v>0</v>
          </cell>
          <cell r="ED112">
            <v>0</v>
          </cell>
          <cell r="EE112">
            <v>0</v>
          </cell>
          <cell r="EF112">
            <v>0</v>
          </cell>
          <cell r="EG112">
            <v>0</v>
          </cell>
          <cell r="EH112">
            <v>0</v>
          </cell>
          <cell r="EI112">
            <v>0</v>
          </cell>
          <cell r="EJ112">
            <v>0</v>
          </cell>
          <cell r="EK112">
            <v>0</v>
          </cell>
          <cell r="EL112">
            <v>0</v>
          </cell>
          <cell r="EM112">
            <v>0</v>
          </cell>
          <cell r="EN112">
            <v>0</v>
          </cell>
          <cell r="EO112">
            <v>0</v>
          </cell>
        </row>
        <row r="113">
          <cell r="E113" t="str">
            <v>National and regional disaster risk management agents have improved capacities for gender-responsive and risk informed disaster recovery planning and intervention  </v>
          </cell>
          <cell r="F113" t="str">
            <v xml:space="preserve">UNDP will apply its extensive disaster risk management expertise positions in disaster recovery efforts; both short-term through livelihood support and small business continuity, and medium term, through sustainable and resilient reconstruction and rebuilding. </v>
          </cell>
          <cell r="G113">
            <v>44562</v>
          </cell>
          <cell r="H113">
            <v>45261</v>
          </cell>
          <cell r="I113" t="str">
            <v>Sacha Lindo</v>
          </cell>
          <cell r="J113"/>
          <cell r="K113" t="str">
            <v>Sustainable and resilient rehabilation of houess in Barbabua post Hurricane Irma</v>
          </cell>
          <cell r="L113"/>
          <cell r="M113"/>
          <cell r="N113"/>
          <cell r="O113"/>
          <cell r="P113"/>
          <cell r="Q113"/>
          <cell r="R113"/>
          <cell r="S113" t="str">
            <v>Support national authorities in ash and debris waste management</v>
          </cell>
          <cell r="T113"/>
          <cell r="U113" t="str">
            <v>Contribute to gender equality/women’s empowerment in a limited way (1)</v>
          </cell>
          <cell r="V113" t="str">
            <v>Significant contribution to realization of human rights (2)</v>
          </cell>
          <cell r="W113" t="str">
            <v>Contributes to sustaining peace in a limited way  human rights (1)</v>
          </cell>
          <cell r="X113" t="str">
            <v>Capacity Development/Technical Assistance </v>
          </cell>
          <cell r="Y113" t="str">
            <v>People living in remote, poor, rural areas</v>
          </cell>
          <cell r="Z113" t="str">
            <v xml:space="preserve">Humanitarian/ Emergency </v>
          </cell>
          <cell r="AA113" t="str">
            <v>13.1 Strengthen resilience and adaptive capacity to climate-related hazards and natural disasters in all countries</v>
          </cell>
          <cell r="AB113" t="str">
            <v>1.5 By 2030, build the resilience of the poor and those in vulnerable situations and reduce their exposure and vulnerability to climate-related extreme events and other economic, social and environmental shocks and disasters</v>
          </cell>
          <cell r="AC113"/>
          <cell r="AD113"/>
          <cell r="AE113"/>
          <cell r="AF113" t="str">
            <v>Disaster Risk Management</v>
          </cell>
          <cell r="AG113" t="str">
            <v>Disaster Response</v>
          </cell>
          <cell r="AH113" t="str">
            <v>Rehabilitation and Reconstruction</v>
          </cell>
          <cell r="AI113" t="str">
            <v>Mitigating the impact of climate change through disaster risk management and integrated ecosystem management to build ecological resilience and sustainability.</v>
          </cell>
          <cell r="AJ113" t="str">
            <v>Climate Change and Disaster Risk Reduction</v>
          </cell>
          <cell r="AK113" t="str">
            <v>United Nations Development Programme (UNDP)</v>
          </cell>
          <cell r="AL113" t="str">
            <v>European Union; UNDP; Government of Spain</v>
          </cell>
          <cell r="AM113" t="str">
            <v>National Department of Sustainable Development; NEMO</v>
          </cell>
          <cell r="AN113" t="str">
            <v>Government</v>
          </cell>
          <cell r="AO113" t="str">
            <v>Caribbean Disaster Emergency Management Agency (CDEMA)</v>
          </cell>
          <cell r="AP113"/>
          <cell r="AQ113" t="str">
            <v>1) Number of persons in key sectors with updated skills to implement recovery strategies, disaggregated by sex; 2) Number of countries with gender responsive recovery stategies developed and submitted for Cabinet approval</v>
          </cell>
          <cell r="AR113" t="str">
            <v>1.5.3 Number of countries that adopt and implement national disaster risk reduction strategies in line with the Sendai Framework for Disaster Risk Reduction 2015–2030</v>
          </cell>
          <cell r="AS113"/>
          <cell r="AT113"/>
          <cell r="AU113">
            <v>90987.144436462957</v>
          </cell>
          <cell r="AV113">
            <v>56156.902652249999</v>
          </cell>
          <cell r="AW113">
            <v>34830.241784212958</v>
          </cell>
          <cell r="AX113">
            <v>1228326.4498922497</v>
          </cell>
          <cell r="AY113">
            <v>758118.18580537487</v>
          </cell>
          <cell r="AZ113">
            <v>470208.26408687478</v>
          </cell>
          <cell r="BA113">
            <v>2918107.9311652123</v>
          </cell>
          <cell r="BB113">
            <v>1820955.3149625042</v>
          </cell>
          <cell r="BC113">
            <v>1097152.6162027081</v>
          </cell>
          <cell r="BD113">
            <v>909871.44436462969</v>
          </cell>
          <cell r="BE113">
            <v>561569.02652249997</v>
          </cell>
          <cell r="BF113">
            <v>348302.41784212971</v>
          </cell>
          <cell r="BG113">
            <v>1941776.3213173114</v>
          </cell>
          <cell r="BH113">
            <v>1210341.2438488391</v>
          </cell>
          <cell r="BI113">
            <v>731435.0774684723</v>
          </cell>
          <cell r="BJ113">
            <v>90987.144436462957</v>
          </cell>
          <cell r="BK113">
            <v>56156.902652249999</v>
          </cell>
          <cell r="BL113">
            <v>34830.241784212958</v>
          </cell>
          <cell r="BM113">
            <v>0</v>
          </cell>
          <cell r="BN113">
            <v>0</v>
          </cell>
          <cell r="BO113">
            <v>0</v>
          </cell>
          <cell r="BP113">
            <v>90987.144436462957</v>
          </cell>
          <cell r="BQ113">
            <v>56156.902652249999</v>
          </cell>
          <cell r="BR113">
            <v>34830.241784212958</v>
          </cell>
          <cell r="BS113">
            <v>1013603.09008732</v>
          </cell>
          <cell r="BT113">
            <v>630470.43046097725</v>
          </cell>
          <cell r="BU113">
            <v>383132.65962634271</v>
          </cell>
          <cell r="BV113">
            <v>2233692.3625408439</v>
          </cell>
          <cell r="BW113">
            <v>1987087.5268565845</v>
          </cell>
          <cell r="BX113">
            <v>246604.83568425942</v>
          </cell>
          <cell r="BY113">
            <v>16310757.728811998</v>
          </cell>
          <cell r="BZ113">
            <v>3344007.6105540004</v>
          </cell>
          <cell r="CA113">
            <v>12966750.118257998</v>
          </cell>
          <cell r="CB113">
            <v>26829096.761488952</v>
          </cell>
          <cell r="CC113">
            <v>10481020.046967529</v>
          </cell>
          <cell r="CD113">
            <v>16348076.714521423</v>
          </cell>
          <cell r="CE113"/>
          <cell r="CF113"/>
          <cell r="CG113">
            <v>0</v>
          </cell>
          <cell r="CH113"/>
          <cell r="CI113"/>
          <cell r="CJ113">
            <v>0</v>
          </cell>
          <cell r="CK113"/>
          <cell r="CL113"/>
          <cell r="CM113">
            <v>0</v>
          </cell>
          <cell r="CN113"/>
          <cell r="CO113"/>
          <cell r="CP113">
            <v>0</v>
          </cell>
          <cell r="CQ113"/>
          <cell r="CR113"/>
          <cell r="CS113">
            <v>0</v>
          </cell>
          <cell r="CT113"/>
          <cell r="CU113"/>
          <cell r="CV113">
            <v>0</v>
          </cell>
          <cell r="CW113"/>
          <cell r="CX113"/>
          <cell r="CY113">
            <v>0</v>
          </cell>
          <cell r="CZ113"/>
          <cell r="DA113"/>
          <cell r="DB113">
            <v>0</v>
          </cell>
          <cell r="DC113"/>
          <cell r="DD113"/>
          <cell r="DE113">
            <v>0</v>
          </cell>
          <cell r="DF113"/>
          <cell r="DG113"/>
          <cell r="DH113">
            <v>0</v>
          </cell>
          <cell r="DI113"/>
          <cell r="DJ113"/>
          <cell r="DK113">
            <v>0</v>
          </cell>
          <cell r="DL113">
            <v>0</v>
          </cell>
          <cell r="DM113">
            <v>0</v>
          </cell>
          <cell r="DN113">
            <v>0</v>
          </cell>
          <cell r="DO113">
            <v>90987.144436462957</v>
          </cell>
          <cell r="DP113">
            <v>56156.902652249999</v>
          </cell>
          <cell r="DQ113">
            <v>34830.241784212958</v>
          </cell>
          <cell r="DR113">
            <v>1228326.4498922497</v>
          </cell>
          <cell r="DS113">
            <v>758118.18580537487</v>
          </cell>
          <cell r="DT113">
            <v>470208.26408687478</v>
          </cell>
          <cell r="DU113">
            <v>2918107.9311652123</v>
          </cell>
          <cell r="DV113">
            <v>1820955.3149625042</v>
          </cell>
          <cell r="DW113">
            <v>1097152.6162027081</v>
          </cell>
          <cell r="DX113">
            <v>909871.44436462969</v>
          </cell>
          <cell r="DY113">
            <v>561569.02652249997</v>
          </cell>
          <cell r="DZ113">
            <v>348302.41784212971</v>
          </cell>
          <cell r="EA113">
            <v>1941776.3213173114</v>
          </cell>
          <cell r="EB113">
            <v>1210341.2438488391</v>
          </cell>
          <cell r="EC113">
            <v>731435.0774684723</v>
          </cell>
          <cell r="ED113">
            <v>90987.144436462957</v>
          </cell>
          <cell r="EE113">
            <v>56156.902652249999</v>
          </cell>
          <cell r="EF113">
            <v>34830.241784212958</v>
          </cell>
          <cell r="EG113">
            <v>0</v>
          </cell>
          <cell r="EH113">
            <v>0</v>
          </cell>
          <cell r="EI113">
            <v>0</v>
          </cell>
          <cell r="EJ113">
            <v>90987.144436462957</v>
          </cell>
          <cell r="EK113">
            <v>56156.902652249999</v>
          </cell>
          <cell r="EL113">
            <v>34830.241784212958</v>
          </cell>
          <cell r="EM113">
            <v>1013603.09008732</v>
          </cell>
          <cell r="EN113">
            <v>630470.43046097725</v>
          </cell>
          <cell r="EO113">
            <v>383132.65962634271</v>
          </cell>
        </row>
        <row r="114">
          <cell r="E114" t="str">
            <v>National agencies and community groups have access to enhanced integrated, gender responsive disaster preparedness systems</v>
          </cell>
          <cell r="F114" t="str">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ell>
          <cell r="G114">
            <v>44562</v>
          </cell>
          <cell r="H114">
            <v>45261</v>
          </cell>
          <cell r="I114" t="str">
            <v>Sacha Lindo</v>
          </cell>
          <cell r="J114"/>
          <cell r="K114"/>
          <cell r="L114"/>
          <cell r="M114"/>
          <cell r="N114" t="str">
            <v>Strengthening Sustainable Agriculture Management; Update of the Restoration Strategy for the Kalinago Community; Design of an indigenous gender sensitive tourism strategy; Institutional Strengthening of the Kalinago Council;  Strengthening capacities of target communities and government agencies for effective, gender responsive and timely decision making for disaster preparedness;  Strengthening of community resilience using gender responsive DRR and sustainable livelihood approaches; Facilitate learning and application through South South exchanges; Expansion of social protection programmes</v>
          </cell>
          <cell r="O114"/>
          <cell r="P114"/>
          <cell r="Q114"/>
          <cell r="R114"/>
          <cell r="S114"/>
          <cell r="T114"/>
          <cell r="U114" t="str">
            <v>Gender equality/women’s empowerment is a significant objective (2)</v>
          </cell>
          <cell r="V114" t="str">
            <v>Significant contribution to realization of human rights (2)</v>
          </cell>
          <cell r="W114" t="str">
            <v>Contributes to sustaining peace in a limited way  human rights (1)</v>
          </cell>
          <cell r="X114" t="str">
            <v>Capacity Development/Technical Assistance </v>
          </cell>
          <cell r="Y114" t="str">
            <v>Indigenous Groups</v>
          </cell>
          <cell r="Z114" t="str">
            <v xml:space="preserve">Other </v>
          </cell>
          <cell r="AA114" t="str">
            <v>13.1 Strengthen resilience and adaptive capacity to climate-related hazards and natural disasters in all countries</v>
          </cell>
          <cell r="AB114" t="str">
            <v>1.5 By 2030, build the resilience of the poor and those in vulnerable situations and reduce their exposure and vulnerability to climate-related extreme events and other economic, social and environmental shocks and disasters</v>
          </cell>
          <cell r="AC114"/>
          <cell r="AD114"/>
          <cell r="AE114"/>
          <cell r="AF114" t="str">
            <v>Disaster Risk Management</v>
          </cell>
          <cell r="AG114" t="str">
            <v>Disaster Risk Reduction</v>
          </cell>
          <cell r="AH114" t="str">
            <v>Resilience Building</v>
          </cell>
          <cell r="AI114" t="str">
            <v>Mitigating the impact of climate change through disaster risk management and integrated ecosystem management to build ecological resilience and sustainability.</v>
          </cell>
          <cell r="AJ114" t="str">
            <v>Climate Change and Disaster Risk Reduction</v>
          </cell>
          <cell r="AK114" t="str">
            <v>United Nations Development Programme (UNDP)</v>
          </cell>
          <cell r="AL114" t="str">
            <v>Government of Japan; UN - India Development Fund</v>
          </cell>
          <cell r="AM114" t="str">
            <v>National: Department of Sustainable Development</v>
          </cell>
          <cell r="AN114" t="str">
            <v>Government</v>
          </cell>
          <cell r="AO114" t="str">
            <v>Regional: Caribbean Institute for Meteorology and Hydrology (CIMH)</v>
          </cell>
          <cell r="AP114"/>
          <cell r="AQ114" t="str">
            <v>1) Number of new and updated national mechanisms to prepare for and recover from disaster events; 2) % of target groups or communities adopting new DRR measures</v>
          </cell>
          <cell r="AR114" t="str">
            <v>8.3.1 Proportion of informal employment in non‑agriculture employment, by sex</v>
          </cell>
          <cell r="AS114"/>
          <cell r="AT114"/>
          <cell r="AU114"/>
          <cell r="AV114"/>
          <cell r="AW114"/>
          <cell r="AX114"/>
          <cell r="AY114"/>
          <cell r="AZ114">
            <v>0</v>
          </cell>
          <cell r="BA114"/>
          <cell r="BB114"/>
          <cell r="BC114">
            <v>0</v>
          </cell>
          <cell r="BD114"/>
          <cell r="BE114"/>
          <cell r="BF114">
            <v>0</v>
          </cell>
          <cell r="BG114">
            <v>1775281</v>
          </cell>
          <cell r="BH114">
            <v>1775281</v>
          </cell>
          <cell r="BI114">
            <v>0</v>
          </cell>
          <cell r="BJ114"/>
          <cell r="BK114"/>
          <cell r="BL114">
            <v>0</v>
          </cell>
          <cell r="BM114"/>
          <cell r="BN114"/>
          <cell r="BO114">
            <v>0</v>
          </cell>
          <cell r="BP114"/>
          <cell r="BQ114"/>
          <cell r="BR114">
            <v>0</v>
          </cell>
          <cell r="BS114"/>
          <cell r="BT114"/>
          <cell r="BU114">
            <v>0</v>
          </cell>
          <cell r="BV114"/>
          <cell r="BW114"/>
          <cell r="BX114">
            <v>0</v>
          </cell>
          <cell r="BY114"/>
          <cell r="BZ114"/>
          <cell r="CA114">
            <v>0</v>
          </cell>
          <cell r="CB114">
            <v>1775281</v>
          </cell>
          <cell r="CC114">
            <v>1775281</v>
          </cell>
          <cell r="CD114">
            <v>0</v>
          </cell>
          <cell r="CE114"/>
          <cell r="CF114"/>
          <cell r="CG114">
            <v>0</v>
          </cell>
          <cell r="CH114"/>
          <cell r="CI114"/>
          <cell r="CJ114">
            <v>0</v>
          </cell>
          <cell r="CK114"/>
          <cell r="CL114"/>
          <cell r="CM114">
            <v>0</v>
          </cell>
          <cell r="CN114"/>
          <cell r="CO114"/>
          <cell r="CP114">
            <v>0</v>
          </cell>
          <cell r="CQ114"/>
          <cell r="CR114"/>
          <cell r="CS114">
            <v>0</v>
          </cell>
          <cell r="CT114"/>
          <cell r="CU114"/>
          <cell r="CV114">
            <v>0</v>
          </cell>
          <cell r="CW114"/>
          <cell r="CX114"/>
          <cell r="CY114">
            <v>0</v>
          </cell>
          <cell r="CZ114"/>
          <cell r="DA114"/>
          <cell r="DB114">
            <v>0</v>
          </cell>
          <cell r="DC114"/>
          <cell r="DD114"/>
          <cell r="DE114">
            <v>0</v>
          </cell>
          <cell r="DF114"/>
          <cell r="DG114"/>
          <cell r="DH114">
            <v>0</v>
          </cell>
          <cell r="DI114"/>
          <cell r="DJ114"/>
          <cell r="DK114">
            <v>0</v>
          </cell>
          <cell r="DL114">
            <v>0</v>
          </cell>
          <cell r="DM114">
            <v>0</v>
          </cell>
          <cell r="DN114">
            <v>0</v>
          </cell>
          <cell r="DO114">
            <v>0</v>
          </cell>
          <cell r="DP114">
            <v>0</v>
          </cell>
          <cell r="DQ114">
            <v>0</v>
          </cell>
          <cell r="DR114">
            <v>0</v>
          </cell>
          <cell r="DS114">
            <v>0</v>
          </cell>
          <cell r="DT114">
            <v>0</v>
          </cell>
          <cell r="DU114">
            <v>0</v>
          </cell>
          <cell r="DV114">
            <v>0</v>
          </cell>
          <cell r="DW114">
            <v>0</v>
          </cell>
          <cell r="DX114">
            <v>0</v>
          </cell>
          <cell r="DY114">
            <v>0</v>
          </cell>
          <cell r="DZ114">
            <v>0</v>
          </cell>
          <cell r="EA114">
            <v>1775281</v>
          </cell>
          <cell r="EB114">
            <v>1775281</v>
          </cell>
          <cell r="EC114">
            <v>0</v>
          </cell>
          <cell r="ED114">
            <v>0</v>
          </cell>
          <cell r="EE114">
            <v>0</v>
          </cell>
          <cell r="EF114">
            <v>0</v>
          </cell>
          <cell r="EG114">
            <v>0</v>
          </cell>
          <cell r="EH114">
            <v>0</v>
          </cell>
          <cell r="EI114">
            <v>0</v>
          </cell>
          <cell r="EJ114">
            <v>0</v>
          </cell>
          <cell r="EK114">
            <v>0</v>
          </cell>
          <cell r="EL114">
            <v>0</v>
          </cell>
          <cell r="EM114">
            <v>0</v>
          </cell>
          <cell r="EN114">
            <v>0</v>
          </cell>
          <cell r="EO114">
            <v>0</v>
          </cell>
        </row>
        <row r="115">
          <cell r="E115"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5"/>
          <cell r="G115"/>
          <cell r="H115"/>
          <cell r="I115"/>
          <cell r="J115"/>
          <cell r="K115"/>
          <cell r="L115"/>
          <cell r="M115"/>
          <cell r="N115"/>
          <cell r="O115"/>
          <cell r="P115"/>
          <cell r="Q115"/>
          <cell r="R115"/>
          <cell r="S115"/>
          <cell r="T115"/>
          <cell r="U115"/>
          <cell r="V115"/>
          <cell r="W115"/>
          <cell r="X115"/>
          <cell r="Y115" t="str">
            <v>Residents</v>
          </cell>
          <cell r="Z115"/>
          <cell r="AA115"/>
          <cell r="AB115"/>
          <cell r="AC115"/>
          <cell r="AD115"/>
          <cell r="AE115"/>
          <cell r="AF115"/>
          <cell r="AG115"/>
          <cell r="AH115"/>
          <cell r="AI115" t="str">
            <v>Mitigating the impact of climate change through disaster risk management and integrated ecosystem management to build ecological resilience and sustainability.</v>
          </cell>
          <cell r="AJ115"/>
          <cell r="AK115" t="str">
            <v>United Nations Development Programme (UNDP)</v>
          </cell>
          <cell r="AL115"/>
          <cell r="AM115" t="str">
            <v>Department of Sustainable Development;  Ministry of Infrastructure, Ports, Transport, Physical Development and Urban Renewal</v>
          </cell>
          <cell r="AN115"/>
          <cell r="AO115"/>
          <cell r="AP115"/>
          <cell r="AQ115"/>
          <cell r="AR115" t="str">
            <v>1.5.3 Number of countries that adopt and implement national disaster risk reduction strategies in line with the Sendai Framework for Disaster Risk Reduction 2015–2030</v>
          </cell>
          <cell r="AS115"/>
          <cell r="AT115"/>
          <cell r="AU115"/>
          <cell r="AV115"/>
          <cell r="AW115"/>
          <cell r="AX115"/>
          <cell r="AY115"/>
          <cell r="AZ115">
            <v>0</v>
          </cell>
          <cell r="BA115"/>
          <cell r="BB115"/>
          <cell r="BC115">
            <v>0</v>
          </cell>
          <cell r="BD115"/>
          <cell r="BE115"/>
          <cell r="BF115">
            <v>0</v>
          </cell>
          <cell r="BG115"/>
          <cell r="BH115"/>
          <cell r="BI115">
            <v>0</v>
          </cell>
          <cell r="BJ115"/>
          <cell r="BK115"/>
          <cell r="BL115">
            <v>0</v>
          </cell>
          <cell r="BM115"/>
          <cell r="BN115"/>
          <cell r="BO115">
            <v>0</v>
          </cell>
          <cell r="BP115"/>
          <cell r="BQ115"/>
          <cell r="BR115">
            <v>0</v>
          </cell>
          <cell r="BS115"/>
          <cell r="BT115"/>
          <cell r="BU115">
            <v>0</v>
          </cell>
          <cell r="BV115"/>
          <cell r="BW115"/>
          <cell r="BX115">
            <v>0</v>
          </cell>
          <cell r="BY115"/>
          <cell r="BZ115"/>
          <cell r="CA115">
            <v>0</v>
          </cell>
          <cell r="CB115">
            <v>0</v>
          </cell>
          <cell r="CC115">
            <v>0</v>
          </cell>
          <cell r="CD115">
            <v>0</v>
          </cell>
          <cell r="CE115"/>
          <cell r="CF115"/>
          <cell r="CG115">
            <v>0</v>
          </cell>
          <cell r="CH115"/>
          <cell r="CI115"/>
          <cell r="CJ115">
            <v>0</v>
          </cell>
          <cell r="CK115"/>
          <cell r="CL115"/>
          <cell r="CM115">
            <v>0</v>
          </cell>
          <cell r="CN115"/>
          <cell r="CO115"/>
          <cell r="CP115">
            <v>0</v>
          </cell>
          <cell r="CQ115"/>
          <cell r="CR115"/>
          <cell r="CS115">
            <v>0</v>
          </cell>
          <cell r="CT115"/>
          <cell r="CU115"/>
          <cell r="CV115">
            <v>0</v>
          </cell>
          <cell r="CW115"/>
          <cell r="CX115"/>
          <cell r="CY115">
            <v>0</v>
          </cell>
          <cell r="CZ115"/>
          <cell r="DA115"/>
          <cell r="DB115">
            <v>0</v>
          </cell>
          <cell r="DC115"/>
          <cell r="DD115"/>
          <cell r="DE115">
            <v>0</v>
          </cell>
          <cell r="DF115"/>
          <cell r="DG115"/>
          <cell r="DH115">
            <v>0</v>
          </cell>
          <cell r="DI115"/>
          <cell r="DJ115"/>
          <cell r="DK115">
            <v>0</v>
          </cell>
          <cell r="DL115">
            <v>0</v>
          </cell>
          <cell r="DM115">
            <v>0</v>
          </cell>
          <cell r="DN115">
            <v>0</v>
          </cell>
          <cell r="DO115">
            <v>0</v>
          </cell>
          <cell r="DP115">
            <v>0</v>
          </cell>
          <cell r="DQ115">
            <v>0</v>
          </cell>
          <cell r="DR115">
            <v>0</v>
          </cell>
          <cell r="DS115">
            <v>0</v>
          </cell>
          <cell r="DT115">
            <v>0</v>
          </cell>
          <cell r="DU115">
            <v>0</v>
          </cell>
          <cell r="DV115">
            <v>0</v>
          </cell>
          <cell r="DW115">
            <v>0</v>
          </cell>
          <cell r="DX115">
            <v>0</v>
          </cell>
          <cell r="DY115">
            <v>0</v>
          </cell>
          <cell r="DZ115">
            <v>0</v>
          </cell>
          <cell r="EA115">
            <v>0</v>
          </cell>
          <cell r="EB115">
            <v>0</v>
          </cell>
          <cell r="EC115">
            <v>0</v>
          </cell>
          <cell r="ED115">
            <v>0</v>
          </cell>
          <cell r="EE115">
            <v>0</v>
          </cell>
          <cell r="EF115">
            <v>0</v>
          </cell>
          <cell r="EG115">
            <v>0</v>
          </cell>
          <cell r="EH115">
            <v>0</v>
          </cell>
          <cell r="EI115">
            <v>0</v>
          </cell>
          <cell r="EJ115">
            <v>0</v>
          </cell>
          <cell r="EK115">
            <v>0</v>
          </cell>
          <cell r="EL115">
            <v>0</v>
          </cell>
          <cell r="EM115">
            <v>0</v>
          </cell>
          <cell r="EN115">
            <v>0</v>
          </cell>
          <cell r="EO115">
            <v>0</v>
          </cell>
        </row>
        <row r="116">
          <cell r="E116" t="str">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ell>
          <cell r="F116" t="str">
            <v>Project to be implemented "Climate change impacts and adaption assessment for coastal transport infrastructure in OECS" - requested by the OECS Commission in June 2021 - will aim to assess climate-related risks in SIDS, and develop relevant technical and policy solutions.  TA funding for the project, including as part of COVID-19 recovery efforts, still needs to be mobilized.</v>
          </cell>
          <cell r="G116">
            <v>44927</v>
          </cell>
          <cell r="H116"/>
          <cell r="I116" t="str">
            <v>regina.asariotis@unctad.org</v>
          </cell>
          <cell r="J116"/>
          <cell r="K116"/>
          <cell r="L116"/>
          <cell r="M116"/>
          <cell r="N116"/>
          <cell r="O116"/>
          <cell r="P116"/>
          <cell r="Q116"/>
          <cell r="R116"/>
          <cell r="S116"/>
          <cell r="T116" t="str">
            <v>Collaborative activities in coordination with OECS</v>
          </cell>
          <cell r="U116" t="str">
            <v>Contribute to gender equality/women’s empowerment in a limited way (1)</v>
          </cell>
          <cell r="V116" t="str">
            <v>Not expected to contribute to realization of human rights (0)</v>
          </cell>
          <cell r="W116" t="str">
            <v>Not expected to contribute to sustaining peace (0)</v>
          </cell>
          <cell r="X116" t="str">
            <v>Policy Advice and Thought Leadership </v>
          </cell>
          <cell r="Y116"/>
          <cell r="Z116" t="str">
            <v xml:space="preserve">Joint Programmes </v>
          </cell>
          <cell r="AA116" t="str">
            <v>13.1 Strengthen resilience and adaptive capacity to climate-related hazards and natural disasters in all countries</v>
          </cell>
          <cell r="AB116" t="str">
            <v>1.5 By 2030, build the resilience of the poor and those in vulnerable situations and reduce their exposure and vulnerability to climate-related extreme events and other economic, social and environmental shocks and disasters</v>
          </cell>
          <cell r="AC116" t="str">
            <v>9.1 Develop quality, reliable, sustainable and resilient infrastructure, including regional and transborder infrastructure, to support economic development and human well-being, with a focus on affordable and equitable access for all</v>
          </cell>
          <cell r="AD116" t="str">
            <v>11.2 By 2030, provide access to safe, affordable, accessible and sustainable transport systems for all, improving road safety, notably by expanding public transport, with special attention to the needs of those in vulnerable situations, women, children, persons with disabilities and older persons</v>
          </cell>
          <cell r="AE116" t="str">
            <v>13.2 Integrate climate change measures into national policies, strategies and planning</v>
          </cell>
          <cell r="AF116" t="str">
            <v>Climate Change Adaptation and Resilience</v>
          </cell>
          <cell r="AG116" t="str">
            <v>Climate Adaptation</v>
          </cell>
          <cell r="AH116" t="str">
            <v>Capacity Building</v>
          </cell>
          <cell r="AI116"/>
          <cell r="AJ116" t="str">
            <v>Climate Change and Disaster Risk Reduction</v>
          </cell>
          <cell r="AK116" t="str">
            <v>United Nations Conference on Trade and Development (UNCTAD)</v>
          </cell>
          <cell r="AL116"/>
          <cell r="AM116" t="str">
            <v>OECS Comm., UWI, ECLAC</v>
          </cell>
          <cell r="AN116" t="str">
            <v>COM (Combination)</v>
          </cell>
          <cell r="AO116" t="str">
            <v>Organisation of Eastern Caribbean States (OECS)</v>
          </cell>
          <cell r="AP116" t="str">
            <v>ECLAC</v>
          </cell>
          <cell r="AQ116"/>
          <cell r="AR116" t="str">
            <v>1.5.3 Number of countries that adopt and implement national disaster risk reduction strategies in line with the Sendai Framework for Disaster Risk Reduction 2015–2030</v>
          </cell>
          <cell r="AS116"/>
          <cell r="AT116"/>
          <cell r="AU116"/>
          <cell r="AV116"/>
          <cell r="AW116"/>
          <cell r="AX116"/>
          <cell r="AY116"/>
          <cell r="AZ116">
            <v>0</v>
          </cell>
          <cell r="BA116"/>
          <cell r="BB116"/>
          <cell r="BC116">
            <v>0</v>
          </cell>
          <cell r="BD116"/>
          <cell r="BE116"/>
          <cell r="BF116">
            <v>0</v>
          </cell>
          <cell r="BG116"/>
          <cell r="BH116"/>
          <cell r="BI116">
            <v>0</v>
          </cell>
          <cell r="BJ116"/>
          <cell r="BK116"/>
          <cell r="BL116">
            <v>0</v>
          </cell>
          <cell r="BM116"/>
          <cell r="BN116"/>
          <cell r="BO116">
            <v>0</v>
          </cell>
          <cell r="BP116"/>
          <cell r="BQ116"/>
          <cell r="BR116">
            <v>0</v>
          </cell>
          <cell r="BS116"/>
          <cell r="BT116"/>
          <cell r="BU116">
            <v>0</v>
          </cell>
          <cell r="BV116"/>
          <cell r="BW116"/>
          <cell r="BX116">
            <v>0</v>
          </cell>
          <cell r="BY116">
            <v>965600</v>
          </cell>
          <cell r="BZ116"/>
          <cell r="CA116">
            <v>965600</v>
          </cell>
          <cell r="CB116">
            <v>965600</v>
          </cell>
          <cell r="CC116">
            <v>0</v>
          </cell>
          <cell r="CD116">
            <v>965600</v>
          </cell>
          <cell r="CE116"/>
          <cell r="CF116"/>
          <cell r="CG116">
            <v>0</v>
          </cell>
          <cell r="CH116"/>
          <cell r="CI116"/>
          <cell r="CJ116">
            <v>0</v>
          </cell>
          <cell r="CK116"/>
          <cell r="CL116"/>
          <cell r="CM116">
            <v>0</v>
          </cell>
          <cell r="CN116"/>
          <cell r="CO116"/>
          <cell r="CP116">
            <v>0</v>
          </cell>
          <cell r="CQ116"/>
          <cell r="CR116"/>
          <cell r="CS116">
            <v>0</v>
          </cell>
          <cell r="CT116"/>
          <cell r="CU116"/>
          <cell r="CV116">
            <v>0</v>
          </cell>
          <cell r="CW116"/>
          <cell r="CX116"/>
          <cell r="CY116">
            <v>0</v>
          </cell>
          <cell r="CZ116"/>
          <cell r="DA116"/>
          <cell r="DB116">
            <v>0</v>
          </cell>
          <cell r="DC116"/>
          <cell r="DD116"/>
          <cell r="DE116">
            <v>0</v>
          </cell>
          <cell r="DF116"/>
          <cell r="DG116"/>
          <cell r="DH116">
            <v>0</v>
          </cell>
          <cell r="DI116"/>
          <cell r="DJ116"/>
          <cell r="DK116">
            <v>0</v>
          </cell>
          <cell r="DL116">
            <v>0</v>
          </cell>
          <cell r="DM116">
            <v>0</v>
          </cell>
          <cell r="DN116">
            <v>0</v>
          </cell>
          <cell r="DO116">
            <v>0</v>
          </cell>
          <cell r="DP116">
            <v>0</v>
          </cell>
          <cell r="DQ116">
            <v>0</v>
          </cell>
          <cell r="DR116">
            <v>0</v>
          </cell>
          <cell r="DS116">
            <v>0</v>
          </cell>
          <cell r="DT116">
            <v>0</v>
          </cell>
          <cell r="DU116">
            <v>0</v>
          </cell>
          <cell r="DV116">
            <v>0</v>
          </cell>
          <cell r="DW116">
            <v>0</v>
          </cell>
          <cell r="DX116">
            <v>0</v>
          </cell>
          <cell r="DY116">
            <v>0</v>
          </cell>
          <cell r="DZ116">
            <v>0</v>
          </cell>
          <cell r="EA116">
            <v>0</v>
          </cell>
          <cell r="EB116">
            <v>0</v>
          </cell>
          <cell r="EC116">
            <v>0</v>
          </cell>
          <cell r="ED116">
            <v>0</v>
          </cell>
          <cell r="EE116">
            <v>0</v>
          </cell>
          <cell r="EF116">
            <v>0</v>
          </cell>
          <cell r="EG116">
            <v>0</v>
          </cell>
          <cell r="EH116">
            <v>0</v>
          </cell>
          <cell r="EI116">
            <v>0</v>
          </cell>
          <cell r="EJ116">
            <v>0</v>
          </cell>
          <cell r="EK116">
            <v>0</v>
          </cell>
          <cell r="EL116">
            <v>0</v>
          </cell>
          <cell r="EM116">
            <v>0</v>
          </cell>
          <cell r="EN116">
            <v>0</v>
          </cell>
          <cell r="EO116">
            <v>0</v>
          </cell>
        </row>
        <row r="117">
          <cell r="E117" t="str">
            <v>Productive land- and seascapes and fresh water are sustainably managed.</v>
          </cell>
          <cell r="F117" t="str">
            <v>Interventions designed to improve the management of land and water resources to enhance biodiversity.</v>
          </cell>
          <cell r="G117">
            <v>42009</v>
          </cell>
          <cell r="H117" t="str">
            <v>30/03/2022</v>
          </cell>
          <cell r="I117" t="str">
            <v>Christopher Cox</v>
          </cell>
          <cell r="J117"/>
          <cell r="K117"/>
          <cell r="L117"/>
          <cell r="M117"/>
          <cell r="N117"/>
          <cell r="O117"/>
          <cell r="P117"/>
          <cell r="Q117"/>
          <cell r="R117" t="str">
            <v>Output C1.1.1: Ecological considerations integrated into planning policies and regulations for development categories
Output C1.1.2: Land Use Plan for NE Coast/Iyanola, incorporating valuation of ecosystem goods and services
Output C1.1.3: Enhanced capacity of national and local leaders to uptake ecosystem services values considerations in planning  in decision making
Output C2.1.1: Zoning plan for restoration of degraded forest areas NE Coast
Output C2.2.1:  Restoration of degraded priority forest areas nationwide
Output C2.3.1:  Rehabilitation of riparian, ravine, beach and migratory corridors of NE  Coast/ Iyanola forest areas (200 ha)
Output C2.3.2:  At least 1 agreement negotiated  for non government (private) forest areas NE Coast/Iyanola
Output C2.3.3:  Two private concessions established to raise revenue for SFM
Output C2.3.4:  Research and Monitoring programme established for indicator species
Output C3.1.1:  Enhanced management effectiveness of 4 key NE Dry Forest Reserves (200 ha)
Output C3.1.2:  Boundaries set for Grande Anse and Louvet Marine Reserves
Output C3.2.1.:  Management and sustainable financing plan established for Grand Anse Marine Reserves in NE Coast
Output C3.2.2:  Community based management plan for Louvet Mangroves
Output C3.3.1: Develop business plan to promote new tourism and other income generating activities and enhance existing ones
Output C4.1.1:  Market, knowledge and capacity barriers for the community level production of biodiversity friendly goods and services removed
Output C4.2.1:  Assessment of marketing potential for BD friendly goods and services
Output C4.2.2:  Guidelines for 3 BD friendly goods and services produced</v>
          </cell>
          <cell r="S117"/>
          <cell r="T117"/>
          <cell r="U117" t="str">
            <v>Gender equality/women’s empowerment is a significant objective (2)</v>
          </cell>
          <cell r="V117" t="str">
            <v>Not expected to contribute to realization of human rights (0)</v>
          </cell>
          <cell r="W117" t="str">
            <v>Not expected to contribute to sustaining peace (0)</v>
          </cell>
          <cell r="X117" t="str">
            <v>Capacity Development/Technical Assistance </v>
          </cell>
          <cell r="Y117" t="str">
            <v>Women and Girls</v>
          </cell>
          <cell r="Z117"/>
          <cell r="AA117"/>
          <cell r="AB117"/>
          <cell r="AC117"/>
          <cell r="AD117"/>
          <cell r="AE117"/>
          <cell r="AF117" t="str">
            <v>Sustainable Production</v>
          </cell>
          <cell r="AG117" t="str">
            <v>Water Resource Management</v>
          </cell>
          <cell r="AH117" t="str">
            <v xml:space="preserve">Ecosystem management </v>
          </cell>
          <cell r="AI117" t="str">
            <v>Mitigating the impact of climate change through disaster risk management and integrated ecosystem management to build ecological resilience and sustainability.</v>
          </cell>
          <cell r="AJ117" t="str">
            <v>Tailored Policy Support &amp; Technical Assistance</v>
          </cell>
          <cell r="AK117" t="str">
            <v>United Nations Environment Program (UNEP)</v>
          </cell>
          <cell r="AL117"/>
          <cell r="AM117" t="str">
            <v>Department of Sustainable Development</v>
          </cell>
          <cell r="AN117"/>
          <cell r="AO117"/>
          <cell r="AP117"/>
          <cell r="AQ117"/>
          <cell r="AR117" t="str">
            <v>14.5.1 Coverage of protected areas in relation to marine areas</v>
          </cell>
          <cell r="AS117"/>
          <cell r="AT117"/>
          <cell r="AU117"/>
          <cell r="AV117"/>
          <cell r="AW117"/>
          <cell r="AX117"/>
          <cell r="AY117"/>
          <cell r="AZ117">
            <v>0</v>
          </cell>
          <cell r="BA117"/>
          <cell r="BB117"/>
          <cell r="BC117">
            <v>0</v>
          </cell>
          <cell r="BD117"/>
          <cell r="BE117"/>
          <cell r="BF117">
            <v>0</v>
          </cell>
          <cell r="BG117"/>
          <cell r="BH117"/>
          <cell r="BI117">
            <v>0</v>
          </cell>
          <cell r="BJ117"/>
          <cell r="BK117"/>
          <cell r="BL117">
            <v>0</v>
          </cell>
          <cell r="BM117"/>
          <cell r="BN117"/>
          <cell r="BO117">
            <v>0</v>
          </cell>
          <cell r="BP117"/>
          <cell r="BQ117"/>
          <cell r="BR117">
            <v>0</v>
          </cell>
          <cell r="BS117"/>
          <cell r="BT117">
            <v>445370</v>
          </cell>
          <cell r="BU117">
            <v>-445370</v>
          </cell>
          <cell r="BV117"/>
          <cell r="BW117"/>
          <cell r="BX117">
            <v>0</v>
          </cell>
          <cell r="BY117"/>
          <cell r="BZ117"/>
          <cell r="CA117">
            <v>0</v>
          </cell>
          <cell r="CB117">
            <v>0</v>
          </cell>
          <cell r="CC117">
            <v>445370</v>
          </cell>
          <cell r="CD117">
            <v>-445370</v>
          </cell>
          <cell r="CE117"/>
          <cell r="CF117"/>
          <cell r="CG117">
            <v>0</v>
          </cell>
          <cell r="CH117"/>
          <cell r="CI117"/>
          <cell r="CJ117">
            <v>0</v>
          </cell>
          <cell r="CK117"/>
          <cell r="CL117"/>
          <cell r="CM117">
            <v>0</v>
          </cell>
          <cell r="CN117"/>
          <cell r="CO117"/>
          <cell r="CP117">
            <v>0</v>
          </cell>
          <cell r="CQ117"/>
          <cell r="CR117"/>
          <cell r="CS117">
            <v>0</v>
          </cell>
          <cell r="CT117"/>
          <cell r="CU117"/>
          <cell r="CV117">
            <v>0</v>
          </cell>
          <cell r="CW117"/>
          <cell r="CX117"/>
          <cell r="CY117">
            <v>0</v>
          </cell>
          <cell r="CZ117"/>
          <cell r="DA117"/>
          <cell r="DB117">
            <v>0</v>
          </cell>
          <cell r="DC117"/>
          <cell r="DD117">
            <v>445370</v>
          </cell>
          <cell r="DE117">
            <v>-445370</v>
          </cell>
          <cell r="DF117"/>
          <cell r="DG117"/>
          <cell r="DH117">
            <v>0</v>
          </cell>
          <cell r="DI117"/>
          <cell r="DJ117"/>
          <cell r="DK117">
            <v>0</v>
          </cell>
          <cell r="DL117">
            <v>0</v>
          </cell>
          <cell r="DM117">
            <v>445370</v>
          </cell>
          <cell r="DN117">
            <v>-445370</v>
          </cell>
          <cell r="DO117">
            <v>0</v>
          </cell>
          <cell r="DP117">
            <v>0</v>
          </cell>
          <cell r="DQ117">
            <v>0</v>
          </cell>
          <cell r="DR117">
            <v>0</v>
          </cell>
          <cell r="DS117">
            <v>0</v>
          </cell>
          <cell r="DT117">
            <v>0</v>
          </cell>
          <cell r="DU117">
            <v>0</v>
          </cell>
          <cell r="DV117">
            <v>0</v>
          </cell>
          <cell r="DW117">
            <v>0</v>
          </cell>
          <cell r="DX117">
            <v>0</v>
          </cell>
          <cell r="DY117">
            <v>0</v>
          </cell>
          <cell r="DZ117">
            <v>0</v>
          </cell>
          <cell r="EA117">
            <v>0</v>
          </cell>
          <cell r="EB117">
            <v>0</v>
          </cell>
          <cell r="EC117">
            <v>0</v>
          </cell>
          <cell r="ED117">
            <v>0</v>
          </cell>
          <cell r="EE117">
            <v>0</v>
          </cell>
          <cell r="EF117">
            <v>0</v>
          </cell>
          <cell r="EG117">
            <v>0</v>
          </cell>
          <cell r="EH117">
            <v>0</v>
          </cell>
          <cell r="EI117">
            <v>0</v>
          </cell>
          <cell r="EJ117">
            <v>0</v>
          </cell>
          <cell r="EK117">
            <v>0</v>
          </cell>
          <cell r="EL117">
            <v>0</v>
          </cell>
          <cell r="EM117">
            <v>0</v>
          </cell>
          <cell r="EN117">
            <v>890740</v>
          </cell>
          <cell r="EO117">
            <v>-890740</v>
          </cell>
        </row>
        <row r="118">
          <cell r="E118" t="str">
            <v>A sustainable ocean and coastal economy contributes to prosperity and pollution-free development.</v>
          </cell>
          <cell r="F118" t="str">
            <v>Interventions designed to promote sustainable ecosystem management harmonizing nature protection and social development.</v>
          </cell>
          <cell r="G118"/>
          <cell r="H118"/>
          <cell r="I118"/>
          <cell r="J118"/>
          <cell r="K118"/>
          <cell r="L118"/>
          <cell r="M118"/>
          <cell r="N118"/>
          <cell r="O118"/>
          <cell r="P118"/>
          <cell r="Q118"/>
          <cell r="R118"/>
          <cell r="S118"/>
          <cell r="T118"/>
          <cell r="U118"/>
          <cell r="V118"/>
          <cell r="W118"/>
          <cell r="X118"/>
          <cell r="Y118" t="str">
            <v>Farmers, fisherfolk, women. persons living in rural areas</v>
          </cell>
          <cell r="Z118"/>
          <cell r="AA118"/>
          <cell r="AB118"/>
          <cell r="AC118"/>
          <cell r="AD118"/>
          <cell r="AE118"/>
          <cell r="AF118" t="str">
            <v>Natural Resource Management</v>
          </cell>
          <cell r="AG118" t="str">
            <v xml:space="preserve">Blue /Green Economy </v>
          </cell>
          <cell r="AH118" t="str">
            <v xml:space="preserve">Ecosystem management </v>
          </cell>
          <cell r="AI118" t="str">
            <v>Mitigating the impact of climate change through disaster risk management and integrated ecosystem management to build ecological resilience and sustainability.</v>
          </cell>
          <cell r="AJ118" t="str">
            <v>Tailored Policy Support &amp; Technical Assistance</v>
          </cell>
          <cell r="AK118" t="str">
            <v>United Nations Environment Program (UNEP)</v>
          </cell>
          <cell r="AL118"/>
          <cell r="AM118" t="str">
            <v>Ministry of Agriculture, Fisheries, Food Security and Rural Development; Dept. of Sustainable Development</v>
          </cell>
          <cell r="AN118"/>
          <cell r="AO118"/>
          <cell r="AP118"/>
          <cell r="AQ118"/>
          <cell r="AR118"/>
          <cell r="AS118"/>
          <cell r="AT118"/>
          <cell r="AU118"/>
          <cell r="AV118"/>
          <cell r="AW118"/>
          <cell r="AX118"/>
          <cell r="AY118"/>
          <cell r="AZ118">
            <v>0</v>
          </cell>
          <cell r="BA118"/>
          <cell r="BB118"/>
          <cell r="BC118">
            <v>0</v>
          </cell>
          <cell r="BD118"/>
          <cell r="BE118"/>
          <cell r="BF118">
            <v>0</v>
          </cell>
          <cell r="BG118"/>
          <cell r="BH118"/>
          <cell r="BI118">
            <v>0</v>
          </cell>
          <cell r="BJ118"/>
          <cell r="BK118"/>
          <cell r="BL118">
            <v>0</v>
          </cell>
          <cell r="BM118"/>
          <cell r="BN118"/>
          <cell r="BO118">
            <v>0</v>
          </cell>
          <cell r="BP118"/>
          <cell r="BQ118"/>
          <cell r="BR118">
            <v>0</v>
          </cell>
          <cell r="BS118"/>
          <cell r="BT118"/>
          <cell r="BU118">
            <v>0</v>
          </cell>
          <cell r="BV118"/>
          <cell r="BW118"/>
          <cell r="BX118">
            <v>0</v>
          </cell>
          <cell r="BY118"/>
          <cell r="BZ118"/>
          <cell r="CA118">
            <v>0</v>
          </cell>
          <cell r="CB118">
            <v>0</v>
          </cell>
          <cell r="CC118">
            <v>0</v>
          </cell>
          <cell r="CD118">
            <v>0</v>
          </cell>
          <cell r="CE118"/>
          <cell r="CF118"/>
          <cell r="CG118">
            <v>0</v>
          </cell>
          <cell r="CH118"/>
          <cell r="CI118"/>
          <cell r="CJ118">
            <v>0</v>
          </cell>
          <cell r="CK118"/>
          <cell r="CL118"/>
          <cell r="CM118">
            <v>0</v>
          </cell>
          <cell r="CN118"/>
          <cell r="CO118"/>
          <cell r="CP118">
            <v>0</v>
          </cell>
          <cell r="CQ118"/>
          <cell r="CR118"/>
          <cell r="CS118">
            <v>0</v>
          </cell>
          <cell r="CT118"/>
          <cell r="CU118"/>
          <cell r="CV118">
            <v>0</v>
          </cell>
          <cell r="CW118"/>
          <cell r="CX118"/>
          <cell r="CY118">
            <v>0</v>
          </cell>
          <cell r="CZ118"/>
          <cell r="DA118"/>
          <cell r="DB118">
            <v>0</v>
          </cell>
          <cell r="DC118"/>
          <cell r="DD118"/>
          <cell r="DE118">
            <v>0</v>
          </cell>
          <cell r="DF118"/>
          <cell r="DG118"/>
          <cell r="DH118">
            <v>0</v>
          </cell>
          <cell r="DI118"/>
          <cell r="DJ118"/>
          <cell r="DK118">
            <v>0</v>
          </cell>
          <cell r="DL118">
            <v>0</v>
          </cell>
          <cell r="DM118">
            <v>0</v>
          </cell>
          <cell r="DN118">
            <v>0</v>
          </cell>
          <cell r="DO118">
            <v>0</v>
          </cell>
          <cell r="DP118">
            <v>0</v>
          </cell>
          <cell r="DQ118">
            <v>0</v>
          </cell>
          <cell r="DR118">
            <v>0</v>
          </cell>
          <cell r="DS118">
            <v>0</v>
          </cell>
          <cell r="DT118">
            <v>0</v>
          </cell>
          <cell r="DU118">
            <v>0</v>
          </cell>
          <cell r="DV118">
            <v>0</v>
          </cell>
          <cell r="DW118">
            <v>0</v>
          </cell>
          <cell r="DX118">
            <v>0</v>
          </cell>
          <cell r="DY118">
            <v>0</v>
          </cell>
          <cell r="DZ118">
            <v>0</v>
          </cell>
          <cell r="EA118">
            <v>0</v>
          </cell>
          <cell r="EB118">
            <v>0</v>
          </cell>
          <cell r="EC118">
            <v>0</v>
          </cell>
          <cell r="ED118">
            <v>0</v>
          </cell>
          <cell r="EE118">
            <v>0</v>
          </cell>
          <cell r="EF118">
            <v>0</v>
          </cell>
          <cell r="EG118">
            <v>0</v>
          </cell>
          <cell r="EH118">
            <v>0</v>
          </cell>
          <cell r="EI118">
            <v>0</v>
          </cell>
          <cell r="EJ118">
            <v>0</v>
          </cell>
          <cell r="EK118">
            <v>0</v>
          </cell>
          <cell r="EL118">
            <v>0</v>
          </cell>
          <cell r="EM118">
            <v>0</v>
          </cell>
          <cell r="EN118">
            <v>0</v>
          </cell>
          <cell r="EO118">
            <v>0</v>
          </cell>
        </row>
        <row r="119">
          <cell r="E119" t="str">
            <v>Food systems support biodiversity and environmental sustainability</v>
          </cell>
          <cell r="F119" t="str">
            <v>Interventions designed to rehabilitate and restore productive landscapes and seascapes, while enhancing biodiversity.</v>
          </cell>
          <cell r="G119"/>
          <cell r="H119"/>
          <cell r="I119"/>
          <cell r="J119"/>
          <cell r="K119"/>
          <cell r="L119"/>
          <cell r="M119"/>
          <cell r="N119"/>
          <cell r="O119"/>
          <cell r="P119"/>
          <cell r="Q119"/>
          <cell r="R119"/>
          <cell r="S119"/>
          <cell r="T119"/>
          <cell r="U119"/>
          <cell r="V119"/>
          <cell r="W119"/>
          <cell r="X119"/>
          <cell r="Y119" t="str">
            <v>Persons living in coastal areas and other areas proned to natural disaster</v>
          </cell>
          <cell r="Z119"/>
          <cell r="AA119"/>
          <cell r="AB119"/>
          <cell r="AC119"/>
          <cell r="AD119"/>
          <cell r="AE119"/>
          <cell r="AF119" t="str">
            <v xml:space="preserve">Biodiversity </v>
          </cell>
          <cell r="AG119" t="str">
            <v>Biodiversity and Ecosystems  for food and agriculture</v>
          </cell>
          <cell r="AH119" t="str">
            <v>Sustainable food and agriculture</v>
          </cell>
          <cell r="AI119" t="str">
            <v>Mitigating the impact of climate change through disaster risk management and integrated ecosystem management to build ecological resilience and sustainability.</v>
          </cell>
          <cell r="AJ119" t="str">
            <v>Tailored Policy Support &amp; Technical Assistance</v>
          </cell>
          <cell r="AK119" t="str">
            <v>United Nations Environment Program (UNEP)</v>
          </cell>
          <cell r="AL119"/>
          <cell r="AM119" t="str">
            <v>Department of Sustainable Development</v>
          </cell>
          <cell r="AN119"/>
          <cell r="AO119"/>
          <cell r="AP119"/>
          <cell r="AQ119"/>
          <cell r="AR119"/>
          <cell r="AS119"/>
          <cell r="AT119"/>
          <cell r="AU119"/>
          <cell r="AV119"/>
          <cell r="AW119"/>
          <cell r="AX119"/>
          <cell r="AY119"/>
          <cell r="AZ119">
            <v>0</v>
          </cell>
          <cell r="BA119"/>
          <cell r="BB119"/>
          <cell r="BC119">
            <v>0</v>
          </cell>
          <cell r="BD119"/>
          <cell r="BE119"/>
          <cell r="BF119">
            <v>0</v>
          </cell>
          <cell r="BG119"/>
          <cell r="BH119"/>
          <cell r="BI119">
            <v>0</v>
          </cell>
          <cell r="BJ119"/>
          <cell r="BK119"/>
          <cell r="BL119">
            <v>0</v>
          </cell>
          <cell r="BM119"/>
          <cell r="BN119"/>
          <cell r="BO119">
            <v>0</v>
          </cell>
          <cell r="BP119"/>
          <cell r="BQ119"/>
          <cell r="BR119">
            <v>0</v>
          </cell>
          <cell r="BS119"/>
          <cell r="BT119"/>
          <cell r="BU119">
            <v>0</v>
          </cell>
          <cell r="BV119"/>
          <cell r="BW119"/>
          <cell r="BX119">
            <v>0</v>
          </cell>
          <cell r="BY119"/>
          <cell r="BZ119"/>
          <cell r="CA119">
            <v>0</v>
          </cell>
          <cell r="CB119">
            <v>0</v>
          </cell>
          <cell r="CC119">
            <v>0</v>
          </cell>
          <cell r="CD119">
            <v>0</v>
          </cell>
          <cell r="CE119"/>
          <cell r="CF119"/>
          <cell r="CG119">
            <v>0</v>
          </cell>
          <cell r="CH119"/>
          <cell r="CI119"/>
          <cell r="CJ119">
            <v>0</v>
          </cell>
          <cell r="CK119"/>
          <cell r="CL119"/>
          <cell r="CM119">
            <v>0</v>
          </cell>
          <cell r="CN119"/>
          <cell r="CO119"/>
          <cell r="CP119">
            <v>0</v>
          </cell>
          <cell r="CQ119"/>
          <cell r="CR119"/>
          <cell r="CS119">
            <v>0</v>
          </cell>
          <cell r="CT119"/>
          <cell r="CU119"/>
          <cell r="CV119">
            <v>0</v>
          </cell>
          <cell r="CW119"/>
          <cell r="CX119"/>
          <cell r="CY119">
            <v>0</v>
          </cell>
          <cell r="CZ119"/>
          <cell r="DA119"/>
          <cell r="DB119">
            <v>0</v>
          </cell>
          <cell r="DC119"/>
          <cell r="DD119"/>
          <cell r="DE119">
            <v>0</v>
          </cell>
          <cell r="DF119"/>
          <cell r="DG119"/>
          <cell r="DH119">
            <v>0</v>
          </cell>
          <cell r="DI119"/>
          <cell r="DJ119"/>
          <cell r="DK119">
            <v>0</v>
          </cell>
          <cell r="DL119">
            <v>0</v>
          </cell>
          <cell r="DM119">
            <v>0</v>
          </cell>
          <cell r="DN119">
            <v>0</v>
          </cell>
          <cell r="DO119">
            <v>0</v>
          </cell>
          <cell r="DP119">
            <v>0</v>
          </cell>
          <cell r="DQ119">
            <v>0</v>
          </cell>
          <cell r="DR119">
            <v>0</v>
          </cell>
          <cell r="DS119">
            <v>0</v>
          </cell>
          <cell r="DT119">
            <v>0</v>
          </cell>
          <cell r="DU119">
            <v>0</v>
          </cell>
          <cell r="DV119">
            <v>0</v>
          </cell>
          <cell r="DW119">
            <v>0</v>
          </cell>
          <cell r="DX119">
            <v>0</v>
          </cell>
          <cell r="DY119">
            <v>0</v>
          </cell>
          <cell r="DZ119">
            <v>0</v>
          </cell>
          <cell r="EA119">
            <v>0</v>
          </cell>
          <cell r="EB119">
            <v>0</v>
          </cell>
          <cell r="EC119">
            <v>0</v>
          </cell>
          <cell r="ED119">
            <v>0</v>
          </cell>
          <cell r="EE119">
            <v>0</v>
          </cell>
          <cell r="EF119">
            <v>0</v>
          </cell>
          <cell r="EG119">
            <v>0</v>
          </cell>
          <cell r="EH119">
            <v>0</v>
          </cell>
          <cell r="EI119">
            <v>0</v>
          </cell>
          <cell r="EJ119">
            <v>0</v>
          </cell>
          <cell r="EK119">
            <v>0</v>
          </cell>
          <cell r="EL119">
            <v>0</v>
          </cell>
          <cell r="EM119">
            <v>0</v>
          </cell>
          <cell r="EN119">
            <v>0</v>
          </cell>
          <cell r="EO119">
            <v>0</v>
          </cell>
        </row>
        <row r="120">
          <cell r="E120" t="str">
            <v>Institutional capacity to adopt and act on national and international commitments is enhanced and accountability frameworks are strengthened</v>
          </cell>
          <cell r="F120" t="str">
            <v>Interventions to strength government capacities to fulfil their biodiversity commitments while improving their accountability mechanisms.</v>
          </cell>
          <cell r="G120">
            <v>42559</v>
          </cell>
          <cell r="H120" t="str">
            <v>31/12/2022</v>
          </cell>
          <cell r="I120" t="str">
            <v>Beatriz Martins Carniero</v>
          </cell>
          <cell r="J120"/>
          <cell r="K120"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L120" t="str">
            <v xml:space="preserve">Barbados then joined PAGE in 2016, to support the implementation of the NSP and other green economy objectives. After initial delays and a change in administration, PAGE officially re-engaged in late 2018 and key themes for PAGE work were confirmed in September 2019. These include green and blue jobs, youth engagement, environmental goods and services, greening/resource efficiency in industry, and strengthening individual and institutional capacity for Inclusive Green Economy (IGE) at the tertiary levels. </v>
          </cell>
          <cell r="M120"/>
          <cell r="N120"/>
          <cell r="O120"/>
          <cell r="P120"/>
          <cell r="Q120"/>
          <cell r="R120"/>
          <cell r="S120"/>
          <cell r="T120"/>
          <cell r="U120" t="str">
            <v>Not expected to contribute to gender equality/women’s empowerment (0)</v>
          </cell>
          <cell r="V120" t="str">
            <v>Not expected to contribute to realization of human rights (0)</v>
          </cell>
          <cell r="W120" t="str">
            <v>Not expected to contribute to sustaining peace (0)</v>
          </cell>
          <cell r="X120" t="str">
            <v>Policy Advice and Thought Leadership </v>
          </cell>
          <cell r="Y120" t="str">
            <v>Youth</v>
          </cell>
          <cell r="Z120" t="str">
            <v xml:space="preserve">Other </v>
          </cell>
          <cell r="AA120" t="str">
            <v>8.2 Achieve higher levels of economic productivity through diversification, technological upgrading and innovation, including through a focus on high-value added and labour-intensive sectors</v>
          </cell>
          <cell r="AB120" t="str">
            <v>12.2 By 2030, achieve the sustainable management and efficient use of natural resources</v>
          </cell>
          <cell r="AC120" t="str">
            <v>13.3 Improve education, awareness-raising and human and institutional capacity on climate change mitigation, adaptation, impact reduction and early warning</v>
          </cell>
          <cell r="AD120" t="str">
            <v>17.14 Enhance policy coherence for sustainable development</v>
          </cell>
          <cell r="AE120"/>
          <cell r="AF120" t="str">
            <v>Capacity Building</v>
          </cell>
          <cell r="AG120" t="str">
            <v xml:space="preserve">Biodiversity </v>
          </cell>
          <cell r="AH120" t="str">
            <v xml:space="preserve">Environmental Governance </v>
          </cell>
          <cell r="AI120" t="str">
            <v>Supporting the operationalization of the Youth Economy through youth empowerment, entrepreneurship, and employability.</v>
          </cell>
          <cell r="AJ120" t="str">
            <v>Tailored Policy Support &amp; Technical Assistance</v>
          </cell>
          <cell r="AK120" t="str">
            <v>United Nations Environment Program (UNEP)</v>
          </cell>
          <cell r="AL120" t="str">
            <v>PAGE Trust Fund</v>
          </cell>
          <cell r="AM120" t="str">
            <v>Department of Sustainable Development; Department of Finance, Economic Development &amp; Youth Economy</v>
          </cell>
          <cell r="AN120" t="str">
            <v>Government</v>
          </cell>
          <cell r="AO120"/>
          <cell r="AP120"/>
          <cell r="AQ120"/>
          <cell r="AR120" t="str">
            <v>12.8.1 Extent to which (i) global citizenship education and (ii) education for sustainable development (including climate change education) are mainstreamed in (a) national education policies; (b) curricula; (c) teacher education; and (d) student assessment</v>
          </cell>
          <cell r="AS120"/>
          <cell r="AT120"/>
          <cell r="AU120"/>
          <cell r="AV120"/>
          <cell r="AW120"/>
          <cell r="AX120"/>
          <cell r="AY120"/>
          <cell r="AZ120">
            <v>0</v>
          </cell>
          <cell r="BA120"/>
          <cell r="BB120">
            <v>516550</v>
          </cell>
          <cell r="BC120">
            <v>-516550</v>
          </cell>
          <cell r="BD120"/>
          <cell r="BE120"/>
          <cell r="BF120">
            <v>0</v>
          </cell>
          <cell r="BG120"/>
          <cell r="BH120"/>
          <cell r="BI120">
            <v>0</v>
          </cell>
          <cell r="BJ120"/>
          <cell r="BK120"/>
          <cell r="BL120">
            <v>0</v>
          </cell>
          <cell r="BM120"/>
          <cell r="BN120"/>
          <cell r="BO120">
            <v>0</v>
          </cell>
          <cell r="BP120"/>
          <cell r="BQ120"/>
          <cell r="BR120">
            <v>0</v>
          </cell>
          <cell r="BS120"/>
          <cell r="BT120"/>
          <cell r="BU120">
            <v>0</v>
          </cell>
          <cell r="BV120"/>
          <cell r="BW120"/>
          <cell r="BX120">
            <v>0</v>
          </cell>
          <cell r="BY120"/>
          <cell r="BZ120"/>
          <cell r="CA120">
            <v>0</v>
          </cell>
          <cell r="CB120">
            <v>0</v>
          </cell>
          <cell r="CC120">
            <v>516550</v>
          </cell>
          <cell r="CD120">
            <v>-516550</v>
          </cell>
          <cell r="CE120"/>
          <cell r="CF120"/>
          <cell r="CG120">
            <v>0</v>
          </cell>
          <cell r="CH120"/>
          <cell r="CI120"/>
          <cell r="CJ120">
            <v>0</v>
          </cell>
          <cell r="CK120"/>
          <cell r="CL120">
            <v>50000</v>
          </cell>
          <cell r="CM120">
            <v>-50000</v>
          </cell>
          <cell r="CN120"/>
          <cell r="CO120"/>
          <cell r="CP120">
            <v>0</v>
          </cell>
          <cell r="CQ120"/>
          <cell r="CR120"/>
          <cell r="CS120">
            <v>0</v>
          </cell>
          <cell r="CT120"/>
          <cell r="CU120"/>
          <cell r="CV120">
            <v>0</v>
          </cell>
          <cell r="CW120"/>
          <cell r="CX120"/>
          <cell r="CY120">
            <v>0</v>
          </cell>
          <cell r="CZ120"/>
          <cell r="DA120"/>
          <cell r="DB120">
            <v>0</v>
          </cell>
          <cell r="DC120"/>
          <cell r="DD120"/>
          <cell r="DE120">
            <v>0</v>
          </cell>
          <cell r="DF120"/>
          <cell r="DG120"/>
          <cell r="DH120">
            <v>0</v>
          </cell>
          <cell r="DI120"/>
          <cell r="DJ120"/>
          <cell r="DK120">
            <v>0</v>
          </cell>
          <cell r="DL120">
            <v>0</v>
          </cell>
          <cell r="DM120">
            <v>50000</v>
          </cell>
          <cell r="DN120">
            <v>-50000</v>
          </cell>
          <cell r="DO120">
            <v>0</v>
          </cell>
          <cell r="DP120">
            <v>0</v>
          </cell>
          <cell r="DQ120">
            <v>0</v>
          </cell>
          <cell r="DR120">
            <v>0</v>
          </cell>
          <cell r="DS120">
            <v>0</v>
          </cell>
          <cell r="DT120">
            <v>0</v>
          </cell>
          <cell r="DU120">
            <v>0</v>
          </cell>
          <cell r="DV120">
            <v>566550</v>
          </cell>
          <cell r="DW120">
            <v>-566550</v>
          </cell>
          <cell r="DX120">
            <v>0</v>
          </cell>
          <cell r="DY120">
            <v>0</v>
          </cell>
          <cell r="DZ120">
            <v>0</v>
          </cell>
          <cell r="EA120">
            <v>0</v>
          </cell>
          <cell r="EB120">
            <v>0</v>
          </cell>
          <cell r="EC120">
            <v>0</v>
          </cell>
          <cell r="ED120">
            <v>0</v>
          </cell>
          <cell r="EE120">
            <v>0</v>
          </cell>
          <cell r="EF120">
            <v>0</v>
          </cell>
          <cell r="EG120">
            <v>0</v>
          </cell>
          <cell r="EH120">
            <v>0</v>
          </cell>
          <cell r="EI120">
            <v>0</v>
          </cell>
          <cell r="EJ120">
            <v>0</v>
          </cell>
          <cell r="EK120">
            <v>0</v>
          </cell>
          <cell r="EL120">
            <v>0</v>
          </cell>
          <cell r="EM120">
            <v>0</v>
          </cell>
          <cell r="EN120">
            <v>0</v>
          </cell>
          <cell r="EO120">
            <v>0</v>
          </cell>
        </row>
        <row r="121">
          <cell r="E121" t="str">
            <v xml:space="preserve">Oceans are governed sustainably and holistically at the regional and global levels.
</v>
          </cell>
          <cell r="F121" t="str">
            <v>Interventions designed to improve the management of marine protected areas through the reinforcement of ecosystem-based ocean governance.</v>
          </cell>
          <cell r="G121" t="str">
            <v>19/11/2022</v>
          </cell>
          <cell r="H121"/>
          <cell r="I121" t="str">
            <v>Christopher Cox</v>
          </cell>
          <cell r="J121"/>
          <cell r="K121"/>
          <cell r="L121"/>
          <cell r="M121"/>
          <cell r="N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O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P121"/>
          <cell r="Q121"/>
          <cell r="R121" t="str">
            <v>Output 1.1.1: Multiparty legislative conservation caucuses of legislators including structure and functioning for Antigua and Barbuda, Dominica, Grenada, and Saint Lucia defined and submitted to legislators for approval.
Output 1.1.2: : A local secretariat established to support the legislative conservation caucuses
Output 1.1.3: Strategic partnerships with key private-sector and nongovernmental partners, to support the activities of the caucuses submitted to national authorities for approval 
Output 1.2.1: Portfolio of conservation priorities created with the legislative conservation caucuses</v>
          </cell>
          <cell r="S121"/>
          <cell r="T121"/>
          <cell r="U121" t="str">
            <v>Contribute to gender equality/women’s empowerment in a limited way (1)</v>
          </cell>
          <cell r="V121" t="str">
            <v>Limited contribution to realization of human rights (1)</v>
          </cell>
          <cell r="W121" t="str">
            <v>Not expected to contribute to sustaining peace (0)</v>
          </cell>
          <cell r="X121" t="str">
            <v>Capacity Development/Technical Assistance </v>
          </cell>
          <cell r="Y121" t="str">
            <v>Women and Girls</v>
          </cell>
          <cell r="Z121" t="str">
            <v xml:space="preserve">Other </v>
          </cell>
          <cell r="AA121" t="str">
            <v>14.a Increase scientific knowledge, develop research capacity and transfer marine technology, taking into account the Intergovernmental Oceanographic Commission Criteria and Guidelines on the Transfer of Marine Technology, in order to improve ocean health</v>
          </cell>
          <cell r="AB121" t="str">
            <v>14.5 By 2020, conserve at least 10 per cent of coastal and marine areas, consistent with national and international law and based on the best available scientific information</v>
          </cell>
          <cell r="AC121" t="str">
            <v>15.1 By 2020, ensure the conservation, restoration and sustainable use of terrestrial and inland freshwater ecosystems and their services, in particular forests, wetlands, mountains and drylands, in line with obligations under international agreements</v>
          </cell>
          <cell r="AD121"/>
          <cell r="AE121"/>
          <cell r="AF121" t="str">
            <v>Natural Resource Management</v>
          </cell>
          <cell r="AG121" t="str">
            <v>Regional Cooperation</v>
          </cell>
          <cell r="AH121" t="str">
            <v xml:space="preserve">Environmental Governance </v>
          </cell>
          <cell r="AI121" t="str">
            <v>Mitigating the impact of climate change through disaster risk management and integrated ecosystem management to build ecological resilience and sustainability.</v>
          </cell>
          <cell r="AJ121" t="str">
            <v>Tailored Policy Support &amp; Technical Assistance</v>
          </cell>
          <cell r="AK121" t="str">
            <v>United Nations Environment Program (UNEP)</v>
          </cell>
          <cell r="AL121"/>
          <cell r="AM121" t="str">
            <v>Ministry of Agriculture, Fisheries, Food Security and Rural Development; Dept. of Sustainable Development</v>
          </cell>
          <cell r="AN121"/>
          <cell r="AO121"/>
          <cell r="AP121"/>
          <cell r="AQ121"/>
          <cell r="AR121"/>
          <cell r="AS121"/>
          <cell r="AT121"/>
          <cell r="AU121"/>
          <cell r="AV121"/>
          <cell r="AW121"/>
          <cell r="AX121"/>
          <cell r="AY121"/>
          <cell r="AZ121">
            <v>0</v>
          </cell>
          <cell r="BA121"/>
          <cell r="BB121"/>
          <cell r="BC121">
            <v>0</v>
          </cell>
          <cell r="BD121"/>
          <cell r="BE121"/>
          <cell r="BF121">
            <v>0</v>
          </cell>
          <cell r="BG121"/>
          <cell r="BH121"/>
          <cell r="BI121">
            <v>0</v>
          </cell>
          <cell r="BJ121"/>
          <cell r="BK121"/>
          <cell r="BL121">
            <v>0</v>
          </cell>
          <cell r="BM121"/>
          <cell r="BN121"/>
          <cell r="BO121">
            <v>0</v>
          </cell>
          <cell r="BP121"/>
          <cell r="BQ121"/>
          <cell r="BR121">
            <v>0</v>
          </cell>
          <cell r="BS121"/>
          <cell r="BT121"/>
          <cell r="BU121">
            <v>0</v>
          </cell>
          <cell r="BV121"/>
          <cell r="BW121"/>
          <cell r="BX121">
            <v>0</v>
          </cell>
          <cell r="BY121"/>
          <cell r="BZ121">
            <v>709338.5</v>
          </cell>
          <cell r="CA121">
            <v>-709338.5</v>
          </cell>
          <cell r="CB121">
            <v>0</v>
          </cell>
          <cell r="CC121">
            <v>709338.5</v>
          </cell>
          <cell r="CD121">
            <v>-709338.5</v>
          </cell>
          <cell r="CE121"/>
          <cell r="CF121"/>
          <cell r="CG121">
            <v>0</v>
          </cell>
          <cell r="CH121"/>
          <cell r="CI121"/>
          <cell r="CJ121">
            <v>0</v>
          </cell>
          <cell r="CK121"/>
          <cell r="CL121"/>
          <cell r="CM121">
            <v>0</v>
          </cell>
          <cell r="CN121"/>
          <cell r="CO121"/>
          <cell r="CP121">
            <v>0</v>
          </cell>
          <cell r="CQ121"/>
          <cell r="CR121"/>
          <cell r="CS121">
            <v>0</v>
          </cell>
          <cell r="CT121"/>
          <cell r="CU121"/>
          <cell r="CV121">
            <v>0</v>
          </cell>
          <cell r="CW121"/>
          <cell r="CX121"/>
          <cell r="CY121">
            <v>0</v>
          </cell>
          <cell r="CZ121"/>
          <cell r="DA121"/>
          <cell r="DB121">
            <v>0</v>
          </cell>
          <cell r="DC121"/>
          <cell r="DD121"/>
          <cell r="DE121">
            <v>0</v>
          </cell>
          <cell r="DF121"/>
          <cell r="DG121"/>
          <cell r="DH121">
            <v>0</v>
          </cell>
          <cell r="DI121">
            <v>709338.5</v>
          </cell>
          <cell r="DJ121">
            <v>709338.5</v>
          </cell>
          <cell r="DK121">
            <v>0</v>
          </cell>
          <cell r="DL121">
            <v>709338.5</v>
          </cell>
          <cell r="DM121">
            <v>709338.5</v>
          </cell>
          <cell r="DN121">
            <v>0</v>
          </cell>
          <cell r="DO121">
            <v>0</v>
          </cell>
          <cell r="DP121">
            <v>0</v>
          </cell>
          <cell r="DQ121">
            <v>0</v>
          </cell>
          <cell r="DR121">
            <v>0</v>
          </cell>
          <cell r="DS121">
            <v>0</v>
          </cell>
          <cell r="DT121">
            <v>0</v>
          </cell>
          <cell r="DU121">
            <v>0</v>
          </cell>
          <cell r="DV121">
            <v>0</v>
          </cell>
          <cell r="DW121">
            <v>0</v>
          </cell>
          <cell r="DX121">
            <v>0</v>
          </cell>
          <cell r="DY121">
            <v>0</v>
          </cell>
          <cell r="DZ121">
            <v>0</v>
          </cell>
          <cell r="EA121">
            <v>0</v>
          </cell>
          <cell r="EB121">
            <v>0</v>
          </cell>
          <cell r="EC121">
            <v>0</v>
          </cell>
          <cell r="ED121">
            <v>0</v>
          </cell>
          <cell r="EE121">
            <v>0</v>
          </cell>
          <cell r="EF121">
            <v>0</v>
          </cell>
          <cell r="EG121">
            <v>0</v>
          </cell>
          <cell r="EH121">
            <v>0</v>
          </cell>
          <cell r="EI121">
            <v>0</v>
          </cell>
          <cell r="EJ121">
            <v>0</v>
          </cell>
          <cell r="EK121">
            <v>0</v>
          </cell>
          <cell r="EL121">
            <v>0</v>
          </cell>
          <cell r="EM121">
            <v>0</v>
          </cell>
          <cell r="EN121">
            <v>0</v>
          </cell>
          <cell r="EO121">
            <v>0</v>
          </cell>
        </row>
        <row r="122">
          <cell r="E122" t="str">
            <v>Strengthened national capacity for protection of tangible and intangible heritage for equitable and sustainable development and for climate change mitigation and adaptation</v>
          </cell>
          <cell r="F122"/>
          <cell r="G122"/>
          <cell r="H122"/>
          <cell r="I122"/>
          <cell r="J122"/>
          <cell r="K122"/>
          <cell r="L122"/>
          <cell r="M122"/>
          <cell r="N122"/>
          <cell r="O122"/>
          <cell r="P122"/>
          <cell r="Q122"/>
          <cell r="R122"/>
          <cell r="S122"/>
          <cell r="T122"/>
          <cell r="U122"/>
          <cell r="V122"/>
          <cell r="W122"/>
          <cell r="X122"/>
          <cell r="Y122"/>
          <cell r="Z122"/>
          <cell r="AA122"/>
          <cell r="AB122"/>
          <cell r="AC122"/>
          <cell r="AD122"/>
          <cell r="AE122"/>
          <cell r="AF122" t="str">
            <v>Capacity Building</v>
          </cell>
          <cell r="AG122" t="str">
            <v>Climate Adaptation</v>
          </cell>
          <cell r="AH122"/>
          <cell r="AI122"/>
          <cell r="AJ122"/>
          <cell r="AK122" t="str">
            <v>United Nations Educational, Scientific and Cultural Organization (UNESCO)</v>
          </cell>
          <cell r="AL122"/>
          <cell r="AM122"/>
          <cell r="AN122"/>
          <cell r="AO122"/>
          <cell r="AP122"/>
          <cell r="AQ122"/>
          <cell r="AR122"/>
          <cell r="AS122"/>
          <cell r="AT122"/>
          <cell r="AU122"/>
          <cell r="AV122"/>
          <cell r="AW122"/>
          <cell r="AX122"/>
          <cell r="AY122"/>
          <cell r="AZ122">
            <v>0</v>
          </cell>
          <cell r="BA122"/>
          <cell r="BB122"/>
          <cell r="BC122">
            <v>0</v>
          </cell>
          <cell r="BD122"/>
          <cell r="BE122"/>
          <cell r="BF122">
            <v>0</v>
          </cell>
          <cell r="BG122"/>
          <cell r="BH122"/>
          <cell r="BI122">
            <v>0</v>
          </cell>
          <cell r="BJ122"/>
          <cell r="BK122"/>
          <cell r="BL122">
            <v>0</v>
          </cell>
          <cell r="BM122"/>
          <cell r="BN122"/>
          <cell r="BO122">
            <v>0</v>
          </cell>
          <cell r="BP122"/>
          <cell r="BQ122"/>
          <cell r="BR122">
            <v>0</v>
          </cell>
          <cell r="BS122"/>
          <cell r="BT122"/>
          <cell r="BU122">
            <v>0</v>
          </cell>
          <cell r="BV122"/>
          <cell r="BW122"/>
          <cell r="BX122">
            <v>0</v>
          </cell>
          <cell r="BY122"/>
          <cell r="BZ122"/>
          <cell r="CA122">
            <v>0</v>
          </cell>
          <cell r="CB122">
            <v>0</v>
          </cell>
          <cell r="CC122">
            <v>0</v>
          </cell>
          <cell r="CD122">
            <v>0</v>
          </cell>
          <cell r="CE122"/>
          <cell r="CF122"/>
          <cell r="CG122">
            <v>0</v>
          </cell>
          <cell r="CH122"/>
          <cell r="CI122"/>
          <cell r="CJ122">
            <v>0</v>
          </cell>
          <cell r="CK122"/>
          <cell r="CL122"/>
          <cell r="CM122">
            <v>0</v>
          </cell>
          <cell r="CN122"/>
          <cell r="CO122"/>
          <cell r="CP122">
            <v>0</v>
          </cell>
          <cell r="CQ122"/>
          <cell r="CR122"/>
          <cell r="CS122">
            <v>0</v>
          </cell>
          <cell r="CT122"/>
          <cell r="CU122"/>
          <cell r="CV122">
            <v>0</v>
          </cell>
          <cell r="CW122"/>
          <cell r="CX122"/>
          <cell r="CY122">
            <v>0</v>
          </cell>
          <cell r="CZ122"/>
          <cell r="DA122"/>
          <cell r="DB122">
            <v>0</v>
          </cell>
          <cell r="DC122"/>
          <cell r="DD122"/>
          <cell r="DE122">
            <v>0</v>
          </cell>
          <cell r="DF122"/>
          <cell r="DG122"/>
          <cell r="DH122">
            <v>0</v>
          </cell>
          <cell r="DI122"/>
          <cell r="DJ122"/>
          <cell r="DK122">
            <v>0</v>
          </cell>
          <cell r="DL122">
            <v>0</v>
          </cell>
          <cell r="DM122">
            <v>0</v>
          </cell>
          <cell r="DN122">
            <v>0</v>
          </cell>
          <cell r="DO122">
            <v>0</v>
          </cell>
          <cell r="DP122">
            <v>0</v>
          </cell>
          <cell r="DQ122">
            <v>0</v>
          </cell>
          <cell r="DR122">
            <v>0</v>
          </cell>
          <cell r="DS122">
            <v>0</v>
          </cell>
          <cell r="DT122">
            <v>0</v>
          </cell>
          <cell r="DU122">
            <v>0</v>
          </cell>
          <cell r="DV122">
            <v>0</v>
          </cell>
          <cell r="DW122">
            <v>0</v>
          </cell>
          <cell r="DX122">
            <v>0</v>
          </cell>
          <cell r="DY122">
            <v>0</v>
          </cell>
          <cell r="DZ122">
            <v>0</v>
          </cell>
          <cell r="EA122">
            <v>0</v>
          </cell>
          <cell r="EB122">
            <v>0</v>
          </cell>
          <cell r="EC122">
            <v>0</v>
          </cell>
          <cell r="ED122">
            <v>0</v>
          </cell>
          <cell r="EE122">
            <v>0</v>
          </cell>
          <cell r="EF122">
            <v>0</v>
          </cell>
          <cell r="EG122">
            <v>0</v>
          </cell>
          <cell r="EH122">
            <v>0</v>
          </cell>
          <cell r="EI122">
            <v>0</v>
          </cell>
          <cell r="EJ122">
            <v>0</v>
          </cell>
          <cell r="EK122">
            <v>0</v>
          </cell>
          <cell r="EL122">
            <v>0</v>
          </cell>
          <cell r="EM122">
            <v>0</v>
          </cell>
          <cell r="EN122">
            <v>0</v>
          </cell>
          <cell r="EO122">
            <v>0</v>
          </cell>
        </row>
        <row r="123">
          <cell r="E123" t="str">
            <v>Government institutions and farmers are equipped with and adopt innovative technologies and geospatial tools to improve soil and land management and adopt harmonized protocols to meet LDN targets</v>
          </cell>
          <cell r="F123"/>
          <cell r="G123"/>
          <cell r="H123"/>
          <cell r="I123"/>
          <cell r="J123"/>
          <cell r="K123"/>
          <cell r="L123" t="str">
            <v>* 3954 - National soil data including soil organic carbon reviewed and capacities built to support the utilization of remote sensing approaches to improve soil and land management, due: 2022-Dec-31
* 3955 - Land use, food and livelihood systems assessed as a basis for identifying alternative options and innovations and setting a baseline for monitoring as a Basis for Developing Resilient Food Production Systems and Alternative Livelihood Options, due: 2023-Dec-31</v>
          </cell>
          <cell r="M123"/>
          <cell r="N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O123" t="str">
            <v>* 3982 - Land use, food and livelihood systems assessed as a basis for identifying alternative options and innovations and setting a baseline for monitoring as a Basis for Developing Resilient Food Production Systems and Alternative Livelihood Options. , due: 2023-Dec-31
* 3983 - National soil data including soil organic carbon reviewed and capacities built to support the utilization of remote sensing approaches to improve soil and land management, due: 2023-Dec-31</v>
          </cell>
          <cell r="P123"/>
          <cell r="Q123"/>
          <cell r="R123"/>
          <cell r="S123"/>
          <cell r="T123"/>
          <cell r="U123"/>
          <cell r="V123"/>
          <cell r="W123"/>
          <cell r="X123"/>
          <cell r="Z123"/>
          <cell r="AA123"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3" t="str">
            <v>15.3 By 2030, combat desertification, restore degraded land and soil, including land affected by desertification, drought and floods, and strive to achieve a land degradation-neutral world</v>
          </cell>
          <cell r="AC123"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D123"/>
          <cell r="AE123"/>
          <cell r="AF123" t="str">
            <v>Green innovation</v>
          </cell>
          <cell r="AG123"/>
          <cell r="AH123"/>
          <cell r="AI123" t="str">
            <v>Mitigating the impact of climate change through disaster risk management and integrated ecosystem management to build ecological resilience and sustainability.</v>
          </cell>
          <cell r="AJ123" t="str">
            <v>COVID Response  &amp;  Socio-economic Recovery</v>
          </cell>
          <cell r="AK123" t="str">
            <v>Food and Agriculture Organization of the United Nations (FAO)</v>
          </cell>
          <cell r="AL123"/>
          <cell r="AM123" t="str">
            <v>Ministry of Agriculture, Fisheries, Food Security and Rural Development; Dept. of Sustainable Development</v>
          </cell>
          <cell r="AN123"/>
          <cell r="AO123"/>
          <cell r="AP123"/>
          <cell r="AQ123"/>
          <cell r="AR123"/>
          <cell r="AS123"/>
          <cell r="AT123"/>
          <cell r="AU123"/>
          <cell r="AV123"/>
          <cell r="AW123"/>
          <cell r="AX123"/>
          <cell r="AY123"/>
          <cell r="AZ123">
            <v>0</v>
          </cell>
          <cell r="BA123"/>
          <cell r="BB123"/>
          <cell r="BC123">
            <v>0</v>
          </cell>
          <cell r="BD123"/>
          <cell r="BE123"/>
          <cell r="BF123">
            <v>0</v>
          </cell>
          <cell r="BG123"/>
          <cell r="BH123"/>
          <cell r="BI123">
            <v>0</v>
          </cell>
          <cell r="BJ123"/>
          <cell r="BK123"/>
          <cell r="BL123">
            <v>0</v>
          </cell>
          <cell r="BM123"/>
          <cell r="BN123"/>
          <cell r="BO123">
            <v>0</v>
          </cell>
          <cell r="BP123"/>
          <cell r="BQ123"/>
          <cell r="BR123">
            <v>0</v>
          </cell>
          <cell r="BS123"/>
          <cell r="BT123"/>
          <cell r="BU123">
            <v>0</v>
          </cell>
          <cell r="BV123"/>
          <cell r="BW123"/>
          <cell r="BX123">
            <v>0</v>
          </cell>
          <cell r="BY123"/>
          <cell r="BZ123"/>
          <cell r="CA123">
            <v>0</v>
          </cell>
          <cell r="CB123">
            <v>0</v>
          </cell>
          <cell r="CC123">
            <v>0</v>
          </cell>
          <cell r="CD123">
            <v>0</v>
          </cell>
          <cell r="CE123"/>
          <cell r="CF123"/>
          <cell r="CG123">
            <v>0</v>
          </cell>
          <cell r="CH123"/>
          <cell r="CI123"/>
          <cell r="CJ123">
            <v>0</v>
          </cell>
          <cell r="CK123"/>
          <cell r="CL123"/>
          <cell r="CM123">
            <v>0</v>
          </cell>
          <cell r="CN123"/>
          <cell r="CO123"/>
          <cell r="CP123">
            <v>0</v>
          </cell>
          <cell r="CQ123"/>
          <cell r="CR123"/>
          <cell r="CS123">
            <v>0</v>
          </cell>
          <cell r="CT123"/>
          <cell r="CU123"/>
          <cell r="CV123">
            <v>0</v>
          </cell>
          <cell r="CW123"/>
          <cell r="CX123"/>
          <cell r="CY123">
            <v>0</v>
          </cell>
          <cell r="CZ123"/>
          <cell r="DA123"/>
          <cell r="DB123">
            <v>0</v>
          </cell>
          <cell r="DC123"/>
          <cell r="DD123"/>
          <cell r="DE123">
            <v>0</v>
          </cell>
          <cell r="DF123"/>
          <cell r="DG123"/>
          <cell r="DH123">
            <v>0</v>
          </cell>
          <cell r="DI123"/>
          <cell r="DJ123"/>
          <cell r="DK123">
            <v>0</v>
          </cell>
          <cell r="DL123">
            <v>0</v>
          </cell>
          <cell r="DM123">
            <v>0</v>
          </cell>
          <cell r="DN123">
            <v>0</v>
          </cell>
          <cell r="DO123">
            <v>0</v>
          </cell>
          <cell r="DP123">
            <v>0</v>
          </cell>
          <cell r="DQ123">
            <v>0</v>
          </cell>
          <cell r="DR123">
            <v>0</v>
          </cell>
          <cell r="DS123">
            <v>0</v>
          </cell>
          <cell r="DT123">
            <v>0</v>
          </cell>
          <cell r="DU123">
            <v>0</v>
          </cell>
          <cell r="DV123">
            <v>0</v>
          </cell>
          <cell r="DW123">
            <v>0</v>
          </cell>
          <cell r="DX123">
            <v>0</v>
          </cell>
          <cell r="DY123">
            <v>0</v>
          </cell>
          <cell r="DZ123">
            <v>0</v>
          </cell>
          <cell r="EA123">
            <v>0</v>
          </cell>
          <cell r="EB123">
            <v>0</v>
          </cell>
          <cell r="EC123">
            <v>0</v>
          </cell>
          <cell r="ED123">
            <v>0</v>
          </cell>
          <cell r="EE123">
            <v>0</v>
          </cell>
          <cell r="EF123">
            <v>0</v>
          </cell>
          <cell r="EG123">
            <v>0</v>
          </cell>
          <cell r="EH123">
            <v>0</v>
          </cell>
          <cell r="EI123">
            <v>0</v>
          </cell>
          <cell r="EJ123">
            <v>0</v>
          </cell>
          <cell r="EK123">
            <v>0</v>
          </cell>
          <cell r="EL123">
            <v>0</v>
          </cell>
          <cell r="EM123">
            <v>0</v>
          </cell>
          <cell r="EN123">
            <v>0</v>
          </cell>
          <cell r="EO123">
            <v>0</v>
          </cell>
        </row>
        <row r="124">
          <cell r="E124" t="str">
            <v>Government institutions and farmers are equipped with and adopt innovative technologies to mainstream biodiversity, improve soil, land and agro-chemical management with harmonized protocols LDN (Land Degradation Neutrality) targets for improved natural resource management over time.</v>
          </cell>
          <cell r="F124"/>
          <cell r="G124"/>
          <cell r="H124"/>
          <cell r="I124"/>
          <cell r="J124"/>
          <cell r="K124"/>
          <cell r="L124"/>
          <cell r="M124"/>
          <cell r="N124"/>
          <cell r="O124"/>
          <cell r="P124"/>
          <cell r="Q124"/>
          <cell r="R124" t="str">
            <v>* 3997 - Analysis of pesticide imports, including illegal imports and HHPs; Training of customs officers in revised protocols, due: 2023-Dec-31
* 3998 - Development of national plant genetic resources for food and agriculture strategic action plan to improve the resilience of production systems to CC and extreme weather events; Capacities built for the assessment of degraded watersheds using a participatory forestry management approach piloted through community-based reforestation of riversbanks  , due: 2023-Dec-31
* 3999 - Land use, food and livelihood systems assessed as a basis for identifying alternative options and innovations and setting a baseline for monitoring as a Basis for Developing Resilient Food Production Systems and Alternative Livelihood Options, due: 2023-Dec-31
* 4000 - National soil data including soil organic carbon reviewed and capacities built to support the utilization of remote sensing approaches to improve soil and land management, due: 2023-Dec-31</v>
          </cell>
          <cell r="S124"/>
          <cell r="T124"/>
          <cell r="U124"/>
          <cell r="V124"/>
          <cell r="W124"/>
          <cell r="X124"/>
          <cell r="Y124" t="str">
            <v>farmers; persons living in rural areas</v>
          </cell>
          <cell r="Z124"/>
          <cell r="AA124"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B124" t="str">
            <v>15.3 By 2030, combat desertification, restore degraded land and soil, including land affected by desertification, drought and floods, and strive to achieve a land degradation-neutral world</v>
          </cell>
          <cell r="AC124" t="str">
            <v>2.5 By 2020, maintain the genetic diversity of seeds, cultivated plants and farmed and domesticated animals and their related wild species, including through soundly managed and diversified seed and plant banks at the national, regional and international levels, and promote access to and fair and equitable sharing of benefits arising from the utilization of genetic resources and associated traditional knowledge, as internationally agreed</v>
          </cell>
          <cell r="AD124"/>
          <cell r="AE124"/>
          <cell r="AF124" t="str">
            <v>Biodiversity and ecosystem services for food and agriculture</v>
          </cell>
          <cell r="AG124"/>
          <cell r="AH124"/>
          <cell r="AI124" t="str">
            <v>Mitigating the impact of climate change through disaster risk management and integrated ecosystem management to build ecological resilience and sustainability.</v>
          </cell>
          <cell r="AJ124" t="str">
            <v>Tailored Policy Support &amp; Technical Assistance</v>
          </cell>
          <cell r="AK124" t="str">
            <v>Food and Agriculture Organization of the United Nations (FAO)</v>
          </cell>
          <cell r="AL124"/>
          <cell r="AM124" t="str">
            <v>Ministry of Agriculture, Fisheries, Food Security and Rural Development; Dept. of Sustainable Development</v>
          </cell>
          <cell r="AN124"/>
          <cell r="AO124"/>
          <cell r="AP124"/>
          <cell r="AQ124"/>
          <cell r="AR124"/>
          <cell r="AS124"/>
          <cell r="AT124"/>
          <cell r="AU124"/>
          <cell r="AV124"/>
          <cell r="AW124"/>
          <cell r="AX124"/>
          <cell r="AY124"/>
          <cell r="AZ124">
            <v>0</v>
          </cell>
          <cell r="BA124"/>
          <cell r="BB124"/>
          <cell r="BC124">
            <v>0</v>
          </cell>
          <cell r="BD124"/>
          <cell r="BE124"/>
          <cell r="BF124">
            <v>0</v>
          </cell>
          <cell r="BG124"/>
          <cell r="BH124"/>
          <cell r="BI124">
            <v>0</v>
          </cell>
          <cell r="BJ124"/>
          <cell r="BK124"/>
          <cell r="BL124">
            <v>0</v>
          </cell>
          <cell r="BM124"/>
          <cell r="BN124"/>
          <cell r="BO124">
            <v>0</v>
          </cell>
          <cell r="BP124"/>
          <cell r="BQ124"/>
          <cell r="BR124">
            <v>0</v>
          </cell>
          <cell r="BS124"/>
          <cell r="BT124"/>
          <cell r="BU124">
            <v>0</v>
          </cell>
          <cell r="BV124"/>
          <cell r="BW124"/>
          <cell r="BX124">
            <v>0</v>
          </cell>
          <cell r="BY124"/>
          <cell r="BZ124"/>
          <cell r="CA124">
            <v>0</v>
          </cell>
          <cell r="CB124">
            <v>0</v>
          </cell>
          <cell r="CC124">
            <v>0</v>
          </cell>
          <cell r="CD124">
            <v>0</v>
          </cell>
          <cell r="CE124"/>
          <cell r="CF124"/>
          <cell r="CG124">
            <v>0</v>
          </cell>
          <cell r="CH124"/>
          <cell r="CI124"/>
          <cell r="CJ124">
            <v>0</v>
          </cell>
          <cell r="CK124"/>
          <cell r="CL124"/>
          <cell r="CM124">
            <v>0</v>
          </cell>
          <cell r="CN124"/>
          <cell r="CO124"/>
          <cell r="CP124">
            <v>0</v>
          </cell>
          <cell r="CQ124"/>
          <cell r="CR124"/>
          <cell r="CS124">
            <v>0</v>
          </cell>
          <cell r="CT124"/>
          <cell r="CU124"/>
          <cell r="CV124">
            <v>0</v>
          </cell>
          <cell r="CW124"/>
          <cell r="CX124"/>
          <cell r="CY124">
            <v>0</v>
          </cell>
          <cell r="CZ124"/>
          <cell r="DA124"/>
          <cell r="DB124">
            <v>0</v>
          </cell>
          <cell r="DC124"/>
          <cell r="DD124"/>
          <cell r="DE124">
            <v>0</v>
          </cell>
          <cell r="DF124"/>
          <cell r="DG124"/>
          <cell r="DH124">
            <v>0</v>
          </cell>
          <cell r="DI124"/>
          <cell r="DJ124"/>
          <cell r="DK124">
            <v>0</v>
          </cell>
          <cell r="DL124">
            <v>0</v>
          </cell>
          <cell r="DM124">
            <v>0</v>
          </cell>
          <cell r="DN124">
            <v>0</v>
          </cell>
          <cell r="DO124">
            <v>0</v>
          </cell>
          <cell r="DP124">
            <v>0</v>
          </cell>
          <cell r="DQ124">
            <v>0</v>
          </cell>
          <cell r="DR124">
            <v>0</v>
          </cell>
          <cell r="DS124">
            <v>0</v>
          </cell>
          <cell r="DT124">
            <v>0</v>
          </cell>
          <cell r="DU124">
            <v>0</v>
          </cell>
          <cell r="DV124">
            <v>0</v>
          </cell>
          <cell r="DW124">
            <v>0</v>
          </cell>
          <cell r="DX124">
            <v>0</v>
          </cell>
          <cell r="DY124">
            <v>0</v>
          </cell>
          <cell r="DZ124">
            <v>0</v>
          </cell>
          <cell r="EA124">
            <v>0</v>
          </cell>
          <cell r="EB124">
            <v>0</v>
          </cell>
          <cell r="EC124">
            <v>0</v>
          </cell>
          <cell r="ED124">
            <v>0</v>
          </cell>
          <cell r="EE124">
            <v>0</v>
          </cell>
          <cell r="EF124">
            <v>0</v>
          </cell>
          <cell r="EG124">
            <v>0</v>
          </cell>
          <cell r="EH124">
            <v>0</v>
          </cell>
          <cell r="EI124">
            <v>0</v>
          </cell>
          <cell r="EJ124">
            <v>0</v>
          </cell>
          <cell r="EK124">
            <v>0</v>
          </cell>
          <cell r="EL124">
            <v>0</v>
          </cell>
          <cell r="EM124">
            <v>0</v>
          </cell>
          <cell r="EN124">
            <v>0</v>
          </cell>
          <cell r="EO124">
            <v>0</v>
          </cell>
        </row>
        <row r="125">
          <cell r="E125" t="str">
            <v>Government institutions and farmers are equipped with and adopt innovative technologies to improve water management and increase efficiency in the agricultural sector over time.</v>
          </cell>
          <cell r="F125"/>
          <cell r="G125"/>
          <cell r="H125"/>
          <cell r="I125"/>
          <cell r="J125"/>
          <cell r="K125" t="str">
            <v>* 3924 - E-courses are developed, tested and endorsed (by the government) for capacity building of decision makers on selecting appropriate irrigation systems., due: 2023-Dec-31</v>
          </cell>
          <cell r="L125" t="str">
            <v xml:space="preserve">* 3947 - National project proposal for funding under Adaptation Fund submitted with FAO as the implementing agency, due: 2022-Oct-31
* 3948 -  E-courses are developed, tested and endorsed (by the government) for capacity building of decision makers on selecting appropriate irrigation systems, due: 2023-Dec-31
* 3949 - Three best practices on efficient irrigation systems particularly on water and energy efficiency identified and piloted, due: 2023-Aug-31
</v>
          </cell>
          <cell r="M125"/>
          <cell r="N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O125" t="str">
            <v xml:space="preserve">* 3974 - Sub-regional project proposal for funding under Adaptation Fund submitted with FAO as the implementing agency., due: 2023-Oct-31
* 4297 - A strategic framework developed to address policy gaps, improve sectoral expertise, and enhance enabling environments for climate finance, due: 2023-Dec-31
</v>
          </cell>
          <cell r="P125"/>
          <cell r="Q125" t="str">
            <v xml:space="preserve">* 4007 - Subregional project proposal for funding under Adaptation Fund submitted with FAO as the implementing agency  , due: 2023-Oct-31
* 4008 - E-courses are developed, tested and endorsed (by the government) for capacity building of decision makers on selecting appropriate irrigation systems , due: 2023-Dec-31
* 4009 -  Three best practices on efficient irrigation systems particularly on water and energy efficiency identified and piloted, due: 2023-Aug-31
</v>
          </cell>
          <cell r="R125"/>
          <cell r="S125"/>
          <cell r="T125"/>
          <cell r="U125"/>
          <cell r="V125"/>
          <cell r="W125"/>
          <cell r="X125"/>
          <cell r="Y125" t="str">
            <v>Farmers, women. persons living in rural areas</v>
          </cell>
          <cell r="Z125"/>
          <cell r="AA125" t="str">
            <v>6.4 By 2030, substantially increase water-use efficiency across all sectors and ensure sustainable withdrawals and supply of freshwater to address water scarcity and substantially reduce the number of people suffering from water scarcity</v>
          </cell>
          <cell r="AB125"/>
          <cell r="AC125"/>
          <cell r="AD125"/>
          <cell r="AE125"/>
          <cell r="AF125" t="str">
            <v>Climate change mitigating and adapted agri-food systems</v>
          </cell>
          <cell r="AG125"/>
          <cell r="AH125"/>
          <cell r="AI125" t="str">
            <v>Mitigating the impact of climate change through disaster risk management and integrated ecosystem management to build ecological resilience and sustainability.</v>
          </cell>
          <cell r="AJ125" t="str">
            <v>Tailored Policy Support &amp; Technical Assistance</v>
          </cell>
          <cell r="AK125" t="str">
            <v>Food and Agriculture Organization of the United Nations (FAO)</v>
          </cell>
          <cell r="AL125"/>
          <cell r="AM125" t="str">
            <v>Ministry of Agriculture, Fisheries, Food Security and Rural Development; Dept. of Sustainable Development</v>
          </cell>
          <cell r="AN125"/>
          <cell r="AO125"/>
          <cell r="AP125"/>
          <cell r="AQ125"/>
          <cell r="AR125"/>
          <cell r="AS125"/>
          <cell r="AT125"/>
          <cell r="AU125"/>
          <cell r="AV125"/>
          <cell r="AW125"/>
          <cell r="AX125">
            <v>125000</v>
          </cell>
          <cell r="AY125">
            <v>125000</v>
          </cell>
          <cell r="AZ125">
            <v>0</v>
          </cell>
          <cell r="BA125">
            <v>125000</v>
          </cell>
          <cell r="BB125">
            <v>125000</v>
          </cell>
          <cell r="BC125">
            <v>0</v>
          </cell>
          <cell r="BD125"/>
          <cell r="BE125"/>
          <cell r="BF125">
            <v>0</v>
          </cell>
          <cell r="BG125"/>
          <cell r="BH125"/>
          <cell r="BI125">
            <v>0</v>
          </cell>
          <cell r="BJ125"/>
          <cell r="BK125"/>
          <cell r="BL125">
            <v>0</v>
          </cell>
          <cell r="BM125"/>
          <cell r="BN125"/>
          <cell r="BO125">
            <v>0</v>
          </cell>
          <cell r="BP125">
            <v>62500</v>
          </cell>
          <cell r="BQ125">
            <v>62500</v>
          </cell>
          <cell r="BR125">
            <v>0</v>
          </cell>
          <cell r="BS125"/>
          <cell r="BT125"/>
          <cell r="BU125">
            <v>0</v>
          </cell>
          <cell r="BV125"/>
          <cell r="BW125"/>
          <cell r="BX125">
            <v>0</v>
          </cell>
          <cell r="BY125"/>
          <cell r="BZ125"/>
          <cell r="CA125">
            <v>0</v>
          </cell>
          <cell r="CB125">
            <v>312500</v>
          </cell>
          <cell r="CC125">
            <v>312500</v>
          </cell>
          <cell r="CD125">
            <v>0</v>
          </cell>
          <cell r="CE125"/>
          <cell r="CF125"/>
          <cell r="CG125">
            <v>0</v>
          </cell>
          <cell r="CH125"/>
          <cell r="CI125"/>
          <cell r="CJ125">
            <v>0</v>
          </cell>
          <cell r="CK125"/>
          <cell r="CL125"/>
          <cell r="CM125">
            <v>0</v>
          </cell>
          <cell r="CN125"/>
          <cell r="CO125"/>
          <cell r="CP125">
            <v>0</v>
          </cell>
          <cell r="CQ125"/>
          <cell r="CR125"/>
          <cell r="CS125">
            <v>0</v>
          </cell>
          <cell r="CT125"/>
          <cell r="CU125"/>
          <cell r="CV125">
            <v>0</v>
          </cell>
          <cell r="CW125"/>
          <cell r="CX125"/>
          <cell r="CY125">
            <v>0</v>
          </cell>
          <cell r="CZ125"/>
          <cell r="DA125"/>
          <cell r="DB125">
            <v>0</v>
          </cell>
          <cell r="DC125"/>
          <cell r="DD125"/>
          <cell r="DE125">
            <v>0</v>
          </cell>
          <cell r="DF125"/>
          <cell r="DG125"/>
          <cell r="DH125">
            <v>0</v>
          </cell>
          <cell r="DI125"/>
          <cell r="DJ125"/>
          <cell r="DK125">
            <v>0</v>
          </cell>
          <cell r="DL125">
            <v>0</v>
          </cell>
          <cell r="DM125">
            <v>0</v>
          </cell>
          <cell r="DN125">
            <v>0</v>
          </cell>
          <cell r="DO125">
            <v>0</v>
          </cell>
          <cell r="DP125">
            <v>0</v>
          </cell>
          <cell r="DQ125">
            <v>0</v>
          </cell>
          <cell r="DR125">
            <v>125000</v>
          </cell>
          <cell r="DS125">
            <v>125000</v>
          </cell>
          <cell r="DT125">
            <v>0</v>
          </cell>
          <cell r="DU125">
            <v>125000</v>
          </cell>
          <cell r="DV125">
            <v>125000</v>
          </cell>
          <cell r="DW125">
            <v>0</v>
          </cell>
          <cell r="DX125">
            <v>0</v>
          </cell>
          <cell r="DY125">
            <v>0</v>
          </cell>
          <cell r="DZ125">
            <v>0</v>
          </cell>
          <cell r="EA125">
            <v>0</v>
          </cell>
          <cell r="EB125">
            <v>0</v>
          </cell>
          <cell r="EC125">
            <v>0</v>
          </cell>
          <cell r="ED125">
            <v>0</v>
          </cell>
          <cell r="EE125">
            <v>0</v>
          </cell>
          <cell r="EF125">
            <v>0</v>
          </cell>
          <cell r="EG125">
            <v>0</v>
          </cell>
          <cell r="EH125">
            <v>0</v>
          </cell>
          <cell r="EI125">
            <v>0</v>
          </cell>
          <cell r="EJ125">
            <v>62500</v>
          </cell>
          <cell r="EK125">
            <v>62500</v>
          </cell>
          <cell r="EL125">
            <v>0</v>
          </cell>
          <cell r="EM125">
            <v>0</v>
          </cell>
          <cell r="EN125">
            <v>0</v>
          </cell>
          <cell r="EO125">
            <v>0</v>
          </cell>
        </row>
        <row r="126">
          <cell r="E126" t="str">
            <v>Government institutions are supplied with baseline data that will be used to design and implement climate change adaptation solutions (SASAP) and promote ecosystem-based approaches to sustainable fisheries management and blue economy development</v>
          </cell>
          <cell r="F126"/>
          <cell r="G126"/>
          <cell r="H126"/>
          <cell r="I126"/>
          <cell r="J126"/>
          <cell r="K126" t="str">
            <v>* 3925 - Three best practices on efficient irrigation systems particularly on water and energy efficiency identified and piloted., due: 2023-Aug-31</v>
          </cell>
          <cell r="L126"/>
          <cell r="M126"/>
          <cell r="N126"/>
          <cell r="O126"/>
          <cell r="P126"/>
          <cell r="Q126"/>
          <cell r="R126" t="str">
            <v>* 3992 - Emergency Plan with Early Warning System for the fisheries sector established, due: 2023-May-31
* 3993 - Capacity building programmes for value chain actors in the fisheries sector regarding climate change, expected impacts and adaptation strategies and to facilitate holistic climate change adaptation planning and implementation, developed and implemented, due: 2023-Dec-31</v>
          </cell>
          <cell r="S126"/>
          <cell r="T126"/>
          <cell r="U126"/>
          <cell r="V126"/>
          <cell r="W126"/>
          <cell r="X126"/>
          <cell r="Y126" t="str">
            <v>Farmers, fisherfolk, women, persons living in rural areas</v>
          </cell>
          <cell r="Z126"/>
          <cell r="AA126" t="str">
            <v>2.3 By 2030, double the agricultural productivity and incomes of small-scale food producers, in particular women, indigenous peoples, family farmers, pastoralists and fishers, including through secure and equal access to land, other productive resources and inputs, knowledge, financial services, markets and opportunities for value addition and non-farm employment</v>
          </cell>
          <cell r="AB126" t="str">
            <v>14.b Provide access for small-scale artisanal fishers to marine resources and markets</v>
          </cell>
          <cell r="AC126"/>
          <cell r="AD126"/>
          <cell r="AE126"/>
          <cell r="AF126" t="str">
            <v>Blue transformation</v>
          </cell>
          <cell r="AG126"/>
          <cell r="AH126"/>
          <cell r="AI126" t="str">
            <v>Advancing SDG implementation through catalytic investments and innovative resource mobilization strategies.</v>
          </cell>
          <cell r="AJ126" t="str">
            <v>Tailored Policy Support &amp; Technical Assistance</v>
          </cell>
          <cell r="AK126" t="str">
            <v>Food and Agriculture Organization of the United Nations (FAO)</v>
          </cell>
          <cell r="AL126"/>
          <cell r="AM126"/>
          <cell r="AN126"/>
          <cell r="AO126"/>
          <cell r="AP126"/>
          <cell r="AQ126"/>
          <cell r="AR126"/>
          <cell r="AS126"/>
          <cell r="AT126"/>
          <cell r="AU126"/>
          <cell r="AV126"/>
          <cell r="AW126"/>
          <cell r="AX126"/>
          <cell r="AY126"/>
          <cell r="AZ126">
            <v>0</v>
          </cell>
          <cell r="BA126"/>
          <cell r="BB126"/>
          <cell r="BC126">
            <v>0</v>
          </cell>
          <cell r="BD126"/>
          <cell r="BE126"/>
          <cell r="BF126">
            <v>0</v>
          </cell>
          <cell r="BG126"/>
          <cell r="BH126"/>
          <cell r="BI126">
            <v>0</v>
          </cell>
          <cell r="BJ126"/>
          <cell r="BK126"/>
          <cell r="BL126">
            <v>0</v>
          </cell>
          <cell r="BM126"/>
          <cell r="BN126"/>
          <cell r="BO126">
            <v>0</v>
          </cell>
          <cell r="BP126"/>
          <cell r="BQ126"/>
          <cell r="BR126">
            <v>0</v>
          </cell>
          <cell r="BS126">
            <v>100000</v>
          </cell>
          <cell r="BT126">
            <v>100000</v>
          </cell>
          <cell r="BU126">
            <v>0</v>
          </cell>
          <cell r="BV126"/>
          <cell r="BW126"/>
          <cell r="BX126">
            <v>0</v>
          </cell>
          <cell r="BY126"/>
          <cell r="BZ126"/>
          <cell r="CA126">
            <v>0</v>
          </cell>
          <cell r="CB126">
            <v>100000</v>
          </cell>
          <cell r="CC126">
            <v>100000</v>
          </cell>
          <cell r="CD126">
            <v>0</v>
          </cell>
          <cell r="CE126"/>
          <cell r="CF126"/>
          <cell r="CG126">
            <v>0</v>
          </cell>
          <cell r="CH126"/>
          <cell r="CI126"/>
          <cell r="CJ126">
            <v>0</v>
          </cell>
          <cell r="CK126"/>
          <cell r="CL126"/>
          <cell r="CM126">
            <v>0</v>
          </cell>
          <cell r="CN126"/>
          <cell r="CO126"/>
          <cell r="CP126">
            <v>0</v>
          </cell>
          <cell r="CQ126"/>
          <cell r="CR126"/>
          <cell r="CS126">
            <v>0</v>
          </cell>
          <cell r="CT126"/>
          <cell r="CU126"/>
          <cell r="CV126">
            <v>0</v>
          </cell>
          <cell r="CW126"/>
          <cell r="CX126"/>
          <cell r="CY126">
            <v>0</v>
          </cell>
          <cell r="CZ126"/>
          <cell r="DA126"/>
          <cell r="DB126">
            <v>0</v>
          </cell>
          <cell r="DC126"/>
          <cell r="DD126"/>
          <cell r="DE126">
            <v>0</v>
          </cell>
          <cell r="DF126"/>
          <cell r="DG126"/>
          <cell r="DH126">
            <v>0</v>
          </cell>
          <cell r="DI126"/>
          <cell r="DJ126"/>
          <cell r="DK126">
            <v>0</v>
          </cell>
          <cell r="DL126">
            <v>0</v>
          </cell>
          <cell r="DM126">
            <v>0</v>
          </cell>
          <cell r="DN126">
            <v>0</v>
          </cell>
          <cell r="DO126">
            <v>0</v>
          </cell>
          <cell r="DP126">
            <v>0</v>
          </cell>
          <cell r="DQ126">
            <v>0</v>
          </cell>
          <cell r="DR126">
            <v>0</v>
          </cell>
          <cell r="DS126">
            <v>0</v>
          </cell>
          <cell r="DT126">
            <v>0</v>
          </cell>
          <cell r="DU126">
            <v>0</v>
          </cell>
          <cell r="DV126">
            <v>0</v>
          </cell>
          <cell r="DW126">
            <v>0</v>
          </cell>
          <cell r="DX126">
            <v>0</v>
          </cell>
          <cell r="DY126">
            <v>0</v>
          </cell>
          <cell r="DZ126">
            <v>0</v>
          </cell>
          <cell r="EA126">
            <v>0</v>
          </cell>
          <cell r="EB126">
            <v>0</v>
          </cell>
          <cell r="EC126">
            <v>0</v>
          </cell>
          <cell r="ED126">
            <v>0</v>
          </cell>
          <cell r="EE126">
            <v>0</v>
          </cell>
          <cell r="EF126">
            <v>0</v>
          </cell>
          <cell r="EG126">
            <v>0</v>
          </cell>
          <cell r="EH126">
            <v>0</v>
          </cell>
          <cell r="EI126">
            <v>0</v>
          </cell>
          <cell r="EJ126">
            <v>0</v>
          </cell>
          <cell r="EK126">
            <v>0</v>
          </cell>
          <cell r="EL126">
            <v>0</v>
          </cell>
          <cell r="EM126">
            <v>100000</v>
          </cell>
          <cell r="EN126">
            <v>100000</v>
          </cell>
          <cell r="EO126">
            <v>0</v>
          </cell>
        </row>
        <row r="127">
          <cell r="E127" t="str">
            <v>Government institutions have improved mechanisms for decision making and are equipped with technologies and platforms to improve early warning, disaster/multi-hazard risk management strategies and climate-resilient practices to strengthen resilient agriculture and agri-foods systems.</v>
          </cell>
          <cell r="F127"/>
          <cell r="G127"/>
          <cell r="H127"/>
          <cell r="I127"/>
          <cell r="J127"/>
          <cell r="K127"/>
          <cell r="L127"/>
          <cell r="M127"/>
          <cell r="N127"/>
          <cell r="O127"/>
          <cell r="P127"/>
          <cell r="Q127"/>
          <cell r="R127"/>
          <cell r="S127" t="str">
            <v>* 4044 -  Improved linkages between agricultural and social protection sectors with enhanced farm/fisher data using GIS for more responsive, adaptive and inclusive risk management practices that are expanded to extension and advisory services, due: 2023-Dec-21</v>
          </cell>
          <cell r="T127"/>
          <cell r="U127"/>
          <cell r="V127"/>
          <cell r="W127"/>
          <cell r="X127"/>
          <cell r="Y127"/>
          <cell r="Z127"/>
          <cell r="AA127" t="str">
            <v>1.5 By 2030, build the resilience of the poor and those in vulnerable situations and reduce their exposure and vulnerability to climate-related extreme events and other economic, social and environmental shocks and disasters</v>
          </cell>
          <cell r="AB127" t="str">
            <v>2.4 By 2030, ensure sustainable food production systems and implement resilient agricultural practices that increase productivity and production, that help maintain ecosystems, that strengthen capacity for adaptation to climate change, extreme weather, drought, flooding and other disasters and that progressively improve land and soil quality</v>
          </cell>
          <cell r="AC127" t="str">
            <v>13.1 Strengthen resilience and adaptive capacity to climate-related hazards and natural disasters in all countries</v>
          </cell>
          <cell r="AD127"/>
          <cell r="AE127"/>
          <cell r="AF127"/>
          <cell r="AG127"/>
          <cell r="AH127"/>
          <cell r="AI127"/>
          <cell r="AJ127"/>
          <cell r="AK127" t="str">
            <v>United Nations Development Programme (UNDP)</v>
          </cell>
          <cell r="AL127"/>
          <cell r="AM127"/>
          <cell r="AN127" t="str">
            <v>Government</v>
          </cell>
          <cell r="AO127"/>
          <cell r="AP127"/>
          <cell r="AQ127"/>
          <cell r="AR127"/>
          <cell r="AS127"/>
          <cell r="AT127"/>
          <cell r="AU127"/>
          <cell r="AV127"/>
          <cell r="AW127"/>
          <cell r="AX127"/>
          <cell r="AY127"/>
          <cell r="AZ127">
            <v>0</v>
          </cell>
          <cell r="BA127"/>
          <cell r="BB127"/>
          <cell r="BC127">
            <v>0</v>
          </cell>
          <cell r="BD127"/>
          <cell r="BE127"/>
          <cell r="BF127">
            <v>0</v>
          </cell>
          <cell r="BG127"/>
          <cell r="BH127"/>
          <cell r="BI127">
            <v>0</v>
          </cell>
          <cell r="BJ127"/>
          <cell r="BK127"/>
          <cell r="BL127">
            <v>0</v>
          </cell>
          <cell r="BM127"/>
          <cell r="BN127"/>
          <cell r="BO127">
            <v>0</v>
          </cell>
          <cell r="BP127"/>
          <cell r="BQ127"/>
          <cell r="BR127">
            <v>0</v>
          </cell>
          <cell r="BS127"/>
          <cell r="BT127"/>
          <cell r="BU127">
            <v>0</v>
          </cell>
          <cell r="BV127">
            <v>71221</v>
          </cell>
          <cell r="BW127">
            <v>71221</v>
          </cell>
          <cell r="BX127">
            <v>0</v>
          </cell>
          <cell r="BY127"/>
          <cell r="BZ127"/>
          <cell r="CA127">
            <v>0</v>
          </cell>
          <cell r="CB127">
            <v>71221</v>
          </cell>
          <cell r="CC127">
            <v>71221</v>
          </cell>
          <cell r="CD127">
            <v>0</v>
          </cell>
          <cell r="CE127"/>
          <cell r="CF127"/>
          <cell r="CG127">
            <v>0</v>
          </cell>
          <cell r="CH127"/>
          <cell r="CI127"/>
          <cell r="CJ127">
            <v>0</v>
          </cell>
          <cell r="CK127"/>
          <cell r="CL127"/>
          <cell r="CM127">
            <v>0</v>
          </cell>
          <cell r="CN127"/>
          <cell r="CO127"/>
          <cell r="CP127">
            <v>0</v>
          </cell>
          <cell r="CQ127"/>
          <cell r="CR127"/>
          <cell r="CS127">
            <v>0</v>
          </cell>
          <cell r="CT127"/>
          <cell r="CU127"/>
          <cell r="CV127">
            <v>0</v>
          </cell>
          <cell r="CW127"/>
          <cell r="CX127"/>
          <cell r="CY127">
            <v>0</v>
          </cell>
          <cell r="CZ127"/>
          <cell r="DA127"/>
          <cell r="DB127">
            <v>0</v>
          </cell>
          <cell r="DC127"/>
          <cell r="DD127"/>
          <cell r="DE127">
            <v>0</v>
          </cell>
          <cell r="DF127"/>
          <cell r="DG127"/>
          <cell r="DH127">
            <v>0</v>
          </cell>
          <cell r="DI127"/>
          <cell r="DJ127"/>
          <cell r="DK127">
            <v>0</v>
          </cell>
          <cell r="DL127">
            <v>0</v>
          </cell>
          <cell r="DM127">
            <v>0</v>
          </cell>
          <cell r="DN127">
            <v>0</v>
          </cell>
          <cell r="DO127">
            <v>0</v>
          </cell>
          <cell r="DP127">
            <v>0</v>
          </cell>
          <cell r="DQ127">
            <v>0</v>
          </cell>
          <cell r="DR127">
            <v>0</v>
          </cell>
          <cell r="DS127">
            <v>0</v>
          </cell>
          <cell r="DT127">
            <v>0</v>
          </cell>
          <cell r="DU127">
            <v>0</v>
          </cell>
          <cell r="DV127">
            <v>0</v>
          </cell>
          <cell r="DW127">
            <v>0</v>
          </cell>
          <cell r="DX127">
            <v>0</v>
          </cell>
          <cell r="DY127">
            <v>0</v>
          </cell>
          <cell r="DZ127">
            <v>0</v>
          </cell>
          <cell r="EA127">
            <v>0</v>
          </cell>
          <cell r="EB127">
            <v>0</v>
          </cell>
          <cell r="EC127">
            <v>0</v>
          </cell>
          <cell r="ED127">
            <v>0</v>
          </cell>
          <cell r="EE127">
            <v>0</v>
          </cell>
          <cell r="EF127">
            <v>0</v>
          </cell>
          <cell r="EG127">
            <v>0</v>
          </cell>
          <cell r="EH127">
            <v>0</v>
          </cell>
          <cell r="EI127">
            <v>0</v>
          </cell>
          <cell r="EJ127">
            <v>0</v>
          </cell>
          <cell r="EK127">
            <v>0</v>
          </cell>
          <cell r="EL127">
            <v>0</v>
          </cell>
          <cell r="EM127">
            <v>0</v>
          </cell>
          <cell r="EN127">
            <v>0</v>
          </cell>
          <cell r="EO127">
            <v>0</v>
          </cell>
        </row>
        <row r="128">
          <cell r="E128" t="str">
            <v xml:space="preserve">Government institutions and stakeholders have enhanced knowledge on food consumption to promote and advocate for healthy diets.  </v>
          </cell>
          <cell r="F128"/>
          <cell r="G128"/>
          <cell r="H128"/>
          <cell r="I128"/>
          <cell r="J128"/>
          <cell r="K128"/>
          <cell r="L128"/>
          <cell r="M128"/>
          <cell r="N128"/>
          <cell r="O128"/>
          <cell r="P128"/>
          <cell r="Q128" t="str">
            <v>* 4019 - Evidence-based promotion and advocacy for healthy diets including a baseline analysis to support the update of the national FBDG, due: 2023-Dec-31
* 4020 - Analysis of individual food consumption data completed, due: 2022-Dec-31</v>
          </cell>
          <cell r="R128"/>
          <cell r="S128"/>
          <cell r="T128"/>
          <cell r="U128"/>
          <cell r="V128"/>
          <cell r="W128"/>
          <cell r="X128"/>
          <cell r="Y128" t="str">
            <v>Women, girls, vulnerable groups</v>
          </cell>
          <cell r="Z128"/>
          <cell r="AA128" t="str">
            <v>2.1 By 2030, end hunger and ensure access by all people, in particular the poor and people in vulnerable situations, including infants, to safe, nutritious and sufficient food all year round</v>
          </cell>
          <cell r="AB128"/>
          <cell r="AC128"/>
          <cell r="AD128"/>
          <cell r="AE128"/>
          <cell r="AF128"/>
          <cell r="AG128"/>
          <cell r="AH128"/>
          <cell r="AI128" t="str">
            <v>Strengthening health, safety, and security systems, improving health services, and promoting healthy lifestyles.</v>
          </cell>
          <cell r="AJ128"/>
          <cell r="AK128" t="str">
            <v>United Nations Development Programme (UNDP)</v>
          </cell>
          <cell r="AL128"/>
          <cell r="AM128" t="str">
            <v>Ministry of Health &amp; Wellness; Minsitry of Agriculture</v>
          </cell>
          <cell r="AN128" t="str">
            <v>Government</v>
          </cell>
          <cell r="AO128"/>
          <cell r="AP128"/>
          <cell r="AQ128"/>
          <cell r="AR128"/>
          <cell r="AS128"/>
          <cell r="AT128"/>
          <cell r="AU128"/>
          <cell r="AV128"/>
          <cell r="AW128"/>
          <cell r="AX128"/>
          <cell r="AY128"/>
          <cell r="AZ128">
            <v>0</v>
          </cell>
          <cell r="BA128"/>
          <cell r="BB128"/>
          <cell r="BC128">
            <v>0</v>
          </cell>
          <cell r="BD128"/>
          <cell r="BE128"/>
          <cell r="BF128">
            <v>0</v>
          </cell>
          <cell r="BG128"/>
          <cell r="BH128"/>
          <cell r="BI128">
            <v>0</v>
          </cell>
          <cell r="BJ128"/>
          <cell r="BK128"/>
          <cell r="BL128">
            <v>0</v>
          </cell>
          <cell r="BM128"/>
          <cell r="BN128"/>
          <cell r="BO128">
            <v>0</v>
          </cell>
          <cell r="BP128"/>
          <cell r="BQ128"/>
          <cell r="BR128">
            <v>0</v>
          </cell>
          <cell r="BS128"/>
          <cell r="BT128"/>
          <cell r="BU128">
            <v>0</v>
          </cell>
          <cell r="BV128"/>
          <cell r="BW128"/>
          <cell r="BX128">
            <v>0</v>
          </cell>
          <cell r="BY128"/>
          <cell r="BZ128"/>
          <cell r="CA128">
            <v>0</v>
          </cell>
          <cell r="CB128">
            <v>0</v>
          </cell>
          <cell r="CC128">
            <v>0</v>
          </cell>
          <cell r="CD128">
            <v>0</v>
          </cell>
          <cell r="CE128"/>
          <cell r="CF128"/>
          <cell r="CG128">
            <v>0</v>
          </cell>
          <cell r="CH128"/>
          <cell r="CI128"/>
          <cell r="CJ128">
            <v>0</v>
          </cell>
          <cell r="CK128"/>
          <cell r="CL128"/>
          <cell r="CM128">
            <v>0</v>
          </cell>
          <cell r="CN128"/>
          <cell r="CO128"/>
          <cell r="CP128">
            <v>0</v>
          </cell>
          <cell r="CQ128"/>
          <cell r="CR128"/>
          <cell r="CS128">
            <v>0</v>
          </cell>
          <cell r="CT128"/>
          <cell r="CU128"/>
          <cell r="CV128">
            <v>0</v>
          </cell>
          <cell r="CW128"/>
          <cell r="CX128"/>
          <cell r="CY128">
            <v>0</v>
          </cell>
          <cell r="CZ128"/>
          <cell r="DA128"/>
          <cell r="DB128">
            <v>0</v>
          </cell>
          <cell r="DC128"/>
          <cell r="DD128"/>
          <cell r="DE128">
            <v>0</v>
          </cell>
          <cell r="DF128"/>
          <cell r="DG128"/>
          <cell r="DH128">
            <v>0</v>
          </cell>
          <cell r="DI128"/>
          <cell r="DJ128"/>
          <cell r="DK128">
            <v>0</v>
          </cell>
          <cell r="DL128">
            <v>0</v>
          </cell>
          <cell r="DM128">
            <v>0</v>
          </cell>
          <cell r="DN128">
            <v>0</v>
          </cell>
          <cell r="DO128">
            <v>0</v>
          </cell>
          <cell r="DP128">
            <v>0</v>
          </cell>
          <cell r="DQ128">
            <v>0</v>
          </cell>
          <cell r="DR128">
            <v>0</v>
          </cell>
          <cell r="DS128">
            <v>0</v>
          </cell>
          <cell r="DT128">
            <v>0</v>
          </cell>
          <cell r="DU128">
            <v>0</v>
          </cell>
          <cell r="DV128">
            <v>0</v>
          </cell>
          <cell r="DW128">
            <v>0</v>
          </cell>
          <cell r="DX128">
            <v>0</v>
          </cell>
          <cell r="DY128">
            <v>0</v>
          </cell>
          <cell r="DZ128">
            <v>0</v>
          </cell>
          <cell r="EA128">
            <v>0</v>
          </cell>
          <cell r="EB128">
            <v>0</v>
          </cell>
          <cell r="EC128">
            <v>0</v>
          </cell>
          <cell r="ED128">
            <v>0</v>
          </cell>
          <cell r="EE128">
            <v>0</v>
          </cell>
          <cell r="EF128">
            <v>0</v>
          </cell>
          <cell r="EG128">
            <v>0</v>
          </cell>
          <cell r="EH128">
            <v>0</v>
          </cell>
          <cell r="EI128">
            <v>0</v>
          </cell>
          <cell r="EJ128">
            <v>0</v>
          </cell>
          <cell r="EK128">
            <v>0</v>
          </cell>
          <cell r="EL128">
            <v>0</v>
          </cell>
          <cell r="EM128">
            <v>0</v>
          </cell>
          <cell r="EN128">
            <v>0</v>
          </cell>
          <cell r="EO128">
            <v>0</v>
          </cell>
        </row>
        <row r="129">
          <cell r="E129" t="str">
            <v>Populations, including the most vulnerable, have enhanced access to affordable, reliable, and sustainable energy </v>
          </cell>
          <cell r="F129" t="str">
            <v xml:space="preserve">The Programme will assist in closing the energy gap by working with agencies such as the International Renewable Energy Agency (IRENA) and other partners to support increased renewable energy ambition in the region as part of the low carbon energy transition and COVID-19 green recovery actions. </v>
          </cell>
          <cell r="G129">
            <v>44562</v>
          </cell>
          <cell r="H129">
            <v>45261</v>
          </cell>
          <cell r="I129" t="str">
            <v>Sacha Lindo</v>
          </cell>
          <cell r="J129"/>
          <cell r="K129"/>
          <cell r="L129" t="str">
            <v>Development of a 1MW biomass to energy plan as a pilot, with a new view to facilitate replication toward providing 20-40MW of decentralized baseload power to the grid over the next 5-10 years</v>
          </cell>
          <cell r="M129"/>
          <cell r="N129"/>
          <cell r="O129"/>
          <cell r="P129"/>
          <cell r="Q129"/>
          <cell r="R129"/>
          <cell r="S129"/>
          <cell r="T129"/>
          <cell r="U129" t="str">
            <v>Contribute to gender equality/women’s empowerment in a limited way (1)</v>
          </cell>
          <cell r="V129" t="str">
            <v>Limited contribution to realization of human rights (1)</v>
          </cell>
          <cell r="W129" t="str">
            <v>Contributes to sustaining peace in a limited way  human rights (1)</v>
          </cell>
          <cell r="X129" t="str">
            <v>Direct Support/ Service Delivery </v>
          </cell>
          <cell r="Y129" t="str">
            <v>People living in remote, poor, rural areas</v>
          </cell>
          <cell r="Z129" t="str">
            <v xml:space="preserve">Joint Programming </v>
          </cell>
          <cell r="AA129" t="str">
            <v>7.1 By 2030, ensure universal access to affordable, reliable and modern energy services</v>
          </cell>
          <cell r="AB129" t="str">
            <v>7.2 By 2030, increase substantially the share of renewable energy in the global energy mix</v>
          </cell>
          <cell r="AC129" t="str">
            <v>7.3 By 2030, double the global rate of improvement in energy efficiency</v>
          </cell>
          <cell r="AD129"/>
          <cell r="AE129"/>
          <cell r="AF129" t="str">
            <v>Sustainable and Clean Energy</v>
          </cell>
          <cell r="AG129" t="str">
            <v>Climate Smart</v>
          </cell>
          <cell r="AH129"/>
          <cell r="AI129" t="str">
            <v>Mitigating the impact of climate change through disaster risk management and integrated ecosystem management to build ecological resilience and sustainability.</v>
          </cell>
          <cell r="AJ129" t="str">
            <v>Climate Change and Disaster Risk Reduction</v>
          </cell>
          <cell r="AK129" t="str">
            <v>United Nations Development Programme (UNDP)</v>
          </cell>
          <cell r="AL129" t="str">
            <v>GEF</v>
          </cell>
          <cell r="AM129"/>
          <cell r="AN129" t="str">
            <v>Government</v>
          </cell>
          <cell r="AO129"/>
          <cell r="AP129"/>
          <cell r="AQ129" t="str">
            <v>Number of Megawatts generated from new solar photovoltaic, bionergy or other renewable energy system installations.</v>
          </cell>
          <cell r="AR129" t="str">
            <v>7.2.1 Renewable energy share in the total final energy consumption</v>
          </cell>
          <cell r="AS129"/>
          <cell r="AT129"/>
          <cell r="AU129"/>
          <cell r="AV129"/>
          <cell r="AW129"/>
          <cell r="AX129"/>
          <cell r="AY129"/>
          <cell r="AZ129">
            <v>0</v>
          </cell>
          <cell r="BA129">
            <v>398459</v>
          </cell>
          <cell r="BB129">
            <v>398459</v>
          </cell>
          <cell r="BC129">
            <v>0</v>
          </cell>
          <cell r="BD129"/>
          <cell r="BE129"/>
          <cell r="BF129">
            <v>0</v>
          </cell>
          <cell r="BG129"/>
          <cell r="BH129"/>
          <cell r="BI129">
            <v>0</v>
          </cell>
          <cell r="BJ129"/>
          <cell r="BK129"/>
          <cell r="BL129">
            <v>0</v>
          </cell>
          <cell r="BM129"/>
          <cell r="BN129"/>
          <cell r="BO129">
            <v>0</v>
          </cell>
          <cell r="BP129"/>
          <cell r="BQ129"/>
          <cell r="BR129">
            <v>0</v>
          </cell>
          <cell r="BS129"/>
          <cell r="BT129"/>
          <cell r="BU129">
            <v>0</v>
          </cell>
          <cell r="BV129"/>
          <cell r="BW129"/>
          <cell r="BX129">
            <v>0</v>
          </cell>
          <cell r="BY129"/>
          <cell r="BZ129"/>
          <cell r="CA129">
            <v>0</v>
          </cell>
          <cell r="CB129">
            <v>398459</v>
          </cell>
          <cell r="CC129">
            <v>398459</v>
          </cell>
          <cell r="CD129">
            <v>0</v>
          </cell>
          <cell r="CE129"/>
          <cell r="CF129"/>
          <cell r="CG129">
            <v>0</v>
          </cell>
          <cell r="CH129"/>
          <cell r="CI129"/>
          <cell r="CJ129">
            <v>0</v>
          </cell>
          <cell r="CK129"/>
          <cell r="CL129"/>
          <cell r="CM129">
            <v>0</v>
          </cell>
          <cell r="CN129"/>
          <cell r="CO129"/>
          <cell r="CP129">
            <v>0</v>
          </cell>
          <cell r="CQ129"/>
          <cell r="CR129"/>
          <cell r="CS129">
            <v>0</v>
          </cell>
          <cell r="CT129"/>
          <cell r="CU129"/>
          <cell r="CV129">
            <v>0</v>
          </cell>
          <cell r="CW129"/>
          <cell r="CX129"/>
          <cell r="CY129">
            <v>0</v>
          </cell>
          <cell r="CZ129"/>
          <cell r="DA129"/>
          <cell r="DB129">
            <v>0</v>
          </cell>
          <cell r="DC129"/>
          <cell r="DD129"/>
          <cell r="DE129">
            <v>0</v>
          </cell>
          <cell r="DF129"/>
          <cell r="DG129"/>
          <cell r="DH129">
            <v>0</v>
          </cell>
          <cell r="DI129"/>
          <cell r="DJ129"/>
          <cell r="DK129">
            <v>0</v>
          </cell>
          <cell r="DL129">
            <v>0</v>
          </cell>
          <cell r="DM129">
            <v>0</v>
          </cell>
          <cell r="DN129">
            <v>0</v>
          </cell>
          <cell r="DO129">
            <v>0</v>
          </cell>
          <cell r="DP129">
            <v>0</v>
          </cell>
          <cell r="DQ129">
            <v>0</v>
          </cell>
          <cell r="DR129">
            <v>0</v>
          </cell>
          <cell r="DS129">
            <v>0</v>
          </cell>
          <cell r="DT129">
            <v>0</v>
          </cell>
          <cell r="DU129">
            <v>398459</v>
          </cell>
          <cell r="DV129">
            <v>398459</v>
          </cell>
          <cell r="DW129">
            <v>0</v>
          </cell>
          <cell r="DX129">
            <v>0</v>
          </cell>
          <cell r="DY129">
            <v>0</v>
          </cell>
          <cell r="DZ129">
            <v>0</v>
          </cell>
          <cell r="EA129">
            <v>0</v>
          </cell>
          <cell r="EB129">
            <v>0</v>
          </cell>
          <cell r="EC129">
            <v>0</v>
          </cell>
          <cell r="ED129">
            <v>0</v>
          </cell>
          <cell r="EE129">
            <v>0</v>
          </cell>
          <cell r="EF129">
            <v>0</v>
          </cell>
          <cell r="EG129">
            <v>0</v>
          </cell>
          <cell r="EH129">
            <v>0</v>
          </cell>
          <cell r="EI129">
            <v>0</v>
          </cell>
          <cell r="EJ129">
            <v>0</v>
          </cell>
          <cell r="EK129">
            <v>0</v>
          </cell>
          <cell r="EL129">
            <v>0</v>
          </cell>
          <cell r="EM129">
            <v>0</v>
          </cell>
          <cell r="EN129">
            <v>0</v>
          </cell>
          <cell r="EO129">
            <v>0</v>
          </cell>
        </row>
        <row r="130">
          <cell r="E130" t="str">
            <v>National agencies and community organisations have strengthened capacities for natural resource planning, data collection, analysis and management </v>
          </cell>
          <cell r="F130" t="str">
            <v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v>
          </cell>
          <cell r="G130">
            <v>44562</v>
          </cell>
          <cell r="H130">
            <v>45261</v>
          </cell>
          <cell r="I130" t="str">
            <v>Sacha Lindo</v>
          </cell>
          <cell r="J130"/>
          <cell r="K130" t="str">
            <v>Agriculture risk assessment, socio-economic impact assessment on the Nationally Determined Contributions</v>
          </cell>
          <cell r="L130" t="str">
            <v> </v>
          </cell>
          <cell r="M130" t="str">
            <v> </v>
          </cell>
          <cell r="N130" t="str">
            <v>Review progress toward NDC targets, including existing or emerging relevant policies.</v>
          </cell>
          <cell r="O130" t="str">
            <v>Ensure NDC targets are fully risk-informed in support of gender-responsive and inclusive resilient development pathways</v>
          </cell>
          <cell r="P130" t="str">
            <v> </v>
          </cell>
          <cell r="Q130" t="str">
            <v> </v>
          </cell>
          <cell r="R130" t="str">
            <v> </v>
          </cell>
          <cell r="S130" t="str">
            <v>Review and/or update elements of the NDC</v>
          </cell>
          <cell r="T130"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0" t="str">
            <v>Gender equality/women’s empowerment is a significant objective (2)</v>
          </cell>
          <cell r="V130" t="str">
            <v>Limited contribution to realization of human rights (1)</v>
          </cell>
          <cell r="W130" t="str">
            <v>Contributes to sustaining peace in a limited way  human rights (1)</v>
          </cell>
          <cell r="X130" t="str">
            <v>Policy Advice and Thought Leadership </v>
          </cell>
          <cell r="Y130" t="str">
            <v>People living in remote, poor, rural areas</v>
          </cell>
          <cell r="Z130" t="str">
            <v xml:space="preserve">Joint Programming </v>
          </cell>
          <cell r="AA130" t="str">
            <v>13.2 Integrate climate change measures into national policies, strategies and planning</v>
          </cell>
          <cell r="AB130" t="str">
            <v>13.3 Improve education, awareness-raising and human and institutional capacity on climate change mitigation, adaptation, impact reduction and early warning</v>
          </cell>
          <cell r="AC130"/>
          <cell r="AD130"/>
          <cell r="AE130"/>
          <cell r="AF130" t="str">
            <v xml:space="preserve">Ecosystem management </v>
          </cell>
          <cell r="AG130" t="str">
            <v xml:space="preserve">Biodiversity </v>
          </cell>
          <cell r="AH130" t="str">
            <v>Data collection and analysis</v>
          </cell>
          <cell r="AI130" t="str">
            <v>Strengthening health, safety, and security systems, improving health services, and promoting healthy lifestyles.</v>
          </cell>
          <cell r="AJ130" t="str">
            <v>Climate Change and Disaster Risk Reduction</v>
          </cell>
          <cell r="AK130" t="str">
            <v>United Nations Development Programme (UNDP)</v>
          </cell>
          <cell r="AL130" t="str">
            <v>Govermments of Germany, Sweden, Spain and the European Union</v>
          </cell>
          <cell r="AM130" t="str">
            <v>Department of Sustainable Development; Departments of Finance and Economic Development.</v>
          </cell>
          <cell r="AN130"/>
          <cell r="AO130" t="str">
            <v>Ministry of Education, Sustainable Development, Innovation, Science, Technology and Vocational Training;</v>
          </cell>
          <cell r="AP130"/>
          <cell r="AQ130" t="str">
            <v>1: Number of NDCs, integrated natural resource management policies, legal and regulatory frameworks developed or revised to meet international standards and accompanied by national implementation plans.</v>
          </cell>
          <cell r="AR130" t="str">
            <v>13.3.1 Number of countries that have integrated mitigation, adaptation, impact reduction and early warning into primary, secondary and tertiary curricula</v>
          </cell>
          <cell r="AS130"/>
          <cell r="AT130"/>
          <cell r="AU130"/>
          <cell r="AV130"/>
          <cell r="AW130"/>
          <cell r="AX130">
            <v>27000</v>
          </cell>
          <cell r="AY130">
            <v>27000</v>
          </cell>
          <cell r="AZ130">
            <v>0</v>
          </cell>
          <cell r="BA130"/>
          <cell r="BB130"/>
          <cell r="BC130">
            <v>0</v>
          </cell>
          <cell r="BD130"/>
          <cell r="BE130"/>
          <cell r="BF130">
            <v>0</v>
          </cell>
          <cell r="BG130">
            <v>60600</v>
          </cell>
          <cell r="BH130">
            <v>60600</v>
          </cell>
          <cell r="BI130">
            <v>0</v>
          </cell>
          <cell r="BJ130">
            <v>122300</v>
          </cell>
          <cell r="BK130">
            <v>122300</v>
          </cell>
          <cell r="BL130">
            <v>0</v>
          </cell>
          <cell r="BM130"/>
          <cell r="BN130"/>
          <cell r="BO130">
            <v>0</v>
          </cell>
          <cell r="BP130"/>
          <cell r="BQ130"/>
          <cell r="BR130">
            <v>0</v>
          </cell>
          <cell r="BS130"/>
          <cell r="BT130"/>
          <cell r="BU130">
            <v>0</v>
          </cell>
          <cell r="BV130">
            <v>54200</v>
          </cell>
          <cell r="BW130">
            <v>54200</v>
          </cell>
          <cell r="BX130">
            <v>0</v>
          </cell>
          <cell r="BY130"/>
          <cell r="BZ130"/>
          <cell r="CA130">
            <v>0</v>
          </cell>
          <cell r="CB130">
            <v>264100</v>
          </cell>
          <cell r="CC130">
            <v>264100</v>
          </cell>
          <cell r="CD130">
            <v>0</v>
          </cell>
          <cell r="CE130"/>
          <cell r="CF130"/>
          <cell r="CG130">
            <v>0</v>
          </cell>
          <cell r="CH130"/>
          <cell r="CI130"/>
          <cell r="CJ130">
            <v>0</v>
          </cell>
          <cell r="CK130">
            <v>54200</v>
          </cell>
          <cell r="CL130">
            <v>0</v>
          </cell>
          <cell r="CM130">
            <v>54200</v>
          </cell>
          <cell r="CN130"/>
          <cell r="CO130"/>
          <cell r="CP130">
            <v>0</v>
          </cell>
          <cell r="CQ130"/>
          <cell r="CR130"/>
          <cell r="CS130">
            <v>0</v>
          </cell>
          <cell r="CT130"/>
          <cell r="CU130"/>
          <cell r="CV130">
            <v>0</v>
          </cell>
          <cell r="CW130"/>
          <cell r="CX130"/>
          <cell r="CY130">
            <v>0</v>
          </cell>
          <cell r="CZ130"/>
          <cell r="DA130"/>
          <cell r="DB130">
            <v>0</v>
          </cell>
          <cell r="DC130"/>
          <cell r="DD130"/>
          <cell r="DE130">
            <v>0</v>
          </cell>
          <cell r="DF130"/>
          <cell r="DG130"/>
          <cell r="DH130">
            <v>0</v>
          </cell>
          <cell r="DI130"/>
          <cell r="DJ130"/>
          <cell r="DK130">
            <v>0</v>
          </cell>
          <cell r="DL130">
            <v>54200</v>
          </cell>
          <cell r="DM130">
            <v>0</v>
          </cell>
          <cell r="DN130">
            <v>54200</v>
          </cell>
          <cell r="DO130">
            <v>0</v>
          </cell>
          <cell r="DP130">
            <v>0</v>
          </cell>
          <cell r="DQ130">
            <v>0</v>
          </cell>
          <cell r="DR130">
            <v>27000</v>
          </cell>
          <cell r="DS130">
            <v>27000</v>
          </cell>
          <cell r="DT130">
            <v>0</v>
          </cell>
          <cell r="DU130">
            <v>54200</v>
          </cell>
          <cell r="DV130">
            <v>0</v>
          </cell>
          <cell r="DW130">
            <v>54200</v>
          </cell>
          <cell r="DX130">
            <v>0</v>
          </cell>
          <cell r="DY130">
            <v>0</v>
          </cell>
          <cell r="DZ130">
            <v>0</v>
          </cell>
          <cell r="EA130">
            <v>60600</v>
          </cell>
          <cell r="EB130">
            <v>60600</v>
          </cell>
          <cell r="EC130">
            <v>0</v>
          </cell>
          <cell r="ED130">
            <v>122300</v>
          </cell>
          <cell r="EE130">
            <v>122300</v>
          </cell>
          <cell r="EF130">
            <v>0</v>
          </cell>
          <cell r="EG130">
            <v>0</v>
          </cell>
          <cell r="EH130">
            <v>0</v>
          </cell>
          <cell r="EI130">
            <v>0</v>
          </cell>
          <cell r="EJ130">
            <v>0</v>
          </cell>
          <cell r="EK130">
            <v>0</v>
          </cell>
          <cell r="EL130">
            <v>0</v>
          </cell>
          <cell r="EM130">
            <v>0</v>
          </cell>
          <cell r="EN130">
            <v>0</v>
          </cell>
          <cell r="EO130">
            <v>0</v>
          </cell>
        </row>
        <row r="131">
          <cell r="E131" t="str">
            <v>Governments and communities have increased capacities to adapt to and mitigate the impacts of climate change  </v>
          </cell>
          <cell r="F131" t="str">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ell>
          <cell r="G131">
            <v>44562</v>
          </cell>
          <cell r="H131">
            <v>45261</v>
          </cell>
          <cell r="I131" t="str">
            <v>Sacha Lindo</v>
          </cell>
          <cell r="J131"/>
          <cell r="K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L131"/>
          <cell r="M131"/>
          <cell r="N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O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P131"/>
          <cell r="Q131"/>
          <cell r="R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S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T131" t="str">
            <v xml:space="preserve">Technical support provided on gender equality policy mainstreaming to agencies with responsibility for development and implementation of gender-responsive and inclusive NAPs and NAMAs
Gender-responsive and inclusive NAP and NAMA priority interventions implemented in target sectors in collaboration with state and non-state sectoral actor
Technical support provided to gender machineries for a detailed analysis of gender inequality of climate risk and its associated costs in the Caribbean to inform decision-making
Technical assistance provided to CDEMA to significantly enhance gender-responsive resilient recovery approaches and solutions in the Model National Recovery Framework
Training and systems development or strengthening for gender-responsive and inclusive recovery provided to national agencies with responsibilities in recovery in select countries
Technical support provided to CARICOM (or one of its organs) to design and operationalise a regional mechanism for rapid deployment of expertise to support gender-responsive and resilient recovery in the Caribbean
Support to COVID-19 response initiatives through established national recovery and response frameworks focused on the socio-economic needs of the most vulnerable and which enhance gender-responsive recovery in 9 Caribbean countries
Technical assistance provided for gender responsive behavioural analysis of national climate change and DRR coordinating bodies
</v>
          </cell>
          <cell r="U131" t="str">
            <v>Gender equality/women’s empowerment is a significant objective (2)</v>
          </cell>
          <cell r="V131" t="str">
            <v>Limited contribution to realization of human rights (1)</v>
          </cell>
          <cell r="W131" t="str">
            <v>Contributes to sustaining peace in a limited way  human rights (1)</v>
          </cell>
          <cell r="X131" t="str">
            <v>Policy Advice and Thought Leadership </v>
          </cell>
          <cell r="Y131" t="str">
            <v>Women and Girls</v>
          </cell>
          <cell r="Z131" t="str">
            <v xml:space="preserve">Joint Programming </v>
          </cell>
          <cell r="AA131" t="str">
            <v>13.2 Integrate climate change measures into national policies, strategies and planning</v>
          </cell>
          <cell r="AB131" t="str">
            <v>13.3 Improve education, awareness-raising and human and institutional capacity on climate change mitigation, adaptation, impact reduction and early warning</v>
          </cell>
          <cell r="AC131" t="str">
            <v>1.b Create sound policy frameworks at the national, regional and international levels, based on pro-poor and gender-sensitive development strategies, to support accelerated investment in poverty eradication actions</v>
          </cell>
          <cell r="AD131" t="str">
            <v>5.c Adopt and strengthen sound policies and enforceable legislation for the promotion of gender equality and the empowerment of all women and girls at all levels</v>
          </cell>
          <cell r="AE131" t="str">
            <v>17.18 By 2020, enhance capacity-building support to developing countries, including for least developed countries and small island developing States, to increase significantly the availability of high-quality, timely and reliable data disaggregated by income, gender, age, race, ethnicity, migratory status, disability, geographic location and other characteristics relevant in national contexts</v>
          </cell>
          <cell r="AF131" t="str">
            <v>Climate Change Adaptation and Resilience</v>
          </cell>
          <cell r="AG131" t="str">
            <v>Support to Institutions</v>
          </cell>
          <cell r="AH131" t="str">
            <v>Capacity Building</v>
          </cell>
          <cell r="AI131"/>
          <cell r="AJ131" t="str">
            <v>Climate Change and Disaster Risk Reduction</v>
          </cell>
          <cell r="AK131" t="str">
            <v>United Nations Development Programme (UNDP)</v>
          </cell>
          <cell r="AL131" t="str">
            <v>Govermments of Canada</v>
          </cell>
          <cell r="AM131" t="str">
            <v>CDEMA, Ministry of Finance, Economic Planning and Information Technology; Department of Environment ; Ministry of. Climate Resilience, The Environment, Forestry, Fisheries &amp; Disaster Management; Ministry of Environment, Rural Modernisation and Kalinago Upliftment</v>
          </cell>
          <cell r="AN131" t="str">
            <v>COM (Government, RGO, IGO)</v>
          </cell>
          <cell r="AO131"/>
          <cell r="AP131"/>
          <cell r="AQ131" t="str">
            <v xml:space="preserve">Number of risk-informed gender responsive climate change adaptation actions implemented in sectors identified in the National </v>
          </cell>
          <cell r="AR131" t="str">
            <v>13.3.2 Number of countries that have communicated the strengthening of institutional, systemic and individual capacity-building to implement adaptation, mitigation and technology transfer, and development actions</v>
          </cell>
          <cell r="AS131"/>
          <cell r="AT131"/>
          <cell r="AU131"/>
          <cell r="AV131"/>
          <cell r="AW131"/>
          <cell r="AX131">
            <v>303995.11</v>
          </cell>
          <cell r="AY131">
            <v>303995.11</v>
          </cell>
          <cell r="AZ131">
            <v>0</v>
          </cell>
          <cell r="BA131"/>
          <cell r="BB131"/>
          <cell r="BC131">
            <v>0</v>
          </cell>
          <cell r="BD131"/>
          <cell r="BE131"/>
          <cell r="BF131">
            <v>0</v>
          </cell>
          <cell r="BG131">
            <v>308995.11</v>
          </cell>
          <cell r="BH131">
            <v>308995.11</v>
          </cell>
          <cell r="BI131">
            <v>0</v>
          </cell>
          <cell r="BJ131">
            <v>339025.11</v>
          </cell>
          <cell r="BK131">
            <v>339025.11</v>
          </cell>
          <cell r="BL131">
            <v>0</v>
          </cell>
          <cell r="BM131"/>
          <cell r="BN131"/>
          <cell r="BO131">
            <v>0</v>
          </cell>
          <cell r="BP131"/>
          <cell r="BQ131"/>
          <cell r="BR131">
            <v>0</v>
          </cell>
          <cell r="BS131">
            <v>319025.11</v>
          </cell>
          <cell r="BT131">
            <v>319025.11</v>
          </cell>
          <cell r="BU131">
            <v>0</v>
          </cell>
          <cell r="BV131">
            <v>297995.11</v>
          </cell>
          <cell r="BW131">
            <v>297995.11</v>
          </cell>
          <cell r="BX131">
            <v>0</v>
          </cell>
          <cell r="BY131"/>
          <cell r="BZ131"/>
          <cell r="CA131">
            <v>0</v>
          </cell>
          <cell r="CB131">
            <v>1569035.5499999998</v>
          </cell>
          <cell r="CC131">
            <v>1569035.5499999998</v>
          </cell>
          <cell r="CD131">
            <v>0</v>
          </cell>
          <cell r="CE131"/>
          <cell r="CF131"/>
          <cell r="CG131">
            <v>0</v>
          </cell>
          <cell r="CH131"/>
          <cell r="CI131"/>
          <cell r="CJ131">
            <v>0</v>
          </cell>
          <cell r="CK131"/>
          <cell r="CL131"/>
          <cell r="CM131">
            <v>0</v>
          </cell>
          <cell r="CN131"/>
          <cell r="CO131"/>
          <cell r="CP131">
            <v>0</v>
          </cell>
          <cell r="CQ131"/>
          <cell r="CR131"/>
          <cell r="CS131">
            <v>0</v>
          </cell>
          <cell r="CT131"/>
          <cell r="CU131"/>
          <cell r="CV131">
            <v>0</v>
          </cell>
          <cell r="CW131"/>
          <cell r="CX131"/>
          <cell r="CY131">
            <v>0</v>
          </cell>
          <cell r="CZ131"/>
          <cell r="DA131"/>
          <cell r="DB131">
            <v>0</v>
          </cell>
          <cell r="DC131"/>
          <cell r="DD131"/>
          <cell r="DE131">
            <v>0</v>
          </cell>
          <cell r="DF131"/>
          <cell r="DG131"/>
          <cell r="DH131">
            <v>0</v>
          </cell>
          <cell r="DI131"/>
          <cell r="DJ131"/>
          <cell r="DK131">
            <v>0</v>
          </cell>
          <cell r="DL131">
            <v>0</v>
          </cell>
          <cell r="DM131">
            <v>0</v>
          </cell>
          <cell r="DN131">
            <v>0</v>
          </cell>
          <cell r="DO131">
            <v>0</v>
          </cell>
          <cell r="DP131">
            <v>0</v>
          </cell>
          <cell r="DQ131">
            <v>0</v>
          </cell>
          <cell r="DR131">
            <v>303995.11</v>
          </cell>
          <cell r="DS131">
            <v>303995.11</v>
          </cell>
          <cell r="DT131">
            <v>0</v>
          </cell>
          <cell r="DU131">
            <v>0</v>
          </cell>
          <cell r="DV131">
            <v>0</v>
          </cell>
          <cell r="DW131">
            <v>0</v>
          </cell>
          <cell r="DX131">
            <v>0</v>
          </cell>
          <cell r="DY131">
            <v>0</v>
          </cell>
          <cell r="DZ131">
            <v>0</v>
          </cell>
          <cell r="EA131">
            <v>308995.11</v>
          </cell>
          <cell r="EB131">
            <v>308995.11</v>
          </cell>
          <cell r="EC131">
            <v>0</v>
          </cell>
          <cell r="ED131">
            <v>339025.11</v>
          </cell>
          <cell r="EE131">
            <v>339025.11</v>
          </cell>
          <cell r="EF131">
            <v>0</v>
          </cell>
          <cell r="EG131">
            <v>0</v>
          </cell>
          <cell r="EH131">
            <v>0</v>
          </cell>
          <cell r="EI131">
            <v>0</v>
          </cell>
          <cell r="EJ131">
            <v>0</v>
          </cell>
          <cell r="EK131">
            <v>0</v>
          </cell>
          <cell r="EL131">
            <v>0</v>
          </cell>
          <cell r="EM131">
            <v>319025.11</v>
          </cell>
          <cell r="EN131">
            <v>319025.11</v>
          </cell>
          <cell r="EO131">
            <v>0</v>
          </cell>
        </row>
        <row r="132">
          <cell r="E132" t="str">
            <v xml:space="preserve">Increased Resilience of the Education System to Climate Change Impacts in the Eastern Caribbean </v>
          </cell>
          <cell r="F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G132"/>
          <cell r="H132"/>
          <cell r="I132"/>
          <cell r="J132"/>
          <cell r="K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L132"/>
          <cell r="M132"/>
          <cell r="N132"/>
          <cell r="O132"/>
          <cell r="P132"/>
          <cell r="Q132"/>
          <cell r="R132" t="str">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ell>
          <cell r="S132"/>
          <cell r="T132"/>
          <cell r="U132"/>
          <cell r="V132"/>
          <cell r="W132"/>
          <cell r="X132"/>
          <cell r="Y132" t="str">
            <v>Children</v>
          </cell>
          <cell r="Z132"/>
          <cell r="AA132"/>
          <cell r="AB132"/>
          <cell r="AC132"/>
          <cell r="AD132"/>
          <cell r="AE132"/>
          <cell r="AF132"/>
          <cell r="AG132"/>
          <cell r="AH132"/>
          <cell r="AI132" t="str">
            <v>Mitigating the impact of climate change through disaster risk management and integrated ecosystem management to build ecological resilience and sustainability.</v>
          </cell>
          <cell r="AJ132" t="str">
            <v>Climate Change and Disaster Risk Reduction</v>
          </cell>
          <cell r="AK132" t="str">
            <v>United Nations Human Settlements Programme (UN-Habitat)</v>
          </cell>
          <cell r="AL132"/>
          <cell r="AM132" t="str">
            <v>Ministry of Education, Sustainable Development, Innovation, Science, Technology and Vocational Training;</v>
          </cell>
          <cell r="AN132" t="str">
            <v>Government</v>
          </cell>
          <cell r="AO132" t="str">
            <v>Regional: Organisation of Eastern Caribbean States (OECS)</v>
          </cell>
          <cell r="AP132" t="str">
            <v>Caribbean Disaster Emergency Management Agency (CDEMA)</v>
          </cell>
          <cell r="AQ132" t="str">
            <v xml:space="preserve">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v>
          </cell>
          <cell r="AR132"/>
          <cell r="AS132"/>
          <cell r="AT132"/>
          <cell r="AU132"/>
          <cell r="AV132"/>
          <cell r="AW132"/>
          <cell r="AX132">
            <v>2559500</v>
          </cell>
          <cell r="AY132"/>
          <cell r="AZ132">
            <v>2559500</v>
          </cell>
          <cell r="BA132"/>
          <cell r="BB132"/>
          <cell r="BC132"/>
          <cell r="BD132"/>
          <cell r="BE132"/>
          <cell r="BF132"/>
          <cell r="BG132"/>
          <cell r="BH132"/>
          <cell r="BI132"/>
          <cell r="BJ132"/>
          <cell r="BK132"/>
          <cell r="BL132"/>
          <cell r="BM132"/>
          <cell r="BN132"/>
          <cell r="BO132"/>
          <cell r="BP132"/>
          <cell r="BQ132"/>
          <cell r="BR132"/>
          <cell r="BS132">
            <v>3277775</v>
          </cell>
          <cell r="BT132"/>
          <cell r="BU132">
            <v>3277775</v>
          </cell>
          <cell r="BV132"/>
          <cell r="BW132"/>
          <cell r="BX132"/>
          <cell r="BY132">
            <v>190000</v>
          </cell>
          <cell r="BZ132">
            <v>0</v>
          </cell>
          <cell r="CA132">
            <v>190000</v>
          </cell>
          <cell r="CB132">
            <v>6027275</v>
          </cell>
          <cell r="CC132">
            <v>0</v>
          </cell>
          <cell r="CD132">
            <v>6027275</v>
          </cell>
          <cell r="CE132"/>
          <cell r="CF132"/>
          <cell r="CG132"/>
          <cell r="CH132">
            <v>2559500</v>
          </cell>
          <cell r="CI132"/>
          <cell r="CJ132">
            <v>2559500</v>
          </cell>
          <cell r="CK132"/>
          <cell r="CL132"/>
          <cell r="CM132"/>
          <cell r="CN132"/>
          <cell r="CO132"/>
          <cell r="CP132"/>
          <cell r="CQ132"/>
          <cell r="CR132"/>
          <cell r="CS132"/>
          <cell r="CT132"/>
          <cell r="CU132"/>
          <cell r="CV132"/>
          <cell r="CW132"/>
          <cell r="CX132"/>
          <cell r="CY132"/>
          <cell r="CZ132"/>
          <cell r="DA132"/>
          <cell r="DB132"/>
          <cell r="DC132">
            <v>3277775</v>
          </cell>
          <cell r="DD132">
            <v>0</v>
          </cell>
          <cell r="DE132">
            <v>3277775</v>
          </cell>
          <cell r="DF132"/>
          <cell r="DG132"/>
          <cell r="DH132"/>
          <cell r="DI132">
            <v>190000</v>
          </cell>
          <cell r="DJ132">
            <v>0</v>
          </cell>
          <cell r="DK132">
            <v>190000</v>
          </cell>
          <cell r="DL132">
            <v>6027275</v>
          </cell>
          <cell r="DM132">
            <v>0</v>
          </cell>
          <cell r="DN132">
            <v>6027275</v>
          </cell>
          <cell r="DO132">
            <v>0</v>
          </cell>
          <cell r="DP132">
            <v>0</v>
          </cell>
          <cell r="DQ132">
            <v>0</v>
          </cell>
          <cell r="DR132">
            <v>5119000</v>
          </cell>
          <cell r="DS132">
            <v>0</v>
          </cell>
          <cell r="DT132">
            <v>5119000</v>
          </cell>
          <cell r="DU132">
            <v>0</v>
          </cell>
          <cell r="DV132">
            <v>0</v>
          </cell>
          <cell r="DW132">
            <v>0</v>
          </cell>
          <cell r="DX132">
            <v>0</v>
          </cell>
          <cell r="DY132">
            <v>0</v>
          </cell>
          <cell r="DZ132">
            <v>0</v>
          </cell>
          <cell r="EA132">
            <v>0</v>
          </cell>
          <cell r="EB132">
            <v>0</v>
          </cell>
          <cell r="EC132">
            <v>0</v>
          </cell>
          <cell r="ED132">
            <v>0</v>
          </cell>
          <cell r="EE132">
            <v>0</v>
          </cell>
          <cell r="EF132">
            <v>0</v>
          </cell>
          <cell r="EG132">
            <v>0</v>
          </cell>
          <cell r="EH132">
            <v>0</v>
          </cell>
          <cell r="EI132">
            <v>0</v>
          </cell>
          <cell r="EJ132">
            <v>0</v>
          </cell>
          <cell r="EK132">
            <v>0</v>
          </cell>
          <cell r="EL132">
            <v>0</v>
          </cell>
          <cell r="EM132">
            <v>6555550</v>
          </cell>
          <cell r="EN132">
            <v>0</v>
          </cell>
          <cell r="EO132">
            <v>6555550</v>
          </cell>
        </row>
        <row r="133">
          <cell r="E133" t="str">
            <v xml:space="preserve">Governmental institutions are better equipped to identify impacts and opportunities for resilient recovery </v>
          </cell>
          <cell r="F133" t="str">
            <v xml:space="preserve">The urban sector is a key contributor to economic growth, as cities and towns are hubs for jobs, educational and health facilities and transportation. Recognising the need for a coordinated approach to faciliate urban development and provision of afordable housing,  the Caribbean Development Bank (CDB), has developed its Urban and Housing Sector Policies for its BMS to guide future investment in these sectors. Through technical asstiance from UN- Habitat  technical and financing from  CDB, UN-Habittat will work with CDB for developing Caribbean  urban planning guidelines and capital investments plans, and supporting implementation pilots in (SKN &amp; SLU) </v>
          </cell>
          <cell r="G133"/>
          <cell r="H133"/>
          <cell r="I133"/>
          <cell r="J133"/>
          <cell r="K133"/>
          <cell r="L133"/>
          <cell r="M133"/>
          <cell r="N133"/>
          <cell r="O133"/>
          <cell r="P133"/>
          <cell r="Q133"/>
          <cell r="R133"/>
          <cell r="S133"/>
          <cell r="T133"/>
          <cell r="U133"/>
          <cell r="V133"/>
          <cell r="W133"/>
          <cell r="X133"/>
          <cell r="Y133" t="str">
            <v>Vulnerable groups</v>
          </cell>
          <cell r="Z133"/>
          <cell r="AA133"/>
          <cell r="AB133"/>
          <cell r="AC133"/>
          <cell r="AD133"/>
          <cell r="AE133"/>
          <cell r="AF133"/>
          <cell r="AG133"/>
          <cell r="AH133"/>
          <cell r="AI133" t="str">
            <v>Mitigating the impact of climate change through disaster risk management and integrated ecosystem management to build ecological resilience and sustainability.</v>
          </cell>
          <cell r="AJ133" t="str">
            <v>Climate Change and Disaster Risk Reduction</v>
          </cell>
          <cell r="AK133" t="str">
            <v>United Nations Human Settlements Programme (UN-Habitat)</v>
          </cell>
          <cell r="AL133"/>
          <cell r="AM133" t="str">
            <v>Department of Housing and Local Government; Ministry of Infrastructure, Ports, Transport, Physical Development and Urban Renewal</v>
          </cell>
          <cell r="AN133"/>
          <cell r="AO133" t="str">
            <v>Regional: CDB</v>
          </cell>
          <cell r="AP133"/>
          <cell r="AQ133"/>
          <cell r="AR133"/>
          <cell r="AS133"/>
          <cell r="AT133"/>
          <cell r="AU133"/>
          <cell r="AV133"/>
          <cell r="AW133"/>
          <cell r="AX133"/>
          <cell r="AY133"/>
          <cell r="AZ133"/>
          <cell r="BA133"/>
          <cell r="BB133"/>
          <cell r="BC133"/>
          <cell r="BD133"/>
          <cell r="BE133"/>
          <cell r="BF133"/>
          <cell r="BG133"/>
          <cell r="BH133"/>
          <cell r="BI133"/>
          <cell r="BJ133"/>
          <cell r="BK133"/>
          <cell r="BL133"/>
          <cell r="BM133"/>
          <cell r="BN133"/>
          <cell r="BO133"/>
          <cell r="BP133"/>
          <cell r="BQ133"/>
          <cell r="BR133"/>
          <cell r="BS133"/>
          <cell r="BT133"/>
          <cell r="BU133"/>
          <cell r="BV133"/>
          <cell r="BW133"/>
          <cell r="BX133"/>
          <cell r="BY133">
            <v>375000</v>
          </cell>
          <cell r="BZ133">
            <v>375000</v>
          </cell>
          <cell r="CA133"/>
          <cell r="CB133">
            <v>375000</v>
          </cell>
          <cell r="CC133">
            <v>375000</v>
          </cell>
          <cell r="CD133">
            <v>0</v>
          </cell>
          <cell r="CE133"/>
          <cell r="CF133"/>
          <cell r="CG133"/>
          <cell r="CH133"/>
          <cell r="CI133"/>
          <cell r="CJ133"/>
          <cell r="CK133"/>
          <cell r="CL133"/>
          <cell r="CM133"/>
          <cell r="CN133"/>
          <cell r="CO133"/>
          <cell r="CP133"/>
          <cell r="CQ133"/>
          <cell r="CR133"/>
          <cell r="CS133"/>
          <cell r="CT133"/>
          <cell r="CU133"/>
          <cell r="CV133"/>
          <cell r="CW133"/>
          <cell r="CX133"/>
          <cell r="CY133"/>
          <cell r="CZ133"/>
          <cell r="DA133"/>
          <cell r="DB133"/>
          <cell r="DC133"/>
          <cell r="DD133"/>
          <cell r="DE133"/>
          <cell r="DF133"/>
          <cell r="DG133"/>
          <cell r="DH133"/>
          <cell r="DI133">
            <v>375000</v>
          </cell>
          <cell r="DJ133">
            <v>375000</v>
          </cell>
          <cell r="DK133">
            <v>0</v>
          </cell>
          <cell r="DL133">
            <v>375000</v>
          </cell>
          <cell r="DM133">
            <v>375000</v>
          </cell>
          <cell r="DN133">
            <v>0</v>
          </cell>
          <cell r="DO133">
            <v>0</v>
          </cell>
          <cell r="DP133">
            <v>0</v>
          </cell>
          <cell r="DQ133">
            <v>0</v>
          </cell>
          <cell r="DR133">
            <v>0</v>
          </cell>
          <cell r="DS133">
            <v>0</v>
          </cell>
          <cell r="DT133">
            <v>0</v>
          </cell>
          <cell r="DU133">
            <v>0</v>
          </cell>
          <cell r="DV133">
            <v>0</v>
          </cell>
          <cell r="DW133">
            <v>0</v>
          </cell>
          <cell r="DX133">
            <v>0</v>
          </cell>
          <cell r="DY133">
            <v>0</v>
          </cell>
          <cell r="DZ133">
            <v>0</v>
          </cell>
          <cell r="EA133">
            <v>0</v>
          </cell>
          <cell r="EB133">
            <v>0</v>
          </cell>
          <cell r="EC133">
            <v>0</v>
          </cell>
          <cell r="ED133">
            <v>0</v>
          </cell>
          <cell r="EE133">
            <v>0</v>
          </cell>
          <cell r="EF133">
            <v>0</v>
          </cell>
          <cell r="EG133">
            <v>0</v>
          </cell>
          <cell r="EH133">
            <v>0</v>
          </cell>
          <cell r="EI133">
            <v>0</v>
          </cell>
          <cell r="EJ133">
            <v>0</v>
          </cell>
          <cell r="EK133">
            <v>0</v>
          </cell>
          <cell r="EL133">
            <v>0</v>
          </cell>
          <cell r="EM133">
            <v>0</v>
          </cell>
          <cell r="EN133">
            <v>0</v>
          </cell>
          <cell r="EO133">
            <v>0</v>
          </cell>
        </row>
        <row r="134">
          <cell r="E134" t="str">
            <v xml:space="preserve">Governmental institutions are better equipped to identify impacts and opportunities for resilient recovery </v>
          </cell>
          <cell r="F134" t="str">
            <v xml:space="preserve">The main objective of the project is to accelerate green, resilient and pro-poor pandemic recovery towards sustainable urban development in African, Caribbean and Pacific SIDS. The project expects to accomplish the following outcomes: 
• Selected city/national governments in SIDS in Africa, the Caribbean and the Pacific have the capacity to articulate and action citywide fundable green, resilient, and pro-poor climate change and pandemic recovery plans. (ANB, SLU) 
• Global and intraregional exchange between SIDS regions in Africa, Caribbean and the Pacific is improved and has triggered south-south, north-south and triangular learning and partnership building  (ANB, SLU) </v>
          </cell>
          <cell r="G134"/>
          <cell r="H134"/>
          <cell r="I134"/>
          <cell r="J134"/>
          <cell r="K134"/>
          <cell r="L134"/>
          <cell r="M134"/>
          <cell r="N134"/>
          <cell r="O134"/>
          <cell r="P134"/>
          <cell r="Q134"/>
          <cell r="R134"/>
          <cell r="S134"/>
          <cell r="T134"/>
          <cell r="U134"/>
          <cell r="V134"/>
          <cell r="W134"/>
          <cell r="X134"/>
          <cell r="Y134"/>
          <cell r="Z134"/>
          <cell r="AA134"/>
          <cell r="AB134"/>
          <cell r="AC134"/>
          <cell r="AD134"/>
          <cell r="AE134"/>
          <cell r="AF134"/>
          <cell r="AG134"/>
          <cell r="AH134"/>
          <cell r="AI134"/>
          <cell r="AJ134" t="str">
            <v>Climate Change and Disaster Risk Reduction</v>
          </cell>
          <cell r="AK134" t="str">
            <v>United Nations Human Settlements Programme (UN-Habitat)</v>
          </cell>
          <cell r="AL134"/>
          <cell r="AM134"/>
          <cell r="AN134"/>
          <cell r="AO134"/>
          <cell r="AP134"/>
          <cell r="AQ134"/>
          <cell r="AR134"/>
          <cell r="AS134"/>
          <cell r="AT134"/>
          <cell r="AU134"/>
          <cell r="AV134"/>
          <cell r="AW134"/>
          <cell r="AX134">
            <v>75000</v>
          </cell>
          <cell r="AY134">
            <v>75000</v>
          </cell>
          <cell r="AZ134"/>
          <cell r="BA134"/>
          <cell r="BB134"/>
          <cell r="BC134"/>
          <cell r="BD134"/>
          <cell r="BE134"/>
          <cell r="BF134"/>
          <cell r="BG134"/>
          <cell r="BH134"/>
          <cell r="BI134"/>
          <cell r="BJ134"/>
          <cell r="BK134"/>
          <cell r="BL134"/>
          <cell r="BM134"/>
          <cell r="BN134"/>
          <cell r="BO134"/>
          <cell r="BP134"/>
          <cell r="BQ134"/>
          <cell r="BR134"/>
          <cell r="BS134">
            <v>75000</v>
          </cell>
          <cell r="BT134">
            <v>75000</v>
          </cell>
          <cell r="BU134"/>
          <cell r="BV134"/>
          <cell r="BW134"/>
          <cell r="BX134"/>
          <cell r="BY134"/>
          <cell r="BZ134"/>
          <cell r="CA134"/>
          <cell r="CB134">
            <v>150000</v>
          </cell>
          <cell r="CC134">
            <v>150000</v>
          </cell>
          <cell r="CD134">
            <v>0</v>
          </cell>
          <cell r="CE134"/>
          <cell r="CF134"/>
          <cell r="CG134"/>
          <cell r="CH134"/>
          <cell r="CI134"/>
          <cell r="CJ134"/>
          <cell r="CK134"/>
          <cell r="CL134"/>
          <cell r="CM134"/>
          <cell r="CN134"/>
          <cell r="CO134"/>
          <cell r="CP134"/>
          <cell r="CQ134"/>
          <cell r="CR134"/>
          <cell r="CS134"/>
          <cell r="CT134"/>
          <cell r="CU134"/>
          <cell r="CV134"/>
          <cell r="CW134"/>
          <cell r="CX134"/>
          <cell r="CY134"/>
          <cell r="CZ134"/>
          <cell r="DA134"/>
          <cell r="DB134"/>
          <cell r="DC134"/>
          <cell r="DD134"/>
          <cell r="DE134"/>
          <cell r="DF134"/>
          <cell r="DG134"/>
          <cell r="DH134"/>
          <cell r="DI134"/>
          <cell r="DJ134"/>
          <cell r="DK134"/>
          <cell r="DL134">
            <v>0</v>
          </cell>
          <cell r="DM134">
            <v>0</v>
          </cell>
          <cell r="DN134">
            <v>0</v>
          </cell>
          <cell r="DO134">
            <v>0</v>
          </cell>
          <cell r="DP134">
            <v>0</v>
          </cell>
          <cell r="DQ134">
            <v>0</v>
          </cell>
          <cell r="DR134">
            <v>75000</v>
          </cell>
          <cell r="DS134">
            <v>75000</v>
          </cell>
          <cell r="DT134">
            <v>0</v>
          </cell>
          <cell r="DU134">
            <v>0</v>
          </cell>
          <cell r="DV134">
            <v>0</v>
          </cell>
          <cell r="DW134">
            <v>0</v>
          </cell>
          <cell r="DX134">
            <v>0</v>
          </cell>
          <cell r="DY134">
            <v>0</v>
          </cell>
          <cell r="DZ134">
            <v>0</v>
          </cell>
          <cell r="EA134">
            <v>0</v>
          </cell>
          <cell r="EB134">
            <v>0</v>
          </cell>
          <cell r="EC134">
            <v>0</v>
          </cell>
          <cell r="ED134">
            <v>0</v>
          </cell>
          <cell r="EE134">
            <v>0</v>
          </cell>
          <cell r="EF134">
            <v>0</v>
          </cell>
          <cell r="EG134">
            <v>0</v>
          </cell>
          <cell r="EH134">
            <v>0</v>
          </cell>
          <cell r="EI134">
            <v>0</v>
          </cell>
          <cell r="EJ134">
            <v>0</v>
          </cell>
          <cell r="EK134">
            <v>0</v>
          </cell>
          <cell r="EL134">
            <v>0</v>
          </cell>
          <cell r="EM134">
            <v>75000</v>
          </cell>
          <cell r="EN134">
            <v>75000</v>
          </cell>
          <cell r="EO134">
            <v>0</v>
          </cell>
        </row>
        <row r="135">
          <cell r="E135" t="str">
            <v xml:space="preserve">Resilient informal settlements upgrading and prevention strategy for St Lucia </v>
          </cell>
          <cell r="F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G135"/>
          <cell r="H135"/>
          <cell r="I135"/>
          <cell r="J135"/>
          <cell r="K135"/>
          <cell r="L135"/>
          <cell r="M135"/>
          <cell r="N135"/>
          <cell r="O135"/>
          <cell r="P135"/>
          <cell r="Q135"/>
          <cell r="R135" t="str">
            <v xml:space="preserve">Development of a Saint Lucia Resilient Informal Settlements Upgrading Strategy and National Database on Informal Settlements. The strategy aims to develop a set of strategic priorities and actionable policy proposals aimed at addressing issues surrounding climate resilience for urban poor living in Informal settlements in Saint Lucia.  </v>
          </cell>
          <cell r="S135"/>
          <cell r="T135"/>
          <cell r="U135"/>
          <cell r="V135"/>
          <cell r="W135"/>
          <cell r="X135"/>
          <cell r="Y135" t="str">
            <v>GoSL, village councils and actors, dwellers of Informal settlements, vulnerable groups</v>
          </cell>
          <cell r="Z135"/>
          <cell r="AA135"/>
          <cell r="AB135"/>
          <cell r="AC135"/>
          <cell r="AD135"/>
          <cell r="AE135"/>
          <cell r="AF135"/>
          <cell r="AG135"/>
          <cell r="AH135"/>
          <cell r="AI135" t="str">
            <v>Mitigating the impact of climate change through disaster risk management and integrated ecosystem management to build ecological resilience and sustainability.</v>
          </cell>
          <cell r="AJ135" t="str">
            <v>Climate Change and Disaster Risk Reduction</v>
          </cell>
          <cell r="AK135" t="str">
            <v>United Nations Human Settlements Programme (UN-Habitat)</v>
          </cell>
          <cell r="AL135"/>
          <cell r="AM135" t="str">
            <v>Department of Housing and Local Government</v>
          </cell>
          <cell r="AN135"/>
          <cell r="AO135"/>
          <cell r="AP135"/>
          <cell r="AQ135" t="str">
            <v xml:space="preserve">Number of or percentage of population living in informal settlements where the access to basic services is limited and lack of adequate and affordable housing and tenure security posing additional risk and vulnerabilities </v>
          </cell>
          <cell r="AR135"/>
          <cell r="AS135"/>
          <cell r="AT135"/>
          <cell r="AU135"/>
          <cell r="AV135"/>
          <cell r="AW135"/>
          <cell r="AX135"/>
          <cell r="AY135"/>
          <cell r="AZ135"/>
          <cell r="BA135"/>
          <cell r="BB135"/>
          <cell r="BC135"/>
          <cell r="BD135"/>
          <cell r="BE135"/>
          <cell r="BF135"/>
          <cell r="BG135"/>
          <cell r="BH135"/>
          <cell r="BI135"/>
          <cell r="BJ135"/>
          <cell r="BK135"/>
          <cell r="BL135"/>
          <cell r="BM135"/>
          <cell r="BN135"/>
          <cell r="BO135"/>
          <cell r="BP135"/>
          <cell r="BQ135"/>
          <cell r="BR135"/>
          <cell r="BS135">
            <v>62400</v>
          </cell>
          <cell r="BT135">
            <v>62400</v>
          </cell>
          <cell r="BU135"/>
          <cell r="BV135"/>
          <cell r="BW135"/>
          <cell r="BX135"/>
          <cell r="BY135"/>
          <cell r="BZ135"/>
          <cell r="CA135"/>
          <cell r="CB135">
            <v>62400</v>
          </cell>
          <cell r="CC135">
            <v>62400</v>
          </cell>
          <cell r="CD135">
            <v>0</v>
          </cell>
          <cell r="CE135"/>
          <cell r="CF135"/>
          <cell r="CG135"/>
          <cell r="CH135"/>
          <cell r="CI135"/>
          <cell r="CJ135"/>
          <cell r="CK135"/>
          <cell r="CL135"/>
          <cell r="CM135"/>
          <cell r="CN135"/>
          <cell r="CO135"/>
          <cell r="CP135"/>
          <cell r="CQ135"/>
          <cell r="CR135"/>
          <cell r="CS135"/>
          <cell r="CT135"/>
          <cell r="CU135"/>
          <cell r="CV135"/>
          <cell r="CW135"/>
          <cell r="CX135"/>
          <cell r="CY135"/>
          <cell r="CZ135"/>
          <cell r="DA135"/>
          <cell r="DB135"/>
          <cell r="DC135"/>
          <cell r="DD135"/>
          <cell r="DE135"/>
          <cell r="DF135"/>
          <cell r="DG135"/>
          <cell r="DH135"/>
          <cell r="DI135"/>
          <cell r="DJ135"/>
          <cell r="DK135"/>
          <cell r="DL135">
            <v>0</v>
          </cell>
          <cell r="DM135">
            <v>0</v>
          </cell>
          <cell r="DN135">
            <v>0</v>
          </cell>
          <cell r="DO135">
            <v>0</v>
          </cell>
          <cell r="DP135">
            <v>0</v>
          </cell>
          <cell r="DQ135">
            <v>0</v>
          </cell>
          <cell r="DR135">
            <v>0</v>
          </cell>
          <cell r="DS135">
            <v>0</v>
          </cell>
          <cell r="DT135">
            <v>0</v>
          </cell>
          <cell r="DU135">
            <v>0</v>
          </cell>
          <cell r="DV135">
            <v>0</v>
          </cell>
          <cell r="DW135">
            <v>0</v>
          </cell>
          <cell r="DX135">
            <v>0</v>
          </cell>
          <cell r="DY135">
            <v>0</v>
          </cell>
          <cell r="DZ135">
            <v>0</v>
          </cell>
          <cell r="EA135">
            <v>0</v>
          </cell>
          <cell r="EB135">
            <v>0</v>
          </cell>
          <cell r="EC135">
            <v>0</v>
          </cell>
          <cell r="ED135">
            <v>0</v>
          </cell>
          <cell r="EE135">
            <v>0</v>
          </cell>
          <cell r="EF135">
            <v>0</v>
          </cell>
          <cell r="EG135">
            <v>0</v>
          </cell>
          <cell r="EH135">
            <v>0</v>
          </cell>
          <cell r="EI135">
            <v>0</v>
          </cell>
          <cell r="EJ135">
            <v>0</v>
          </cell>
          <cell r="EK135">
            <v>0</v>
          </cell>
          <cell r="EL135">
            <v>0</v>
          </cell>
          <cell r="EM135">
            <v>62400</v>
          </cell>
          <cell r="EN135">
            <v>62400</v>
          </cell>
          <cell r="EO135">
            <v>0</v>
          </cell>
        </row>
        <row r="136">
          <cell r="E136" t="str">
            <v xml:space="preserve"> OECS IOM Working Group established and functioning effectively to share information </v>
          </cell>
          <cell r="F136" t="str">
            <v>Working group supports OECS in monitoring migration related activities with the United Nations</v>
          </cell>
          <cell r="G136"/>
          <cell r="H136"/>
          <cell r="I136"/>
          <cell r="J136"/>
          <cell r="K136"/>
          <cell r="L136"/>
          <cell r="M136"/>
          <cell r="N136"/>
          <cell r="O136"/>
          <cell r="P136"/>
          <cell r="Q136"/>
          <cell r="R136"/>
          <cell r="S136"/>
          <cell r="T136"/>
          <cell r="U136"/>
          <cell r="V136"/>
          <cell r="W136"/>
          <cell r="X136"/>
          <cell r="Y136"/>
          <cell r="Z136"/>
          <cell r="AA136"/>
          <cell r="AB136"/>
          <cell r="AC136"/>
          <cell r="AD136"/>
          <cell r="AE136"/>
          <cell r="AF136" t="str">
            <v>Regional Cooperation</v>
          </cell>
          <cell r="AG136" t="str">
            <v>Support to Institutions</v>
          </cell>
          <cell r="AH136"/>
          <cell r="AI136"/>
          <cell r="AJ136" t="str">
            <v>Tailored Policy Support &amp; Technical Assistance</v>
          </cell>
          <cell r="AK136" t="str">
            <v>International Organization for Migration (IOM)</v>
          </cell>
          <cell r="AL136"/>
          <cell r="AM136"/>
          <cell r="AN136"/>
          <cell r="AO136" t="str">
            <v>Organisation of Eastern Caribbean States (OECS)</v>
          </cell>
          <cell r="AP136"/>
          <cell r="AQ136"/>
          <cell r="AR136"/>
          <cell r="AS136"/>
          <cell r="AT136"/>
          <cell r="AU136"/>
          <cell r="AV136"/>
          <cell r="AW136"/>
          <cell r="AX136"/>
          <cell r="AY136"/>
          <cell r="AZ136">
            <v>0</v>
          </cell>
          <cell r="BA136">
            <v>103000</v>
          </cell>
          <cell r="BB136">
            <v>103000</v>
          </cell>
          <cell r="BC136">
            <v>0</v>
          </cell>
          <cell r="BD136"/>
          <cell r="BE136"/>
          <cell r="BF136">
            <v>0</v>
          </cell>
          <cell r="BG136"/>
          <cell r="BH136"/>
          <cell r="BI136">
            <v>0</v>
          </cell>
          <cell r="BJ136">
            <v>50000</v>
          </cell>
          <cell r="BK136">
            <v>50000</v>
          </cell>
          <cell r="BL136">
            <v>0</v>
          </cell>
          <cell r="BM136"/>
          <cell r="BN136"/>
          <cell r="BO136">
            <v>0</v>
          </cell>
          <cell r="BP136"/>
          <cell r="BQ136"/>
          <cell r="BR136">
            <v>0</v>
          </cell>
          <cell r="BS136">
            <v>35000</v>
          </cell>
          <cell r="BT136">
            <v>35000</v>
          </cell>
          <cell r="BU136">
            <v>0</v>
          </cell>
          <cell r="BV136">
            <v>78000</v>
          </cell>
          <cell r="BW136">
            <v>78000</v>
          </cell>
          <cell r="BX136">
            <v>0</v>
          </cell>
          <cell r="BY136"/>
          <cell r="BZ136"/>
          <cell r="CA136">
            <v>0</v>
          </cell>
          <cell r="CB136">
            <v>266000</v>
          </cell>
          <cell r="CC136">
            <v>266000</v>
          </cell>
          <cell r="CD136">
            <v>0</v>
          </cell>
          <cell r="CE136"/>
          <cell r="CF136"/>
          <cell r="CG136">
            <v>0</v>
          </cell>
          <cell r="CH136"/>
          <cell r="CI136"/>
          <cell r="CJ136">
            <v>0</v>
          </cell>
          <cell r="CK136"/>
          <cell r="CL136"/>
          <cell r="CM136">
            <v>0</v>
          </cell>
          <cell r="CN136"/>
          <cell r="CO136"/>
          <cell r="CP136">
            <v>0</v>
          </cell>
          <cell r="CQ136"/>
          <cell r="CR136"/>
          <cell r="CS136">
            <v>0</v>
          </cell>
          <cell r="CT136"/>
          <cell r="CU136"/>
          <cell r="CV136">
            <v>0</v>
          </cell>
          <cell r="CW136"/>
          <cell r="CX136"/>
          <cell r="CY136">
            <v>0</v>
          </cell>
          <cell r="CZ136"/>
          <cell r="DA136"/>
          <cell r="DB136">
            <v>0</v>
          </cell>
          <cell r="DC136"/>
          <cell r="DD136"/>
          <cell r="DE136">
            <v>0</v>
          </cell>
          <cell r="DF136"/>
          <cell r="DG136"/>
          <cell r="DH136">
            <v>0</v>
          </cell>
          <cell r="DI136"/>
          <cell r="DJ136"/>
          <cell r="DK136">
            <v>0</v>
          </cell>
          <cell r="DL136">
            <v>0</v>
          </cell>
          <cell r="DM136">
            <v>0</v>
          </cell>
          <cell r="DN136">
            <v>0</v>
          </cell>
          <cell r="DO136">
            <v>0</v>
          </cell>
          <cell r="DP136">
            <v>0</v>
          </cell>
          <cell r="DQ136">
            <v>0</v>
          </cell>
          <cell r="DR136">
            <v>0</v>
          </cell>
          <cell r="DS136">
            <v>0</v>
          </cell>
          <cell r="DT136">
            <v>0</v>
          </cell>
          <cell r="DU136">
            <v>103000</v>
          </cell>
          <cell r="DV136">
            <v>103000</v>
          </cell>
          <cell r="DW136">
            <v>0</v>
          </cell>
          <cell r="DX136">
            <v>0</v>
          </cell>
          <cell r="DY136">
            <v>0</v>
          </cell>
          <cell r="DZ136">
            <v>0</v>
          </cell>
          <cell r="EA136">
            <v>0</v>
          </cell>
          <cell r="EB136">
            <v>0</v>
          </cell>
          <cell r="EC136">
            <v>0</v>
          </cell>
          <cell r="ED136">
            <v>50000</v>
          </cell>
          <cell r="EE136">
            <v>50000</v>
          </cell>
          <cell r="EF136">
            <v>0</v>
          </cell>
          <cell r="EG136">
            <v>0</v>
          </cell>
          <cell r="EH136">
            <v>0</v>
          </cell>
          <cell r="EI136">
            <v>0</v>
          </cell>
          <cell r="EJ136">
            <v>0</v>
          </cell>
          <cell r="EK136">
            <v>0</v>
          </cell>
          <cell r="EL136">
            <v>0</v>
          </cell>
          <cell r="EM136">
            <v>35000</v>
          </cell>
          <cell r="EN136">
            <v>35000</v>
          </cell>
          <cell r="EO136">
            <v>0</v>
          </cell>
        </row>
        <row r="137">
          <cell r="E137" t="str">
            <v>Capacity building workshop and advocacy for the advancement of legislation on countering the illicit smuggling of migrants.</v>
          </cell>
          <cell r="F137"/>
          <cell r="G137"/>
          <cell r="H137"/>
          <cell r="I137"/>
          <cell r="J137"/>
          <cell r="K137"/>
          <cell r="L137"/>
          <cell r="M137"/>
          <cell r="N137"/>
          <cell r="O137"/>
          <cell r="P137"/>
          <cell r="Q137"/>
          <cell r="R137"/>
          <cell r="S137"/>
          <cell r="T137"/>
          <cell r="U137"/>
          <cell r="V137"/>
          <cell r="W137"/>
          <cell r="X137"/>
          <cell r="Y137" t="str">
            <v>Migrants</v>
          </cell>
          <cell r="Z137"/>
          <cell r="AA137"/>
          <cell r="AB137"/>
          <cell r="AC137"/>
          <cell r="AD137"/>
          <cell r="AE137"/>
          <cell r="AF137" t="str">
            <v>Capacity Building</v>
          </cell>
          <cell r="AG137" t="str">
            <v xml:space="preserve">Citizens Security Policy Strengthening </v>
          </cell>
          <cell r="AH137" t="str">
            <v>Crime and Security</v>
          </cell>
          <cell r="AI137" t="str">
            <v>Strengthening health, safety, and security systems, improving health services, and promoting healthy lifestyles.</v>
          </cell>
          <cell r="AJ137" t="str">
            <v>Tailored Policy Support &amp; Technical Assistance</v>
          </cell>
          <cell r="AK137" t="str">
            <v>International Organization for Migration (IOM)</v>
          </cell>
          <cell r="AL137"/>
          <cell r="AM137" t="str">
            <v xml:space="preserve">National: Ministry of the Public Service, Home Affairs, Labour &amp; Gender Affairs. </v>
          </cell>
          <cell r="AN137"/>
          <cell r="AO137" t="str">
            <v>Regional: Caricom Implementing Agency for Crime and Security (Caricom- IMPACS)</v>
          </cell>
          <cell r="AP137"/>
          <cell r="AQ137"/>
          <cell r="AR137"/>
          <cell r="AS137"/>
          <cell r="AT137"/>
          <cell r="AU137"/>
          <cell r="AV137"/>
          <cell r="AW137"/>
          <cell r="AX137"/>
          <cell r="AY137"/>
          <cell r="AZ137">
            <v>0</v>
          </cell>
          <cell r="BA137"/>
          <cell r="BB137"/>
          <cell r="BC137">
            <v>0</v>
          </cell>
          <cell r="BD137"/>
          <cell r="BE137"/>
          <cell r="BF137">
            <v>0</v>
          </cell>
          <cell r="BG137"/>
          <cell r="BH137"/>
          <cell r="BI137">
            <v>0</v>
          </cell>
          <cell r="BJ137"/>
          <cell r="BK137"/>
          <cell r="BL137">
            <v>0</v>
          </cell>
          <cell r="BM137"/>
          <cell r="BN137"/>
          <cell r="BO137">
            <v>0</v>
          </cell>
          <cell r="BP137"/>
          <cell r="BQ137"/>
          <cell r="BR137">
            <v>0</v>
          </cell>
          <cell r="BS137"/>
          <cell r="BT137"/>
          <cell r="BU137">
            <v>0</v>
          </cell>
          <cell r="BV137"/>
          <cell r="BW137"/>
          <cell r="BX137">
            <v>0</v>
          </cell>
          <cell r="BY137"/>
          <cell r="BZ137"/>
          <cell r="CA137">
            <v>0</v>
          </cell>
          <cell r="CB137">
            <v>0</v>
          </cell>
          <cell r="CC137">
            <v>0</v>
          </cell>
          <cell r="CD137">
            <v>0</v>
          </cell>
          <cell r="CE137"/>
          <cell r="CF137"/>
          <cell r="CG137">
            <v>0</v>
          </cell>
          <cell r="CH137"/>
          <cell r="CI137"/>
          <cell r="CJ137">
            <v>0</v>
          </cell>
          <cell r="CK137"/>
          <cell r="CL137"/>
          <cell r="CM137">
            <v>0</v>
          </cell>
          <cell r="CN137"/>
          <cell r="CO137"/>
          <cell r="CP137">
            <v>0</v>
          </cell>
          <cell r="CQ137"/>
          <cell r="CR137"/>
          <cell r="CS137">
            <v>0</v>
          </cell>
          <cell r="CT137"/>
          <cell r="CU137"/>
          <cell r="CV137">
            <v>0</v>
          </cell>
          <cell r="CW137"/>
          <cell r="CX137"/>
          <cell r="CY137">
            <v>0</v>
          </cell>
          <cell r="CZ137"/>
          <cell r="DA137"/>
          <cell r="DB137">
            <v>0</v>
          </cell>
          <cell r="DC137"/>
          <cell r="DD137"/>
          <cell r="DE137">
            <v>0</v>
          </cell>
          <cell r="DF137"/>
          <cell r="DG137"/>
          <cell r="DH137">
            <v>0</v>
          </cell>
          <cell r="DI137"/>
          <cell r="DJ137"/>
          <cell r="DK137">
            <v>0</v>
          </cell>
          <cell r="DL137">
            <v>0</v>
          </cell>
          <cell r="DM137">
            <v>0</v>
          </cell>
          <cell r="DN137">
            <v>0</v>
          </cell>
          <cell r="DO137">
            <v>0</v>
          </cell>
          <cell r="DP137">
            <v>0</v>
          </cell>
          <cell r="DQ137">
            <v>0</v>
          </cell>
          <cell r="DR137">
            <v>0</v>
          </cell>
          <cell r="DS137">
            <v>0</v>
          </cell>
          <cell r="DT137">
            <v>0</v>
          </cell>
          <cell r="DU137">
            <v>0</v>
          </cell>
          <cell r="DV137">
            <v>0</v>
          </cell>
          <cell r="DW137">
            <v>0</v>
          </cell>
          <cell r="DX137">
            <v>0</v>
          </cell>
          <cell r="DY137">
            <v>0</v>
          </cell>
          <cell r="DZ137">
            <v>0</v>
          </cell>
          <cell r="EA137">
            <v>0</v>
          </cell>
          <cell r="EB137">
            <v>0</v>
          </cell>
          <cell r="EC137">
            <v>0</v>
          </cell>
          <cell r="ED137">
            <v>0</v>
          </cell>
          <cell r="EE137">
            <v>0</v>
          </cell>
          <cell r="EF137">
            <v>0</v>
          </cell>
          <cell r="EG137">
            <v>0</v>
          </cell>
          <cell r="EH137">
            <v>0</v>
          </cell>
          <cell r="EI137">
            <v>0</v>
          </cell>
          <cell r="EJ137">
            <v>0</v>
          </cell>
          <cell r="EK137">
            <v>0</v>
          </cell>
          <cell r="EL137">
            <v>0</v>
          </cell>
          <cell r="EM137">
            <v>0</v>
          </cell>
          <cell r="EN137">
            <v>0</v>
          </cell>
          <cell r="EO137">
            <v>0</v>
          </cell>
        </row>
        <row r="138">
          <cell r="E138" t="str">
            <v>Regional engagements provide CARICOM Institutions and Member States the information and good practices needed to negotiate a regional migration strategy.</v>
          </cell>
          <cell r="F138" t="str">
            <v>IOM will engage with CARICOM to determine its supporting role in the formation and negotiation of a regional migration strategy</v>
          </cell>
          <cell r="G138"/>
          <cell r="H138"/>
          <cell r="I138"/>
          <cell r="J138"/>
          <cell r="K138"/>
          <cell r="L138"/>
          <cell r="M138"/>
          <cell r="N138"/>
          <cell r="O138"/>
          <cell r="P138"/>
          <cell r="Q138"/>
          <cell r="R138"/>
          <cell r="S138"/>
          <cell r="T138"/>
          <cell r="U138"/>
          <cell r="V138"/>
          <cell r="W138"/>
          <cell r="X138"/>
          <cell r="Y138"/>
          <cell r="Z138"/>
          <cell r="AA138"/>
          <cell r="AB138"/>
          <cell r="AC138"/>
          <cell r="AD138"/>
          <cell r="AE138"/>
          <cell r="AF138" t="str">
            <v>Capacity Building</v>
          </cell>
          <cell r="AG138" t="str">
            <v>Regional Cooperation</v>
          </cell>
          <cell r="AH138"/>
          <cell r="AI138"/>
          <cell r="AJ138" t="str">
            <v>Tailored Policy Support &amp; Technical Assistance</v>
          </cell>
          <cell r="AK138" t="str">
            <v>International Organization for Migration (IOM)</v>
          </cell>
          <cell r="AL138"/>
          <cell r="AM138"/>
          <cell r="AN138"/>
          <cell r="AO138" t="str">
            <v>Caribbean Community Secretariat (CARICOM)</v>
          </cell>
          <cell r="AP138"/>
          <cell r="AQ138"/>
          <cell r="AR138"/>
          <cell r="AS138"/>
          <cell r="AT138"/>
          <cell r="AU138"/>
          <cell r="AV138"/>
          <cell r="AW138"/>
          <cell r="AX138"/>
          <cell r="AY138"/>
          <cell r="AZ138">
            <v>0</v>
          </cell>
          <cell r="BA138"/>
          <cell r="BB138"/>
          <cell r="BC138">
            <v>0</v>
          </cell>
          <cell r="BD138"/>
          <cell r="BE138"/>
          <cell r="BF138">
            <v>0</v>
          </cell>
          <cell r="BG138"/>
          <cell r="BH138"/>
          <cell r="BI138">
            <v>0</v>
          </cell>
          <cell r="BJ138"/>
          <cell r="BK138"/>
          <cell r="BL138">
            <v>0</v>
          </cell>
          <cell r="BM138"/>
          <cell r="BN138"/>
          <cell r="BO138">
            <v>0</v>
          </cell>
          <cell r="BP138"/>
          <cell r="BQ138"/>
          <cell r="BR138">
            <v>0</v>
          </cell>
          <cell r="BS138"/>
          <cell r="BT138"/>
          <cell r="BU138">
            <v>0</v>
          </cell>
          <cell r="BV138"/>
          <cell r="BW138"/>
          <cell r="BX138">
            <v>0</v>
          </cell>
          <cell r="BY138"/>
          <cell r="BZ138"/>
          <cell r="CA138">
            <v>0</v>
          </cell>
          <cell r="CB138">
            <v>0</v>
          </cell>
          <cell r="CC138">
            <v>0</v>
          </cell>
          <cell r="CD138">
            <v>0</v>
          </cell>
          <cell r="CE138"/>
          <cell r="CF138"/>
          <cell r="CG138">
            <v>0</v>
          </cell>
          <cell r="CH138"/>
          <cell r="CI138"/>
          <cell r="CJ138">
            <v>0</v>
          </cell>
          <cell r="CK138"/>
          <cell r="CL138"/>
          <cell r="CM138">
            <v>0</v>
          </cell>
          <cell r="CN138"/>
          <cell r="CO138"/>
          <cell r="CP138">
            <v>0</v>
          </cell>
          <cell r="CQ138"/>
          <cell r="CR138"/>
          <cell r="CS138">
            <v>0</v>
          </cell>
          <cell r="CT138"/>
          <cell r="CU138"/>
          <cell r="CV138">
            <v>0</v>
          </cell>
          <cell r="CW138"/>
          <cell r="CX138"/>
          <cell r="CY138">
            <v>0</v>
          </cell>
          <cell r="CZ138"/>
          <cell r="DA138"/>
          <cell r="DB138">
            <v>0</v>
          </cell>
          <cell r="DC138"/>
          <cell r="DD138"/>
          <cell r="DE138">
            <v>0</v>
          </cell>
          <cell r="DF138"/>
          <cell r="DG138"/>
          <cell r="DH138">
            <v>0</v>
          </cell>
          <cell r="DI138"/>
          <cell r="DJ138"/>
          <cell r="DK138">
            <v>0</v>
          </cell>
          <cell r="DL138">
            <v>0</v>
          </cell>
          <cell r="DM138">
            <v>0</v>
          </cell>
          <cell r="DN138">
            <v>0</v>
          </cell>
          <cell r="DO138">
            <v>0</v>
          </cell>
          <cell r="DP138">
            <v>0</v>
          </cell>
          <cell r="DQ138">
            <v>0</v>
          </cell>
          <cell r="DR138">
            <v>0</v>
          </cell>
          <cell r="DS138">
            <v>0</v>
          </cell>
          <cell r="DT138">
            <v>0</v>
          </cell>
          <cell r="DU138">
            <v>0</v>
          </cell>
          <cell r="DV138">
            <v>0</v>
          </cell>
          <cell r="DW138">
            <v>0</v>
          </cell>
          <cell r="DX138">
            <v>0</v>
          </cell>
          <cell r="DY138">
            <v>0</v>
          </cell>
          <cell r="DZ138">
            <v>0</v>
          </cell>
          <cell r="EA138">
            <v>0</v>
          </cell>
          <cell r="EB138">
            <v>0</v>
          </cell>
          <cell r="EC138">
            <v>0</v>
          </cell>
          <cell r="ED138">
            <v>0</v>
          </cell>
          <cell r="EE138">
            <v>0</v>
          </cell>
          <cell r="EF138">
            <v>0</v>
          </cell>
          <cell r="EG138">
            <v>0</v>
          </cell>
          <cell r="EH138">
            <v>0</v>
          </cell>
          <cell r="EI138">
            <v>0</v>
          </cell>
          <cell r="EJ138">
            <v>0</v>
          </cell>
          <cell r="EK138">
            <v>0</v>
          </cell>
          <cell r="EL138">
            <v>0</v>
          </cell>
          <cell r="EM138">
            <v>0</v>
          </cell>
          <cell r="EN138">
            <v>0</v>
          </cell>
          <cell r="EO138">
            <v>0</v>
          </cell>
        </row>
        <row r="139">
          <cell r="E139" t="str">
            <v>Increased capacity of Member States to engage in a forward-looking international labour standards policy (Output 2.3)</v>
          </cell>
          <cell r="F139" t="str">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ell>
          <cell r="G139"/>
          <cell r="H139"/>
          <cell r="I139"/>
          <cell r="J139"/>
          <cell r="K139"/>
          <cell r="L139"/>
          <cell r="M139"/>
          <cell r="N139"/>
          <cell r="O139"/>
          <cell r="P139"/>
          <cell r="Q139"/>
          <cell r="R139"/>
          <cell r="S139"/>
          <cell r="T139"/>
          <cell r="U139"/>
          <cell r="V139"/>
          <cell r="W139"/>
          <cell r="X139"/>
          <cell r="Y139" t="str">
            <v>Employees, GoSL</v>
          </cell>
          <cell r="Z139"/>
          <cell r="AA139"/>
          <cell r="AB139"/>
          <cell r="AC139"/>
          <cell r="AD139"/>
          <cell r="AE139"/>
          <cell r="AF139" t="str">
            <v>Support to Institutions</v>
          </cell>
          <cell r="AG139"/>
          <cell r="AH139"/>
          <cell r="AI139" t="str">
            <v>Strengthening health, safety, and security systems, improving health services, and promoting healthy lifestyles.</v>
          </cell>
          <cell r="AJ139" t="str">
            <v>Tailored Policy Support &amp; Technical Assistance</v>
          </cell>
          <cell r="AK139" t="str">
            <v>International Labour Organization (ILO)</v>
          </cell>
          <cell r="AL139"/>
          <cell r="AM139" t="str">
            <v xml:space="preserve">Ministry of the Public Service, Home Affairs, Labour &amp; Gender Affairs. </v>
          </cell>
          <cell r="AN139"/>
          <cell r="AO139"/>
          <cell r="AP139"/>
          <cell r="AQ139"/>
          <cell r="AR139"/>
          <cell r="AS139"/>
          <cell r="AT139"/>
          <cell r="AU139"/>
          <cell r="AV139"/>
          <cell r="AW139"/>
          <cell r="AX139"/>
          <cell r="AY139"/>
          <cell r="AZ139">
            <v>0</v>
          </cell>
          <cell r="BA139"/>
          <cell r="BB139"/>
          <cell r="BC139">
            <v>0</v>
          </cell>
          <cell r="BD139"/>
          <cell r="BE139"/>
          <cell r="BF139">
            <v>0</v>
          </cell>
          <cell r="BG139"/>
          <cell r="BH139"/>
          <cell r="BI139">
            <v>0</v>
          </cell>
          <cell r="BJ139"/>
          <cell r="BK139"/>
          <cell r="BL139">
            <v>0</v>
          </cell>
          <cell r="BM139"/>
          <cell r="BN139"/>
          <cell r="BO139">
            <v>0</v>
          </cell>
          <cell r="BP139"/>
          <cell r="BQ139"/>
          <cell r="BR139">
            <v>0</v>
          </cell>
          <cell r="BS139"/>
          <cell r="BT139"/>
          <cell r="BU139">
            <v>0</v>
          </cell>
          <cell r="BV139"/>
          <cell r="BW139"/>
          <cell r="BX139">
            <v>0</v>
          </cell>
          <cell r="BY139"/>
          <cell r="BZ139"/>
          <cell r="CA139">
            <v>0</v>
          </cell>
          <cell r="CB139">
            <v>0</v>
          </cell>
          <cell r="CC139">
            <v>0</v>
          </cell>
          <cell r="CD139">
            <v>0</v>
          </cell>
          <cell r="CE139"/>
          <cell r="CF139"/>
          <cell r="CG139">
            <v>0</v>
          </cell>
          <cell r="CH139"/>
          <cell r="CI139"/>
          <cell r="CJ139">
            <v>0</v>
          </cell>
          <cell r="CK139"/>
          <cell r="CL139"/>
          <cell r="CM139">
            <v>0</v>
          </cell>
          <cell r="CN139"/>
          <cell r="CO139"/>
          <cell r="CP139">
            <v>0</v>
          </cell>
          <cell r="CQ139"/>
          <cell r="CR139"/>
          <cell r="CS139">
            <v>0</v>
          </cell>
          <cell r="CT139"/>
          <cell r="CU139"/>
          <cell r="CV139">
            <v>0</v>
          </cell>
          <cell r="CW139"/>
          <cell r="CX139"/>
          <cell r="CY139">
            <v>0</v>
          </cell>
          <cell r="CZ139"/>
          <cell r="DA139"/>
          <cell r="DB139">
            <v>0</v>
          </cell>
          <cell r="DC139"/>
          <cell r="DD139"/>
          <cell r="DE139">
            <v>0</v>
          </cell>
          <cell r="DF139"/>
          <cell r="DG139"/>
          <cell r="DH139">
            <v>0</v>
          </cell>
          <cell r="DI139"/>
          <cell r="DJ139"/>
          <cell r="DK139">
            <v>0</v>
          </cell>
          <cell r="DL139">
            <v>0</v>
          </cell>
          <cell r="DM139">
            <v>0</v>
          </cell>
          <cell r="DN139">
            <v>0</v>
          </cell>
          <cell r="DO139">
            <v>0</v>
          </cell>
          <cell r="DP139">
            <v>0</v>
          </cell>
          <cell r="DQ139">
            <v>0</v>
          </cell>
          <cell r="DR139">
            <v>0</v>
          </cell>
          <cell r="DS139">
            <v>0</v>
          </cell>
          <cell r="DT139">
            <v>0</v>
          </cell>
          <cell r="DU139">
            <v>0</v>
          </cell>
          <cell r="DV139">
            <v>0</v>
          </cell>
          <cell r="DW139">
            <v>0</v>
          </cell>
          <cell r="DX139">
            <v>0</v>
          </cell>
          <cell r="DY139">
            <v>0</v>
          </cell>
          <cell r="DZ139">
            <v>0</v>
          </cell>
          <cell r="EA139">
            <v>0</v>
          </cell>
          <cell r="EB139">
            <v>0</v>
          </cell>
          <cell r="EC139">
            <v>0</v>
          </cell>
          <cell r="ED139">
            <v>0</v>
          </cell>
          <cell r="EE139">
            <v>0</v>
          </cell>
          <cell r="EF139">
            <v>0</v>
          </cell>
          <cell r="EG139">
            <v>0</v>
          </cell>
          <cell r="EH139">
            <v>0</v>
          </cell>
          <cell r="EI139">
            <v>0</v>
          </cell>
          <cell r="EJ139">
            <v>0</v>
          </cell>
          <cell r="EK139">
            <v>0</v>
          </cell>
          <cell r="EL139">
            <v>0</v>
          </cell>
          <cell r="EM139">
            <v>0</v>
          </cell>
          <cell r="EN139">
            <v>0</v>
          </cell>
          <cell r="EO139">
            <v>0</v>
          </cell>
        </row>
        <row r="140">
          <cell r="E140" t="str">
            <v>Teacher capacities are strengthened to promote peace education and conflict prevention</v>
          </cell>
          <cell r="F140"/>
          <cell r="G140"/>
          <cell r="H140"/>
          <cell r="I140"/>
          <cell r="J140"/>
          <cell r="K140"/>
          <cell r="L140"/>
          <cell r="M140"/>
          <cell r="N140"/>
          <cell r="O140"/>
          <cell r="P140"/>
          <cell r="Q140"/>
          <cell r="R140"/>
          <cell r="S140"/>
          <cell r="T140"/>
          <cell r="U140"/>
          <cell r="V140"/>
          <cell r="W140"/>
          <cell r="X140"/>
          <cell r="Y140"/>
          <cell r="Z140"/>
          <cell r="AA140"/>
          <cell r="AB140"/>
          <cell r="AC140"/>
          <cell r="AD140"/>
          <cell r="AE140"/>
          <cell r="AF140" t="str">
            <v>Education Capacity Building</v>
          </cell>
          <cell r="AG140"/>
          <cell r="AH140"/>
          <cell r="AI140"/>
          <cell r="AJ140" t="str">
            <v>Tailored Policy Support &amp; Technical Assistance</v>
          </cell>
          <cell r="AK140" t="str">
            <v>United Nations Educational, Scientific and Cultural Organization (UNESCO)</v>
          </cell>
          <cell r="AL140"/>
          <cell r="AM140"/>
          <cell r="AN140"/>
          <cell r="AO140"/>
          <cell r="AP140"/>
          <cell r="AQ140"/>
          <cell r="AR140"/>
          <cell r="AS140"/>
          <cell r="AT140"/>
          <cell r="AU140"/>
          <cell r="AV140"/>
          <cell r="AW140"/>
          <cell r="AX140"/>
          <cell r="AY140"/>
          <cell r="AZ140">
            <v>0</v>
          </cell>
          <cell r="BA140"/>
          <cell r="BB140"/>
          <cell r="BC140">
            <v>0</v>
          </cell>
          <cell r="BD140"/>
          <cell r="BE140"/>
          <cell r="BF140">
            <v>0</v>
          </cell>
          <cell r="BG140"/>
          <cell r="BH140"/>
          <cell r="BI140">
            <v>0</v>
          </cell>
          <cell r="BJ140"/>
          <cell r="BK140"/>
          <cell r="BL140">
            <v>0</v>
          </cell>
          <cell r="BM140"/>
          <cell r="BN140"/>
          <cell r="BO140">
            <v>0</v>
          </cell>
          <cell r="BP140"/>
          <cell r="BQ140"/>
          <cell r="BR140">
            <v>0</v>
          </cell>
          <cell r="BS140"/>
          <cell r="BT140"/>
          <cell r="BU140">
            <v>0</v>
          </cell>
          <cell r="BV140"/>
          <cell r="BW140"/>
          <cell r="BX140">
            <v>0</v>
          </cell>
          <cell r="BY140"/>
          <cell r="BZ140"/>
          <cell r="CA140">
            <v>0</v>
          </cell>
          <cell r="CB140">
            <v>0</v>
          </cell>
          <cell r="CC140">
            <v>0</v>
          </cell>
          <cell r="CD140">
            <v>0</v>
          </cell>
          <cell r="CE140"/>
          <cell r="CF140"/>
          <cell r="CG140">
            <v>0</v>
          </cell>
          <cell r="CH140"/>
          <cell r="CI140"/>
          <cell r="CJ140">
            <v>0</v>
          </cell>
          <cell r="CK140"/>
          <cell r="CL140"/>
          <cell r="CM140">
            <v>0</v>
          </cell>
          <cell r="CN140"/>
          <cell r="CO140"/>
          <cell r="CP140">
            <v>0</v>
          </cell>
          <cell r="CQ140"/>
          <cell r="CR140"/>
          <cell r="CS140">
            <v>0</v>
          </cell>
          <cell r="CT140"/>
          <cell r="CU140"/>
          <cell r="CV140">
            <v>0</v>
          </cell>
          <cell r="CW140"/>
          <cell r="CX140"/>
          <cell r="CY140">
            <v>0</v>
          </cell>
          <cell r="CZ140"/>
          <cell r="DA140"/>
          <cell r="DB140">
            <v>0</v>
          </cell>
          <cell r="DC140"/>
          <cell r="DD140"/>
          <cell r="DE140">
            <v>0</v>
          </cell>
          <cell r="DF140"/>
          <cell r="DG140"/>
          <cell r="DH140">
            <v>0</v>
          </cell>
          <cell r="DI140"/>
          <cell r="DJ140"/>
          <cell r="DK140">
            <v>0</v>
          </cell>
          <cell r="DL140">
            <v>0</v>
          </cell>
          <cell r="DM140">
            <v>0</v>
          </cell>
          <cell r="DN140">
            <v>0</v>
          </cell>
          <cell r="DO140">
            <v>0</v>
          </cell>
          <cell r="DP140">
            <v>0</v>
          </cell>
          <cell r="DQ140">
            <v>0</v>
          </cell>
          <cell r="DR140">
            <v>0</v>
          </cell>
          <cell r="DS140">
            <v>0</v>
          </cell>
          <cell r="DT140">
            <v>0</v>
          </cell>
          <cell r="DU140">
            <v>0</v>
          </cell>
          <cell r="DV140">
            <v>0</v>
          </cell>
          <cell r="DW140">
            <v>0</v>
          </cell>
          <cell r="DX140">
            <v>0</v>
          </cell>
          <cell r="DY140">
            <v>0</v>
          </cell>
          <cell r="DZ140">
            <v>0</v>
          </cell>
          <cell r="EA140">
            <v>0</v>
          </cell>
          <cell r="EB140">
            <v>0</v>
          </cell>
          <cell r="EC140">
            <v>0</v>
          </cell>
          <cell r="ED140">
            <v>0</v>
          </cell>
          <cell r="EE140">
            <v>0</v>
          </cell>
          <cell r="EF140">
            <v>0</v>
          </cell>
          <cell r="EG140">
            <v>0</v>
          </cell>
          <cell r="EH140">
            <v>0</v>
          </cell>
          <cell r="EI140">
            <v>0</v>
          </cell>
          <cell r="EJ140">
            <v>0</v>
          </cell>
          <cell r="EK140">
            <v>0</v>
          </cell>
          <cell r="EL140">
            <v>0</v>
          </cell>
          <cell r="EM140">
            <v>0</v>
          </cell>
          <cell r="EN140">
            <v>0</v>
          </cell>
          <cell r="EO140">
            <v>0</v>
          </cell>
        </row>
        <row r="141">
          <cell r="E141" t="str">
            <v xml:space="preserve">
Ministries of education with improved capacity to execute peace education and conflict prevention programmes in schools</v>
          </cell>
          <cell r="F141"/>
          <cell r="G141"/>
          <cell r="H141"/>
          <cell r="I141"/>
          <cell r="J141"/>
          <cell r="K141"/>
          <cell r="L141"/>
          <cell r="M141"/>
          <cell r="N141"/>
          <cell r="O141"/>
          <cell r="P141"/>
          <cell r="Q141"/>
          <cell r="R141"/>
          <cell r="S141"/>
          <cell r="T141"/>
          <cell r="U141"/>
          <cell r="V141"/>
          <cell r="W141"/>
          <cell r="X141"/>
          <cell r="Y141"/>
          <cell r="Z141"/>
          <cell r="AA141"/>
          <cell r="AB141"/>
          <cell r="AC141"/>
          <cell r="AD141"/>
          <cell r="AE141"/>
          <cell r="AF141" t="str">
            <v>Youth Capacity Building</v>
          </cell>
          <cell r="AG141" t="str">
            <v>Education Capacity Building</v>
          </cell>
          <cell r="AH141"/>
          <cell r="AI141"/>
          <cell r="AJ141" t="str">
            <v>Tailored Policy Support &amp; Technical Assistance</v>
          </cell>
          <cell r="AK141" t="str">
            <v>United Nations Educational, Scientific and Cultural Organization (UNESCO)</v>
          </cell>
          <cell r="AL141"/>
          <cell r="AM141"/>
          <cell r="AN141"/>
          <cell r="AO141"/>
          <cell r="AP141"/>
          <cell r="AQ141"/>
          <cell r="AR141"/>
          <cell r="AS141"/>
          <cell r="AT141"/>
          <cell r="AU141"/>
          <cell r="AV141"/>
          <cell r="AW141"/>
          <cell r="AX141"/>
          <cell r="AY141"/>
          <cell r="AZ141">
            <v>0</v>
          </cell>
          <cell r="BA141"/>
          <cell r="BB141"/>
          <cell r="BC141">
            <v>0</v>
          </cell>
          <cell r="BD141"/>
          <cell r="BE141"/>
          <cell r="BF141">
            <v>0</v>
          </cell>
          <cell r="BG141"/>
          <cell r="BH141"/>
          <cell r="BI141">
            <v>0</v>
          </cell>
          <cell r="BJ141"/>
          <cell r="BK141"/>
          <cell r="BL141">
            <v>0</v>
          </cell>
          <cell r="BM141"/>
          <cell r="BN141"/>
          <cell r="BO141">
            <v>0</v>
          </cell>
          <cell r="BP141"/>
          <cell r="BQ141"/>
          <cell r="BR141">
            <v>0</v>
          </cell>
          <cell r="BS141"/>
          <cell r="BT141"/>
          <cell r="BU141">
            <v>0</v>
          </cell>
          <cell r="BV141"/>
          <cell r="BW141"/>
          <cell r="BX141">
            <v>0</v>
          </cell>
          <cell r="BY141"/>
          <cell r="BZ141"/>
          <cell r="CA141">
            <v>0</v>
          </cell>
          <cell r="CB141">
            <v>0</v>
          </cell>
          <cell r="CC141">
            <v>0</v>
          </cell>
          <cell r="CD141">
            <v>0</v>
          </cell>
          <cell r="CE141"/>
          <cell r="CF141"/>
          <cell r="CG141">
            <v>0</v>
          </cell>
          <cell r="CH141"/>
          <cell r="CI141"/>
          <cell r="CJ141">
            <v>0</v>
          </cell>
          <cell r="CK141"/>
          <cell r="CL141"/>
          <cell r="CM141">
            <v>0</v>
          </cell>
          <cell r="CN141"/>
          <cell r="CO141"/>
          <cell r="CP141">
            <v>0</v>
          </cell>
          <cell r="CQ141"/>
          <cell r="CR141"/>
          <cell r="CS141">
            <v>0</v>
          </cell>
          <cell r="CT141"/>
          <cell r="CU141"/>
          <cell r="CV141">
            <v>0</v>
          </cell>
          <cell r="CW141"/>
          <cell r="CX141"/>
          <cell r="CY141">
            <v>0</v>
          </cell>
          <cell r="CZ141"/>
          <cell r="DA141"/>
          <cell r="DB141">
            <v>0</v>
          </cell>
          <cell r="DC141"/>
          <cell r="DD141"/>
          <cell r="DE141">
            <v>0</v>
          </cell>
          <cell r="DF141"/>
          <cell r="DG141"/>
          <cell r="DH141">
            <v>0</v>
          </cell>
          <cell r="DI141"/>
          <cell r="DJ141"/>
          <cell r="DK141">
            <v>0</v>
          </cell>
          <cell r="DL141">
            <v>0</v>
          </cell>
          <cell r="DM141">
            <v>0</v>
          </cell>
          <cell r="DN141">
            <v>0</v>
          </cell>
          <cell r="DO141">
            <v>0</v>
          </cell>
          <cell r="DP141">
            <v>0</v>
          </cell>
          <cell r="DQ141">
            <v>0</v>
          </cell>
          <cell r="DR141">
            <v>0</v>
          </cell>
          <cell r="DS141">
            <v>0</v>
          </cell>
          <cell r="DT141">
            <v>0</v>
          </cell>
          <cell r="DU141">
            <v>0</v>
          </cell>
          <cell r="DV141">
            <v>0</v>
          </cell>
          <cell r="DW141">
            <v>0</v>
          </cell>
          <cell r="DX141">
            <v>0</v>
          </cell>
          <cell r="DY141">
            <v>0</v>
          </cell>
          <cell r="DZ141">
            <v>0</v>
          </cell>
          <cell r="EA141">
            <v>0</v>
          </cell>
          <cell r="EB141">
            <v>0</v>
          </cell>
          <cell r="EC141">
            <v>0</v>
          </cell>
          <cell r="ED141">
            <v>0</v>
          </cell>
          <cell r="EE141">
            <v>0</v>
          </cell>
          <cell r="EF141">
            <v>0</v>
          </cell>
          <cell r="EG141">
            <v>0</v>
          </cell>
          <cell r="EH141">
            <v>0</v>
          </cell>
          <cell r="EI141">
            <v>0</v>
          </cell>
          <cell r="EJ141">
            <v>0</v>
          </cell>
          <cell r="EK141">
            <v>0</v>
          </cell>
          <cell r="EL141">
            <v>0</v>
          </cell>
          <cell r="EM141">
            <v>0</v>
          </cell>
          <cell r="EN141">
            <v>0</v>
          </cell>
          <cell r="EO141">
            <v>0</v>
          </cell>
        </row>
        <row r="142">
          <cell r="E142" t="str">
            <v>Improved capacity of decision makers to leverage ethical artificial intelligence systems in their national decision-making policies and plans to advance safety, social cohesion and benefits across the society</v>
          </cell>
          <cell r="F142"/>
          <cell r="G142"/>
          <cell r="H142"/>
          <cell r="I142"/>
          <cell r="J142"/>
          <cell r="K142"/>
          <cell r="L142"/>
          <cell r="M142"/>
          <cell r="N142"/>
          <cell r="O142"/>
          <cell r="P142"/>
          <cell r="Q142"/>
          <cell r="R142"/>
          <cell r="S142"/>
          <cell r="T142"/>
          <cell r="U142"/>
          <cell r="V142"/>
          <cell r="W142"/>
          <cell r="X142"/>
          <cell r="Y142"/>
          <cell r="Z142"/>
          <cell r="AA142"/>
          <cell r="AB142"/>
          <cell r="AC142"/>
          <cell r="AD142"/>
          <cell r="AE142"/>
          <cell r="AF142" t="str">
            <v>Support to Institutions</v>
          </cell>
          <cell r="AG142" t="str">
            <v>ICTs</v>
          </cell>
          <cell r="AH142"/>
          <cell r="AI142"/>
          <cell r="AJ142" t="str">
            <v xml:space="preserve">Digitization </v>
          </cell>
          <cell r="AK142" t="str">
            <v>United Nations Educational, Scientific and Cultural Organization (UNESCO)</v>
          </cell>
          <cell r="AL142"/>
          <cell r="AM142"/>
          <cell r="AN142"/>
          <cell r="AO142"/>
          <cell r="AP142"/>
          <cell r="AQ142"/>
          <cell r="AR142"/>
          <cell r="AS142"/>
          <cell r="AT142"/>
          <cell r="AU142"/>
          <cell r="AV142"/>
          <cell r="AW142"/>
          <cell r="AX142"/>
          <cell r="AY142"/>
          <cell r="AZ142">
            <v>0</v>
          </cell>
          <cell r="BA142"/>
          <cell r="BB142"/>
          <cell r="BC142">
            <v>0</v>
          </cell>
          <cell r="BD142"/>
          <cell r="BE142"/>
          <cell r="BF142">
            <v>0</v>
          </cell>
          <cell r="BG142"/>
          <cell r="BH142"/>
          <cell r="BI142">
            <v>0</v>
          </cell>
          <cell r="BJ142"/>
          <cell r="BK142"/>
          <cell r="BL142">
            <v>0</v>
          </cell>
          <cell r="BM142"/>
          <cell r="BN142"/>
          <cell r="BO142">
            <v>0</v>
          </cell>
          <cell r="BP142"/>
          <cell r="BQ142"/>
          <cell r="BR142">
            <v>0</v>
          </cell>
          <cell r="BS142"/>
          <cell r="BT142"/>
          <cell r="BU142">
            <v>0</v>
          </cell>
          <cell r="BV142"/>
          <cell r="BW142"/>
          <cell r="BX142">
            <v>0</v>
          </cell>
          <cell r="BY142"/>
          <cell r="BZ142"/>
          <cell r="CA142">
            <v>0</v>
          </cell>
          <cell r="CB142">
            <v>0</v>
          </cell>
          <cell r="CC142">
            <v>0</v>
          </cell>
          <cell r="CD142">
            <v>0</v>
          </cell>
          <cell r="CE142"/>
          <cell r="CF142"/>
          <cell r="CG142">
            <v>0</v>
          </cell>
          <cell r="CH142"/>
          <cell r="CI142"/>
          <cell r="CJ142">
            <v>0</v>
          </cell>
          <cell r="CK142"/>
          <cell r="CL142"/>
          <cell r="CM142">
            <v>0</v>
          </cell>
          <cell r="CN142"/>
          <cell r="CO142"/>
          <cell r="CP142">
            <v>0</v>
          </cell>
          <cell r="CQ142"/>
          <cell r="CR142"/>
          <cell r="CS142">
            <v>0</v>
          </cell>
          <cell r="CT142"/>
          <cell r="CU142"/>
          <cell r="CV142">
            <v>0</v>
          </cell>
          <cell r="CW142"/>
          <cell r="CX142"/>
          <cell r="CY142">
            <v>0</v>
          </cell>
          <cell r="CZ142"/>
          <cell r="DA142"/>
          <cell r="DB142">
            <v>0</v>
          </cell>
          <cell r="DC142"/>
          <cell r="DD142"/>
          <cell r="DE142">
            <v>0</v>
          </cell>
          <cell r="DF142"/>
          <cell r="DG142"/>
          <cell r="DH142">
            <v>0</v>
          </cell>
          <cell r="DI142"/>
          <cell r="DJ142"/>
          <cell r="DK142">
            <v>0</v>
          </cell>
          <cell r="DL142">
            <v>0</v>
          </cell>
          <cell r="DM142">
            <v>0</v>
          </cell>
          <cell r="DN142">
            <v>0</v>
          </cell>
          <cell r="DO142">
            <v>0</v>
          </cell>
          <cell r="DP142">
            <v>0</v>
          </cell>
          <cell r="DQ142">
            <v>0</v>
          </cell>
          <cell r="DR142">
            <v>0</v>
          </cell>
          <cell r="DS142">
            <v>0</v>
          </cell>
          <cell r="DT142">
            <v>0</v>
          </cell>
          <cell r="DU142">
            <v>0</v>
          </cell>
          <cell r="DV142">
            <v>0</v>
          </cell>
          <cell r="DW142">
            <v>0</v>
          </cell>
          <cell r="DX142">
            <v>0</v>
          </cell>
          <cell r="DY142">
            <v>0</v>
          </cell>
          <cell r="DZ142">
            <v>0</v>
          </cell>
          <cell r="EA142">
            <v>0</v>
          </cell>
          <cell r="EB142">
            <v>0</v>
          </cell>
          <cell r="EC142">
            <v>0</v>
          </cell>
          <cell r="ED142">
            <v>0</v>
          </cell>
          <cell r="EE142">
            <v>0</v>
          </cell>
          <cell r="EF142">
            <v>0</v>
          </cell>
          <cell r="EG142">
            <v>0</v>
          </cell>
          <cell r="EH142">
            <v>0</v>
          </cell>
          <cell r="EI142">
            <v>0</v>
          </cell>
          <cell r="EJ142">
            <v>0</v>
          </cell>
          <cell r="EK142">
            <v>0</v>
          </cell>
          <cell r="EL142">
            <v>0</v>
          </cell>
          <cell r="EM142">
            <v>0</v>
          </cell>
          <cell r="EN142">
            <v>0</v>
          </cell>
          <cell r="EO142">
            <v>0</v>
          </cell>
        </row>
        <row r="143">
          <cell r="E143" t="str">
            <v>National and regional actors have enhanced capacity for improve governance, crime data management, crime response management and coordination</v>
          </cell>
          <cell r="F143" t="str">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ell>
          <cell r="G143">
            <v>44562</v>
          </cell>
          <cell r="H143">
            <v>45261</v>
          </cell>
          <cell r="I143" t="str">
            <v>Sacha Lindo</v>
          </cell>
          <cell r="J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K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L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M143"/>
          <cell r="N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O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P143"/>
          <cell r="Q143" t="str">
            <v>Judicial sector backlog reduction programme, including digitalisation of case management sytems;  enhancements to criminal procedures, expansion of alternatve dispute resolution systems and integration of data management systems across all actors in the justice sector</v>
          </cell>
          <cell r="R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S143" t="str">
            <v>Judicial sector backlog reduction programme, including digitalisation of case management sytems;  enhancements to criminal procedures, expansion of alternatve dispute resolution systems and integration of data management systems across all actors in the justice sector; digitalisation of crime data capture and management systems, capacity building for data-informed crime reduction strategies and institutional strengthening to combat trafficking in persons</v>
          </cell>
          <cell r="T143"/>
          <cell r="U143" t="str">
            <v>Gender equality/women’s empowerment is a significant objective (2)</v>
          </cell>
          <cell r="V143" t="str">
            <v>Significant contribution to realization of human rights (2)</v>
          </cell>
          <cell r="W143" t="str">
            <v>Sustaining Peace is a significant objective  (2)</v>
          </cell>
          <cell r="X143" t="str">
            <v>Data Collection and Analysis </v>
          </cell>
          <cell r="Y143" t="str">
            <v>Youth, residents</v>
          </cell>
          <cell r="Z143"/>
          <cell r="AA143" t="str">
            <v>16.3 Promote the rule of law at the national and international levels and ensure equal access to justice for all</v>
          </cell>
          <cell r="AB143"/>
          <cell r="AC143"/>
          <cell r="AD143"/>
          <cell r="AE143"/>
          <cell r="AF143" t="str">
            <v>Gender-Based Violence Prevention</v>
          </cell>
          <cell r="AG143" t="str">
            <v>Access to Justice</v>
          </cell>
          <cell r="AH143" t="str">
            <v>Arbitration and Mediation</v>
          </cell>
          <cell r="AI143" t="str">
            <v>Strengthening and coordinating data and statistical systems to enhance evidence-based policies and programmes to accelerate progress on SDGs.</v>
          </cell>
          <cell r="AJ143" t="str">
            <v xml:space="preserve">Digitization </v>
          </cell>
          <cell r="AK143" t="str">
            <v>United Nations Development Programme (UNDP)</v>
          </cell>
          <cell r="AL143" t="str">
            <v>USAID
EU</v>
          </cell>
          <cell r="AM143" t="str">
            <v>National: Ministry of Finance, Economic Development and Youth Economy; Ministry of Youth &amp; Sports; Ministry of Home Affairs</v>
          </cell>
          <cell r="AN143"/>
          <cell r="AO143" t="str">
            <v>Regional: Eastern Caribbean Supreme Court</v>
          </cell>
          <cell r="AP143" t="str">
            <v>CARICOM IMPACS</v>
          </cell>
          <cell r="AQ143" t="str">
            <v xml:space="preserve">Number of risk-informed gender responsive climate change adaptation actions implemented in sectors identified in the National </v>
          </cell>
          <cell r="AR143" t="str">
            <v>16.3.2 Unsentenced detainees as a proportion of overall prison population</v>
          </cell>
          <cell r="AS143"/>
          <cell r="AT143"/>
          <cell r="AU143"/>
          <cell r="AV143"/>
          <cell r="AW143"/>
          <cell r="AX143"/>
          <cell r="AY143"/>
          <cell r="AZ143">
            <v>0</v>
          </cell>
          <cell r="BA143">
            <v>103000</v>
          </cell>
          <cell r="BB143">
            <v>103000</v>
          </cell>
          <cell r="BC143">
            <v>0</v>
          </cell>
          <cell r="BD143"/>
          <cell r="BE143"/>
          <cell r="BF143">
            <v>0</v>
          </cell>
          <cell r="BG143"/>
          <cell r="BH143"/>
          <cell r="BI143">
            <v>0</v>
          </cell>
          <cell r="BJ143">
            <v>50000</v>
          </cell>
          <cell r="BK143">
            <v>50000</v>
          </cell>
          <cell r="BL143">
            <v>0</v>
          </cell>
          <cell r="BM143"/>
          <cell r="BN143"/>
          <cell r="BO143">
            <v>0</v>
          </cell>
          <cell r="BP143"/>
          <cell r="BQ143"/>
          <cell r="BR143">
            <v>0</v>
          </cell>
          <cell r="BS143">
            <v>35000</v>
          </cell>
          <cell r="BT143">
            <v>35000</v>
          </cell>
          <cell r="BU143">
            <v>0</v>
          </cell>
          <cell r="BV143">
            <v>78000</v>
          </cell>
          <cell r="BW143">
            <v>78000</v>
          </cell>
          <cell r="BX143">
            <v>0</v>
          </cell>
          <cell r="BY143"/>
          <cell r="BZ143"/>
          <cell r="CA143">
            <v>0</v>
          </cell>
          <cell r="CB143">
            <v>266000</v>
          </cell>
          <cell r="CC143">
            <v>266000</v>
          </cell>
          <cell r="CD143">
            <v>0</v>
          </cell>
          <cell r="CE143"/>
          <cell r="CF143"/>
          <cell r="CG143">
            <v>0</v>
          </cell>
          <cell r="CH143">
            <v>374058</v>
          </cell>
          <cell r="CI143">
            <v>374058</v>
          </cell>
          <cell r="CJ143">
            <v>0</v>
          </cell>
          <cell r="CK143">
            <v>386547.375</v>
          </cell>
          <cell r="CL143">
            <v>386547.375</v>
          </cell>
          <cell r="CM143">
            <v>0</v>
          </cell>
          <cell r="CN143"/>
          <cell r="CO143"/>
          <cell r="CP143">
            <v>0</v>
          </cell>
          <cell r="CQ143">
            <v>470114.125</v>
          </cell>
          <cell r="CR143">
            <v>470114.125</v>
          </cell>
          <cell r="CS143">
            <v>0</v>
          </cell>
          <cell r="CT143"/>
          <cell r="CU143"/>
          <cell r="CV143">
            <v>0</v>
          </cell>
          <cell r="CW143"/>
          <cell r="CX143"/>
          <cell r="CY143">
            <v>0</v>
          </cell>
          <cell r="CZ143">
            <v>352782</v>
          </cell>
          <cell r="DA143">
            <v>352782</v>
          </cell>
          <cell r="DB143">
            <v>0</v>
          </cell>
          <cell r="DC143">
            <v>465089.75</v>
          </cell>
          <cell r="DD143">
            <v>465089.75</v>
          </cell>
          <cell r="DE143">
            <v>0</v>
          </cell>
          <cell r="DF143"/>
          <cell r="DG143"/>
          <cell r="DH143">
            <v>0</v>
          </cell>
          <cell r="DI143"/>
          <cell r="DJ143"/>
          <cell r="DK143">
            <v>0</v>
          </cell>
          <cell r="DL143">
            <v>2048591.25</v>
          </cell>
          <cell r="DM143">
            <v>2048591.25</v>
          </cell>
          <cell r="DN143">
            <v>0</v>
          </cell>
          <cell r="DO143">
            <v>0</v>
          </cell>
          <cell r="DP143">
            <v>0</v>
          </cell>
          <cell r="DQ143">
            <v>0</v>
          </cell>
          <cell r="DR143">
            <v>374058</v>
          </cell>
          <cell r="DS143">
            <v>374058</v>
          </cell>
          <cell r="DT143">
            <v>0</v>
          </cell>
          <cell r="DU143">
            <v>489547.375</v>
          </cell>
          <cell r="DV143">
            <v>489547.375</v>
          </cell>
          <cell r="DW143">
            <v>0</v>
          </cell>
          <cell r="DX143">
            <v>0</v>
          </cell>
          <cell r="DY143">
            <v>0</v>
          </cell>
          <cell r="DZ143">
            <v>0</v>
          </cell>
          <cell r="EA143">
            <v>470114.125</v>
          </cell>
          <cell r="EB143">
            <v>470114.125</v>
          </cell>
          <cell r="EC143">
            <v>0</v>
          </cell>
          <cell r="ED143">
            <v>50000</v>
          </cell>
          <cell r="EE143">
            <v>50000</v>
          </cell>
          <cell r="EF143">
            <v>0</v>
          </cell>
          <cell r="EG143">
            <v>0</v>
          </cell>
          <cell r="EH143">
            <v>0</v>
          </cell>
          <cell r="EI143">
            <v>0</v>
          </cell>
          <cell r="EJ143">
            <v>352782</v>
          </cell>
          <cell r="EK143">
            <v>352782</v>
          </cell>
          <cell r="EL143">
            <v>0</v>
          </cell>
          <cell r="EM143">
            <v>500089.75</v>
          </cell>
          <cell r="EN143">
            <v>500089.75</v>
          </cell>
          <cell r="EO143">
            <v>0</v>
          </cell>
        </row>
        <row r="144">
          <cell r="E144" t="str">
            <v>Increased capacity among duty bearers (justice, CSOs) to manage GBV (sexual abuse, IPV and Trafficking) cases [including cybercrimes] and promote women’s empowerment.  </v>
          </cell>
          <cell r="F144" t="str">
            <v>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v>
          </cell>
          <cell r="G144"/>
          <cell r="H144"/>
          <cell r="I144"/>
          <cell r="J144"/>
          <cell r="K144" t="str">
            <v>Training of trainers on sexual offences manual for police</v>
          </cell>
          <cell r="L144" t="str">
            <v>Training of trainers on sexual offences manual for police</v>
          </cell>
          <cell r="M144"/>
          <cell r="N144"/>
          <cell r="O144"/>
          <cell r="P144"/>
          <cell r="Q144"/>
          <cell r="R144"/>
          <cell r="S144"/>
          <cell r="T144"/>
          <cell r="U144" t="str">
            <v>Gender equality/women’s empowerment is the principle objective (3)</v>
          </cell>
          <cell r="V144" t="str">
            <v>Principal Contribution is to the realization of human rights (3)</v>
          </cell>
          <cell r="W144" t="str">
            <v>Contributes to sustaining peace in a limited way  human rights (1)</v>
          </cell>
          <cell r="X144" t="str">
            <v>Capacity Development/Technical Assistance </v>
          </cell>
          <cell r="Y144" t="str">
            <v>Women and Girls</v>
          </cell>
          <cell r="Z144" t="str">
            <v xml:space="preserve">Other </v>
          </cell>
          <cell r="AA144" t="str">
            <v>5.2 Eliminate all forms of violence against all women and girls in the public and private spheres, including trafficking and sexual and other types of exploitation</v>
          </cell>
          <cell r="AB144"/>
          <cell r="AC144"/>
          <cell r="AD144"/>
          <cell r="AE144"/>
          <cell r="AF144" t="str">
            <v>Gender-Based Violence Prevention</v>
          </cell>
          <cell r="AG144" t="str">
            <v>Capacity Building</v>
          </cell>
          <cell r="AH144" t="str">
            <v>Access to Justice</v>
          </cell>
          <cell r="AI144" t="str">
            <v>Strengthening health, safety, and security systems, improving health services, and promoting healthy lifestyles.</v>
          </cell>
          <cell r="AJ144" t="str">
            <v>COVID Response  &amp;  Socio-economic Recovery</v>
          </cell>
          <cell r="AK144" t="str">
            <v>United Nations Entity for Gender Equality and the Empowerment of Women (UN Women)</v>
          </cell>
          <cell r="AL144" t="str">
            <v>ACCP</v>
          </cell>
          <cell r="AM144" t="str">
            <v>National: Department of Gender Affairs; Ministry of Home Affairs.</v>
          </cell>
          <cell r="AN144" t="str">
            <v>Government</v>
          </cell>
          <cell r="AO144" t="str">
            <v>Regional: CARICOM Implementing Agency for Crime and Security (CARICOM- IMPACS)</v>
          </cell>
          <cell r="AP144"/>
          <cell r="AQ144" t="str">
            <v>Number of partners that have increased capacities to advance gender equality and women’s empowerment through national and/or local (multi)sectoral strategies, policies and/or action plan</v>
          </cell>
          <cell r="AR144" t="str">
            <v>5.2.2 Proportion of women and girls aged 15 years and older subjected to sexual violence by persons other than an intimate partner in the previous 12 months, by age and place of occurrence</v>
          </cell>
          <cell r="AS144"/>
          <cell r="AT144"/>
          <cell r="AU144"/>
          <cell r="AV144"/>
          <cell r="AW144"/>
          <cell r="AX144"/>
          <cell r="AY144"/>
          <cell r="AZ144">
            <v>0</v>
          </cell>
          <cell r="BA144"/>
          <cell r="BB144"/>
          <cell r="BC144">
            <v>0</v>
          </cell>
          <cell r="BD144"/>
          <cell r="BE144"/>
          <cell r="BF144">
            <v>0</v>
          </cell>
          <cell r="BG144"/>
          <cell r="BH144"/>
          <cell r="BI144">
            <v>0</v>
          </cell>
          <cell r="BJ144"/>
          <cell r="BK144"/>
          <cell r="BL144">
            <v>0</v>
          </cell>
          <cell r="BM144"/>
          <cell r="BN144"/>
          <cell r="BO144">
            <v>0</v>
          </cell>
          <cell r="BP144"/>
          <cell r="BQ144"/>
          <cell r="BR144">
            <v>0</v>
          </cell>
          <cell r="BS144"/>
          <cell r="BT144"/>
          <cell r="BU144">
            <v>0</v>
          </cell>
          <cell r="BV144"/>
          <cell r="BW144"/>
          <cell r="BX144">
            <v>0</v>
          </cell>
          <cell r="BY144"/>
          <cell r="BZ144"/>
          <cell r="CA144">
            <v>0</v>
          </cell>
          <cell r="CB144">
            <v>0</v>
          </cell>
          <cell r="CC144">
            <v>0</v>
          </cell>
          <cell r="CD144">
            <v>0</v>
          </cell>
          <cell r="CE144"/>
          <cell r="CF144"/>
          <cell r="CG144">
            <v>0</v>
          </cell>
          <cell r="CH144">
            <v>10000</v>
          </cell>
          <cell r="CI144"/>
          <cell r="CJ144">
            <v>10000</v>
          </cell>
          <cell r="CK144">
            <v>10000</v>
          </cell>
          <cell r="CL144"/>
          <cell r="CM144">
            <v>10000</v>
          </cell>
          <cell r="CN144"/>
          <cell r="CO144"/>
          <cell r="CP144">
            <v>0</v>
          </cell>
          <cell r="CQ144"/>
          <cell r="CR144"/>
          <cell r="CS144">
            <v>0</v>
          </cell>
          <cell r="CT144"/>
          <cell r="CU144"/>
          <cell r="CV144">
            <v>0</v>
          </cell>
          <cell r="CW144"/>
          <cell r="CX144"/>
          <cell r="CY144">
            <v>0</v>
          </cell>
          <cell r="CZ144"/>
          <cell r="DA144"/>
          <cell r="DB144">
            <v>0</v>
          </cell>
          <cell r="DC144"/>
          <cell r="DD144"/>
          <cell r="DE144">
            <v>0</v>
          </cell>
          <cell r="DF144"/>
          <cell r="DG144"/>
          <cell r="DH144">
            <v>0</v>
          </cell>
          <cell r="DI144"/>
          <cell r="DJ144"/>
          <cell r="DK144">
            <v>0</v>
          </cell>
          <cell r="DL144">
            <v>20000</v>
          </cell>
          <cell r="DM144">
            <v>0</v>
          </cell>
          <cell r="DN144">
            <v>20000</v>
          </cell>
          <cell r="DO144">
            <v>0</v>
          </cell>
          <cell r="DP144">
            <v>0</v>
          </cell>
          <cell r="DQ144">
            <v>0</v>
          </cell>
          <cell r="DR144">
            <v>10000</v>
          </cell>
          <cell r="DS144">
            <v>0</v>
          </cell>
          <cell r="DT144">
            <v>10000</v>
          </cell>
          <cell r="DU144">
            <v>10000</v>
          </cell>
          <cell r="DV144">
            <v>0</v>
          </cell>
          <cell r="DW144">
            <v>10000</v>
          </cell>
          <cell r="DX144">
            <v>0</v>
          </cell>
          <cell r="DY144">
            <v>0</v>
          </cell>
          <cell r="DZ144">
            <v>0</v>
          </cell>
          <cell r="EA144">
            <v>0</v>
          </cell>
          <cell r="EB144">
            <v>0</v>
          </cell>
          <cell r="EC144">
            <v>0</v>
          </cell>
          <cell r="ED144">
            <v>0</v>
          </cell>
          <cell r="EE144">
            <v>0</v>
          </cell>
          <cell r="EF144">
            <v>0</v>
          </cell>
          <cell r="EG144">
            <v>0</v>
          </cell>
          <cell r="EH144">
            <v>0</v>
          </cell>
          <cell r="EI144">
            <v>0</v>
          </cell>
          <cell r="EJ144">
            <v>0</v>
          </cell>
          <cell r="EK144">
            <v>0</v>
          </cell>
          <cell r="EL144">
            <v>0</v>
          </cell>
          <cell r="EM144">
            <v>0</v>
          </cell>
          <cell r="EN144">
            <v>0</v>
          </cell>
          <cell r="EO144">
            <v>0</v>
          </cell>
        </row>
        <row r="145">
          <cell r="E145" t="str">
            <v xml:space="preserve">Strengthened skills among policymakers to develop GBV legislation and policy in line with international standards. </v>
          </cell>
          <cell r="F145"/>
          <cell r="G145"/>
          <cell r="H145"/>
          <cell r="I145"/>
          <cell r="J145"/>
          <cell r="K145" t="str">
            <v>Quality, disaggregated and globally comparable data on different forms of violence against women and girls and harmful practices, collected, analysed and used in line with international standards to inform laws, policies and programmes</v>
          </cell>
          <cell r="L145" t="str">
            <v>Quality disaggregated and globally comparable data on different forms of violence against women and girls and harmful practices collected, analysed and used in line with international standards to inform laws, policies and programmes</v>
          </cell>
          <cell r="M145"/>
          <cell r="N145"/>
          <cell r="O145"/>
          <cell r="P145"/>
          <cell r="Q145"/>
          <cell r="R145" t="str">
            <v>Quality, disaggregated and globally comparable data on different forms of violence against women and girls and harmful practices, collected, analysed and used in line with international standards to inform laws, policies and programmes</v>
          </cell>
          <cell r="S145" t="str">
            <v>Quality, disaggregated and globally comparable data on different forms of violence against women and girls and harmful practices, collected, analysed and used in line with international standards to inform laws, policies and programmes</v>
          </cell>
          <cell r="T145"/>
          <cell r="U145" t="str">
            <v>Gender equality/women’s empowerment is the principle objective (3)</v>
          </cell>
          <cell r="V145" t="str">
            <v>Principal Contribution is to the realization of human rights (3)</v>
          </cell>
          <cell r="W145" t="str">
            <v>Contributes to sustaining peace in a limited way  human rights (1)</v>
          </cell>
          <cell r="X145" t="str">
            <v>Data Collection and Analysis </v>
          </cell>
          <cell r="Y145" t="str">
            <v>Women and Girls</v>
          </cell>
          <cell r="Z145" t="str">
            <v xml:space="preserve">Joint Programming </v>
          </cell>
          <cell r="AA145" t="str">
            <v>5.2 Eliminate all forms of violence against all women and girls in the public and private spheres, including trafficking and sexual and other types of exploitation</v>
          </cell>
          <cell r="AB145" t="str">
            <v>5.c Adopt and strengthen sound policies and enforceable legislation for the promotion of gender equality and the empowerment of all women and girls at all levels</v>
          </cell>
          <cell r="AC145"/>
          <cell r="AD145"/>
          <cell r="AE145"/>
          <cell r="AF145" t="str">
            <v>Gender-Based Violence Prevention</v>
          </cell>
          <cell r="AG145" t="str">
            <v>Access to Justice</v>
          </cell>
          <cell r="AH145" t="str">
            <v>Support to Institutions</v>
          </cell>
          <cell r="AI145"/>
          <cell r="AJ145" t="str">
            <v>Tailored Policy Support &amp; Technical Assistance</v>
          </cell>
          <cell r="AK145" t="str">
            <v>United Nations Entity for Gender Equality and the Empowerment of Women (UN Women)</v>
          </cell>
          <cell r="AL145"/>
          <cell r="AM145"/>
          <cell r="AN145"/>
          <cell r="AO145"/>
          <cell r="AP145"/>
          <cell r="AQ145" t="str">
            <v>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v>
          </cell>
          <cell r="AR145" t="str">
            <v>5.2.1 Proportion of ever-partnered women and girls aged 15 years and older subjected to physical, sexual or psychological violence by a current or former intimate partner in the previous 12 months, by form of violence and by age</v>
          </cell>
          <cell r="AS145"/>
          <cell r="AT145"/>
          <cell r="AU145"/>
          <cell r="AV145"/>
          <cell r="AW145"/>
          <cell r="AX145">
            <v>50000</v>
          </cell>
          <cell r="AY145"/>
          <cell r="AZ145">
            <v>50000</v>
          </cell>
          <cell r="BA145"/>
          <cell r="BB145"/>
          <cell r="BC145">
            <v>0</v>
          </cell>
          <cell r="BD145"/>
          <cell r="BE145"/>
          <cell r="BF145">
            <v>0</v>
          </cell>
          <cell r="BG145"/>
          <cell r="BH145"/>
          <cell r="BI145">
            <v>0</v>
          </cell>
          <cell r="BJ145"/>
          <cell r="BK145"/>
          <cell r="BL145">
            <v>0</v>
          </cell>
          <cell r="BM145"/>
          <cell r="BN145"/>
          <cell r="BO145">
            <v>0</v>
          </cell>
          <cell r="BP145"/>
          <cell r="BQ145"/>
          <cell r="BR145">
            <v>0</v>
          </cell>
          <cell r="BS145"/>
          <cell r="BT145"/>
          <cell r="BU145">
            <v>0</v>
          </cell>
          <cell r="BV145"/>
          <cell r="BW145"/>
          <cell r="BX145">
            <v>0</v>
          </cell>
          <cell r="BY145"/>
          <cell r="BZ145"/>
          <cell r="CA145">
            <v>0</v>
          </cell>
          <cell r="CB145">
            <v>50000</v>
          </cell>
          <cell r="CC145">
            <v>0</v>
          </cell>
          <cell r="CD145">
            <v>50000</v>
          </cell>
          <cell r="CE145"/>
          <cell r="CF145"/>
          <cell r="CG145">
            <v>0</v>
          </cell>
          <cell r="CH145"/>
          <cell r="CI145"/>
          <cell r="CJ145">
            <v>0</v>
          </cell>
          <cell r="CK145"/>
          <cell r="CL145"/>
          <cell r="CM145">
            <v>0</v>
          </cell>
          <cell r="CN145"/>
          <cell r="CO145"/>
          <cell r="CP145">
            <v>0</v>
          </cell>
          <cell r="CQ145"/>
          <cell r="CR145"/>
          <cell r="CS145">
            <v>0</v>
          </cell>
          <cell r="CT145"/>
          <cell r="CU145"/>
          <cell r="CV145">
            <v>0</v>
          </cell>
          <cell r="CW145"/>
          <cell r="CX145"/>
          <cell r="CY145">
            <v>0</v>
          </cell>
          <cell r="CZ145"/>
          <cell r="DA145"/>
          <cell r="DB145">
            <v>0</v>
          </cell>
          <cell r="DC145">
            <v>50000</v>
          </cell>
          <cell r="DD145"/>
          <cell r="DE145">
            <v>50000</v>
          </cell>
          <cell r="DF145">
            <v>50000</v>
          </cell>
          <cell r="DG145"/>
          <cell r="DH145">
            <v>50000</v>
          </cell>
          <cell r="DI145"/>
          <cell r="DJ145"/>
          <cell r="DK145">
            <v>0</v>
          </cell>
          <cell r="DL145">
            <v>100000</v>
          </cell>
          <cell r="DM145">
            <v>0</v>
          </cell>
          <cell r="DN145">
            <v>100000</v>
          </cell>
          <cell r="DO145">
            <v>0</v>
          </cell>
          <cell r="DP145">
            <v>0</v>
          </cell>
          <cell r="DQ145">
            <v>0</v>
          </cell>
          <cell r="DR145">
            <v>50000</v>
          </cell>
          <cell r="DS145">
            <v>0</v>
          </cell>
          <cell r="DT145">
            <v>50000</v>
          </cell>
          <cell r="DU145">
            <v>0</v>
          </cell>
          <cell r="DV145">
            <v>0</v>
          </cell>
          <cell r="DW145">
            <v>0</v>
          </cell>
          <cell r="DX145">
            <v>0</v>
          </cell>
          <cell r="DY145">
            <v>0</v>
          </cell>
          <cell r="DZ145">
            <v>0</v>
          </cell>
          <cell r="EA145">
            <v>0</v>
          </cell>
          <cell r="EB145">
            <v>0</v>
          </cell>
          <cell r="EC145">
            <v>0</v>
          </cell>
          <cell r="ED145">
            <v>0</v>
          </cell>
          <cell r="EE145">
            <v>0</v>
          </cell>
          <cell r="EF145">
            <v>0</v>
          </cell>
          <cell r="EG145">
            <v>0</v>
          </cell>
          <cell r="EH145">
            <v>0</v>
          </cell>
          <cell r="EI145">
            <v>0</v>
          </cell>
          <cell r="EJ145">
            <v>0</v>
          </cell>
          <cell r="EK145">
            <v>0</v>
          </cell>
          <cell r="EL145">
            <v>0</v>
          </cell>
          <cell r="EM145">
            <v>50000</v>
          </cell>
          <cell r="EN145">
            <v>0</v>
          </cell>
          <cell r="EO145">
            <v>50000</v>
          </cell>
        </row>
        <row r="146">
          <cell r="E146" t="str">
            <v>Increased efficiency of the VAW referral pathways in CARICOM countries</v>
          </cell>
          <cell r="F146"/>
          <cell r="G146"/>
          <cell r="H146"/>
          <cell r="I146"/>
          <cell r="J146"/>
          <cell r="K146" t="str">
            <v>Increased efficiency of the VAW referral pathways in CARICOM countries</v>
          </cell>
          <cell r="L146" t="str">
            <v>Increased efficiency of the VAW refferal pathways in CARICOM countries</v>
          </cell>
          <cell r="M146"/>
          <cell r="N146"/>
          <cell r="O146" t="str">
            <v>Increased efficiency of the VAW refferal pathways in CARICOM countries</v>
          </cell>
          <cell r="P146"/>
          <cell r="Q146"/>
          <cell r="R146" t="str">
            <v>Increased efficiency of the VAW referral pathways in CARICOM countries</v>
          </cell>
          <cell r="S146"/>
          <cell r="T146"/>
          <cell r="U146" t="str">
            <v>Gender equality/women’s empowerment is the principle objective (3)</v>
          </cell>
          <cell r="V146" t="str">
            <v>Significant contribution to realization of human rights (2)</v>
          </cell>
          <cell r="W146" t="str">
            <v>Contributes to sustaining peace in a limited way  human rights (1)</v>
          </cell>
          <cell r="X146" t="str">
            <v>Capacity Development/Technical Assistance </v>
          </cell>
          <cell r="Y146" t="str">
            <v>Women and Girls</v>
          </cell>
          <cell r="Z146" t="str">
            <v xml:space="preserve">Other </v>
          </cell>
          <cell r="AA146" t="str">
            <v>5.2 Eliminate all forms of violence against all women and girls in the public and private spheres, including trafficking and sexual and other types of exploitation</v>
          </cell>
          <cell r="AB146"/>
          <cell r="AC146"/>
          <cell r="AD146"/>
          <cell r="AE146"/>
          <cell r="AF146" t="str">
            <v>Gender-Based Violence Prevention</v>
          </cell>
          <cell r="AG146" t="str">
            <v>Access to Justice</v>
          </cell>
          <cell r="AH146" t="str">
            <v>Capacity Building</v>
          </cell>
          <cell r="AI146" t="str">
            <v>Strengthening health, safety, and security systems, improving health services, and promoting healthy lifestyles.</v>
          </cell>
          <cell r="AJ146" t="str">
            <v>Tailored Policy Support &amp; Technical Assistance</v>
          </cell>
          <cell r="AK146" t="str">
            <v>United Nations Entity for Gender Equality and the Empowerment of Women (UN Women)</v>
          </cell>
          <cell r="AL146"/>
          <cell r="AM146" t="str">
            <v>Dept. of Gender Affairs; Ministry of Home Affairs</v>
          </cell>
          <cell r="AN146" t="str">
            <v>CSO/NGO</v>
          </cell>
          <cell r="AO146"/>
          <cell r="AP146"/>
          <cell r="AQ146" t="str">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ell>
          <cell r="AR146" t="str">
            <v>5.2.1 Proportion of ever-partnered women and girls aged 15 years and older subjected to physical, sexual or psychological violence by a current or former intimate partner in the previous 12 months, by form of violence and by age</v>
          </cell>
          <cell r="AS146"/>
          <cell r="AT146"/>
          <cell r="AU146"/>
          <cell r="AV146"/>
          <cell r="AW146"/>
          <cell r="AX146"/>
          <cell r="AY146"/>
          <cell r="AZ146">
            <v>0</v>
          </cell>
          <cell r="BA146"/>
          <cell r="BB146"/>
          <cell r="BC146">
            <v>0</v>
          </cell>
          <cell r="BD146"/>
          <cell r="BE146"/>
          <cell r="BF146">
            <v>0</v>
          </cell>
          <cell r="BG146"/>
          <cell r="BH146"/>
          <cell r="BI146">
            <v>0</v>
          </cell>
          <cell r="BJ146"/>
          <cell r="BK146"/>
          <cell r="BL146">
            <v>0</v>
          </cell>
          <cell r="BM146"/>
          <cell r="BN146"/>
          <cell r="BO146">
            <v>0</v>
          </cell>
          <cell r="BP146"/>
          <cell r="BQ146"/>
          <cell r="BR146">
            <v>0</v>
          </cell>
          <cell r="BS146">
            <v>25000</v>
          </cell>
          <cell r="BT146">
            <v>25000</v>
          </cell>
          <cell r="BU146">
            <v>0</v>
          </cell>
          <cell r="BV146"/>
          <cell r="BW146"/>
          <cell r="BX146">
            <v>0</v>
          </cell>
          <cell r="BY146"/>
          <cell r="BZ146"/>
          <cell r="CA146">
            <v>0</v>
          </cell>
          <cell r="CB146">
            <v>25000</v>
          </cell>
          <cell r="CC146">
            <v>25000</v>
          </cell>
          <cell r="CD146">
            <v>0</v>
          </cell>
          <cell r="CE146"/>
          <cell r="CF146"/>
          <cell r="CG146">
            <v>0</v>
          </cell>
          <cell r="CH146">
            <v>45000</v>
          </cell>
          <cell r="CI146"/>
          <cell r="CJ146">
            <v>45000</v>
          </cell>
          <cell r="CK146">
            <v>20000</v>
          </cell>
          <cell r="CL146"/>
          <cell r="CM146">
            <v>20000</v>
          </cell>
          <cell r="CN146"/>
          <cell r="CO146"/>
          <cell r="CP146">
            <v>0</v>
          </cell>
          <cell r="CQ146"/>
          <cell r="CR146"/>
          <cell r="CS146">
            <v>0</v>
          </cell>
          <cell r="CT146">
            <v>45000</v>
          </cell>
          <cell r="CU146"/>
          <cell r="CV146">
            <v>45000</v>
          </cell>
          <cell r="CW146"/>
          <cell r="CX146"/>
          <cell r="CY146">
            <v>0</v>
          </cell>
          <cell r="CZ146"/>
          <cell r="DA146"/>
          <cell r="DB146">
            <v>0</v>
          </cell>
          <cell r="DC146">
            <v>45000</v>
          </cell>
          <cell r="DD146"/>
          <cell r="DE146">
            <v>45000</v>
          </cell>
          <cell r="DF146"/>
          <cell r="DG146"/>
          <cell r="DH146">
            <v>0</v>
          </cell>
          <cell r="DI146"/>
          <cell r="DJ146"/>
          <cell r="DK146">
            <v>0</v>
          </cell>
          <cell r="DL146">
            <v>155000</v>
          </cell>
          <cell r="DM146">
            <v>0</v>
          </cell>
          <cell r="DN146">
            <v>155000</v>
          </cell>
          <cell r="DO146">
            <v>0</v>
          </cell>
          <cell r="DP146">
            <v>0</v>
          </cell>
          <cell r="DQ146">
            <v>0</v>
          </cell>
          <cell r="DR146">
            <v>45000</v>
          </cell>
          <cell r="DS146">
            <v>0</v>
          </cell>
          <cell r="DT146">
            <v>45000</v>
          </cell>
          <cell r="DU146">
            <v>20000</v>
          </cell>
          <cell r="DV146">
            <v>0</v>
          </cell>
          <cell r="DW146">
            <v>20000</v>
          </cell>
          <cell r="DX146">
            <v>0</v>
          </cell>
          <cell r="DY146">
            <v>0</v>
          </cell>
          <cell r="DZ146">
            <v>0</v>
          </cell>
          <cell r="EA146">
            <v>0</v>
          </cell>
          <cell r="EB146">
            <v>0</v>
          </cell>
          <cell r="EC146">
            <v>0</v>
          </cell>
          <cell r="ED146">
            <v>45000</v>
          </cell>
          <cell r="EE146">
            <v>0</v>
          </cell>
          <cell r="EF146">
            <v>45000</v>
          </cell>
          <cell r="EG146">
            <v>0</v>
          </cell>
          <cell r="EH146">
            <v>0</v>
          </cell>
          <cell r="EI146">
            <v>0</v>
          </cell>
          <cell r="EJ146">
            <v>0</v>
          </cell>
          <cell r="EK146">
            <v>0</v>
          </cell>
          <cell r="EL146">
            <v>0</v>
          </cell>
          <cell r="EM146">
            <v>70000</v>
          </cell>
          <cell r="EN146">
            <v>25000</v>
          </cell>
          <cell r="EO146">
            <v>45000</v>
          </cell>
        </row>
        <row r="147">
          <cell r="E147" t="str">
            <v>Improved accessibility and safety of public spaces for women and girls</v>
          </cell>
          <cell r="F147" t="str">
            <v>Resilient, Inclusive, Smart and Safe SIDS -programme approach</v>
          </cell>
          <cell r="G147"/>
          <cell r="H147"/>
          <cell r="I147"/>
          <cell r="J147"/>
          <cell r="K147"/>
          <cell r="L147" t="str">
            <v>reserach sexual harrassment in public spaces</v>
          </cell>
          <cell r="M147"/>
          <cell r="N147"/>
          <cell r="O147"/>
          <cell r="P147"/>
          <cell r="Q147"/>
          <cell r="R147"/>
          <cell r="S147"/>
          <cell r="T147"/>
          <cell r="U147" t="str">
            <v>Gender equality/women’s empowerment is the principle objective (3)</v>
          </cell>
          <cell r="V147" t="str">
            <v>Significant contribution to realization of human rights (2)</v>
          </cell>
          <cell r="W147" t="str">
            <v>Contributes to sustaining peace in a limited way  human rights (1)</v>
          </cell>
          <cell r="X147" t="str">
            <v>Capacity Development/Technical Assistance </v>
          </cell>
          <cell r="Y147" t="str">
            <v>Women and Girls</v>
          </cell>
          <cell r="Z147" t="str">
            <v xml:space="preserve">Joint Programming </v>
          </cell>
          <cell r="AA147" t="str">
            <v>5.1 End all forms of discrimination against all women and girls everywhere</v>
          </cell>
          <cell r="AB147" t="str">
            <v>5.5 Ensure women’s full and effective participation and equal opportunities for leadership at all levels of decision-making in political, economic and public life</v>
          </cell>
          <cell r="AC147" t="str">
            <v>13.1 Strengthen resilience and adaptive capacity to climate-related hazards and natural disasters in all countries</v>
          </cell>
          <cell r="AD147"/>
          <cell r="AE147"/>
          <cell r="AF147" t="str">
            <v>Gender-Based Violence Prevention</v>
          </cell>
          <cell r="AG147" t="str">
            <v>Climate Change Adaptation and Resilience</v>
          </cell>
          <cell r="AH147" t="str">
            <v xml:space="preserve">Inclusive rural Transformation </v>
          </cell>
          <cell r="AI147"/>
          <cell r="AJ147" t="str">
            <v>Climate Change and Disaster Risk Reduction</v>
          </cell>
          <cell r="AK147" t="str">
            <v>United Nations Entity for Gender Equality and the Empowerment of Women (UN Women)</v>
          </cell>
          <cell r="AL147"/>
          <cell r="AM147"/>
          <cell r="AN147"/>
          <cell r="AO147"/>
          <cell r="AP147"/>
          <cell r="AQ147" t="str">
            <v>Increased lighting in at least 2 SIDS communities; % of community reporting improved environment and reduced incidence of sexual harassment</v>
          </cell>
          <cell r="AR147" t="str">
            <v>5.2.2 Proportion of women and girls aged 15 years and older subjected to sexual violence by persons other than an intimate partner in the previous 12 months, by age and place of occurrence</v>
          </cell>
          <cell r="AS147"/>
          <cell r="AT147"/>
          <cell r="AU147"/>
          <cell r="AV147"/>
          <cell r="AW147"/>
          <cell r="AX147"/>
          <cell r="AY147"/>
          <cell r="AZ147">
            <v>0</v>
          </cell>
          <cell r="BA147">
            <v>20000</v>
          </cell>
          <cell r="BB147"/>
          <cell r="BC147">
            <v>20000</v>
          </cell>
          <cell r="BD147"/>
          <cell r="BE147"/>
          <cell r="BF147">
            <v>0</v>
          </cell>
          <cell r="BG147"/>
          <cell r="BH147"/>
          <cell r="BI147">
            <v>0</v>
          </cell>
          <cell r="BJ147"/>
          <cell r="BK147"/>
          <cell r="BL147">
            <v>0</v>
          </cell>
          <cell r="BM147"/>
          <cell r="BN147"/>
          <cell r="BO147">
            <v>0</v>
          </cell>
          <cell r="BP147"/>
          <cell r="BQ147"/>
          <cell r="BR147">
            <v>0</v>
          </cell>
          <cell r="BS147"/>
          <cell r="BT147"/>
          <cell r="BU147">
            <v>0</v>
          </cell>
          <cell r="BV147"/>
          <cell r="BW147"/>
          <cell r="BX147">
            <v>0</v>
          </cell>
          <cell r="BY147"/>
          <cell r="BZ147"/>
          <cell r="CA147">
            <v>0</v>
          </cell>
          <cell r="CB147">
            <v>20000</v>
          </cell>
          <cell r="CC147">
            <v>0</v>
          </cell>
          <cell r="CD147">
            <v>20000</v>
          </cell>
          <cell r="CE147"/>
          <cell r="CF147"/>
          <cell r="CG147">
            <v>0</v>
          </cell>
          <cell r="CH147"/>
          <cell r="CI147"/>
          <cell r="CJ147">
            <v>0</v>
          </cell>
          <cell r="CK147"/>
          <cell r="CL147"/>
          <cell r="CM147">
            <v>0</v>
          </cell>
          <cell r="CN147"/>
          <cell r="CO147"/>
          <cell r="CP147">
            <v>0</v>
          </cell>
          <cell r="CQ147"/>
          <cell r="CR147"/>
          <cell r="CS147">
            <v>0</v>
          </cell>
          <cell r="CT147"/>
          <cell r="CU147"/>
          <cell r="CV147">
            <v>0</v>
          </cell>
          <cell r="CW147"/>
          <cell r="CX147"/>
          <cell r="CY147">
            <v>0</v>
          </cell>
          <cell r="CZ147"/>
          <cell r="DA147"/>
          <cell r="DB147">
            <v>0</v>
          </cell>
          <cell r="DC147"/>
          <cell r="DD147"/>
          <cell r="DE147">
            <v>0</v>
          </cell>
          <cell r="DF147"/>
          <cell r="DG147"/>
          <cell r="DH147">
            <v>0</v>
          </cell>
          <cell r="DI147"/>
          <cell r="DJ147"/>
          <cell r="DK147">
            <v>0</v>
          </cell>
          <cell r="DL147">
            <v>0</v>
          </cell>
          <cell r="DM147">
            <v>0</v>
          </cell>
          <cell r="DN147">
            <v>0</v>
          </cell>
          <cell r="DO147">
            <v>0</v>
          </cell>
          <cell r="DP147">
            <v>0</v>
          </cell>
          <cell r="DQ147">
            <v>0</v>
          </cell>
          <cell r="DR147">
            <v>0</v>
          </cell>
          <cell r="DS147">
            <v>0</v>
          </cell>
          <cell r="DT147">
            <v>0</v>
          </cell>
          <cell r="DU147">
            <v>20000</v>
          </cell>
          <cell r="DV147">
            <v>0</v>
          </cell>
          <cell r="DW147">
            <v>20000</v>
          </cell>
          <cell r="DX147">
            <v>0</v>
          </cell>
          <cell r="DY147">
            <v>0</v>
          </cell>
          <cell r="DZ147">
            <v>0</v>
          </cell>
          <cell r="EA147">
            <v>0</v>
          </cell>
          <cell r="EB147">
            <v>0</v>
          </cell>
          <cell r="EC147">
            <v>0</v>
          </cell>
          <cell r="ED147">
            <v>0</v>
          </cell>
          <cell r="EE147">
            <v>0</v>
          </cell>
          <cell r="EF147">
            <v>0</v>
          </cell>
          <cell r="EG147">
            <v>0</v>
          </cell>
          <cell r="EH147">
            <v>0</v>
          </cell>
          <cell r="EI147">
            <v>0</v>
          </cell>
          <cell r="EJ147">
            <v>0</v>
          </cell>
          <cell r="EK147">
            <v>0</v>
          </cell>
          <cell r="EL147">
            <v>0</v>
          </cell>
          <cell r="EM147">
            <v>0</v>
          </cell>
          <cell r="EN147">
            <v>0</v>
          </cell>
          <cell r="EO147">
            <v>0</v>
          </cell>
        </row>
        <row r="148">
          <cell r="E148" t="str">
            <v>Reduced  violence faced by women and girls  especially the most vulnerable across the region.</v>
          </cell>
          <cell r="F148"/>
          <cell r="G148"/>
          <cell r="H148"/>
          <cell r="I148"/>
          <cell r="J148"/>
          <cell r="K148"/>
          <cell r="L148"/>
          <cell r="M148"/>
          <cell r="N148"/>
          <cell r="O148"/>
          <cell r="P148"/>
          <cell r="Q148"/>
          <cell r="R148"/>
          <cell r="S148"/>
          <cell r="T148"/>
          <cell r="U148"/>
          <cell r="V148"/>
          <cell r="W148"/>
          <cell r="X148"/>
          <cell r="Y148"/>
          <cell r="Z148"/>
          <cell r="AA148"/>
          <cell r="AB148"/>
          <cell r="AC148"/>
          <cell r="AD148"/>
          <cell r="AE148"/>
          <cell r="AF148" t="str">
            <v>Gender-Based Violence Prevention</v>
          </cell>
          <cell r="AG148" t="str">
            <v>Access to Justice</v>
          </cell>
          <cell r="AH148" t="str">
            <v>Support to Institutions</v>
          </cell>
          <cell r="AI148"/>
          <cell r="AJ148" t="str">
            <v>Tailored Policy Support &amp; Technical Assistance</v>
          </cell>
          <cell r="AK148" t="str">
            <v>United Nations Entity for Gender Equality and the Empowerment of Women (UN Women)</v>
          </cell>
          <cell r="AL148"/>
          <cell r="AM148"/>
          <cell r="AN148"/>
          <cell r="AO148" t="str">
            <v>Caribbean Community Secretariat (CARICOM)</v>
          </cell>
          <cell r="AP148" t="str">
            <v>Organisation of Eastern Caribbean States (OECS)</v>
          </cell>
          <cell r="AQ148"/>
          <cell r="AR148"/>
          <cell r="AS148"/>
          <cell r="AT148"/>
          <cell r="AU148"/>
          <cell r="AV148"/>
          <cell r="AW148"/>
          <cell r="AX148"/>
          <cell r="AY148"/>
          <cell r="AZ148">
            <v>0</v>
          </cell>
          <cell r="BA148"/>
          <cell r="BB148"/>
          <cell r="BC148">
            <v>0</v>
          </cell>
          <cell r="BD148"/>
          <cell r="BE148"/>
          <cell r="BF148">
            <v>0</v>
          </cell>
          <cell r="BG148"/>
          <cell r="BH148"/>
          <cell r="BI148">
            <v>0</v>
          </cell>
          <cell r="BJ148"/>
          <cell r="BK148"/>
          <cell r="BL148">
            <v>0</v>
          </cell>
          <cell r="BM148"/>
          <cell r="BN148"/>
          <cell r="BO148">
            <v>0</v>
          </cell>
          <cell r="BP148"/>
          <cell r="BQ148"/>
          <cell r="BR148">
            <v>0</v>
          </cell>
          <cell r="BS148"/>
          <cell r="BT148"/>
          <cell r="BU148">
            <v>0</v>
          </cell>
          <cell r="BV148"/>
          <cell r="BW148"/>
          <cell r="BX148">
            <v>0</v>
          </cell>
          <cell r="BY148"/>
          <cell r="BZ148"/>
          <cell r="CA148">
            <v>0</v>
          </cell>
          <cell r="CB148">
            <v>0</v>
          </cell>
          <cell r="CC148">
            <v>0</v>
          </cell>
          <cell r="CD148">
            <v>0</v>
          </cell>
          <cell r="CE148"/>
          <cell r="CF148"/>
          <cell r="CG148">
            <v>0</v>
          </cell>
          <cell r="CH148"/>
          <cell r="CI148"/>
          <cell r="CJ148">
            <v>0</v>
          </cell>
          <cell r="CK148"/>
          <cell r="CL148"/>
          <cell r="CM148">
            <v>0</v>
          </cell>
          <cell r="CN148"/>
          <cell r="CO148"/>
          <cell r="CP148">
            <v>0</v>
          </cell>
          <cell r="CQ148"/>
          <cell r="CR148"/>
          <cell r="CS148">
            <v>0</v>
          </cell>
          <cell r="CT148"/>
          <cell r="CU148"/>
          <cell r="CV148">
            <v>0</v>
          </cell>
          <cell r="CW148"/>
          <cell r="CX148"/>
          <cell r="CY148">
            <v>0</v>
          </cell>
          <cell r="CZ148"/>
          <cell r="DA148"/>
          <cell r="DB148">
            <v>0</v>
          </cell>
          <cell r="DC148"/>
          <cell r="DD148"/>
          <cell r="DE148">
            <v>0</v>
          </cell>
          <cell r="DF148"/>
          <cell r="DG148"/>
          <cell r="DH148">
            <v>0</v>
          </cell>
          <cell r="DI148"/>
          <cell r="DJ148"/>
          <cell r="DK148">
            <v>0</v>
          </cell>
          <cell r="DL148">
            <v>0</v>
          </cell>
          <cell r="DM148">
            <v>0</v>
          </cell>
          <cell r="DN148">
            <v>0</v>
          </cell>
          <cell r="DO148">
            <v>0</v>
          </cell>
          <cell r="DP148">
            <v>0</v>
          </cell>
          <cell r="DQ148">
            <v>0</v>
          </cell>
          <cell r="DR148">
            <v>0</v>
          </cell>
          <cell r="DS148">
            <v>0</v>
          </cell>
          <cell r="DT148">
            <v>0</v>
          </cell>
          <cell r="DU148">
            <v>0</v>
          </cell>
          <cell r="DV148">
            <v>0</v>
          </cell>
          <cell r="DW148">
            <v>0</v>
          </cell>
          <cell r="DX148">
            <v>0</v>
          </cell>
          <cell r="DY148">
            <v>0</v>
          </cell>
          <cell r="DZ148">
            <v>0</v>
          </cell>
          <cell r="EA148">
            <v>0</v>
          </cell>
          <cell r="EB148">
            <v>0</v>
          </cell>
          <cell r="EC148">
            <v>0</v>
          </cell>
          <cell r="ED148">
            <v>0</v>
          </cell>
          <cell r="EE148">
            <v>0</v>
          </cell>
          <cell r="EF148">
            <v>0</v>
          </cell>
          <cell r="EG148">
            <v>0</v>
          </cell>
          <cell r="EH148">
            <v>0</v>
          </cell>
          <cell r="EI148">
            <v>0</v>
          </cell>
          <cell r="EJ148">
            <v>0</v>
          </cell>
          <cell r="EK148">
            <v>0</v>
          </cell>
          <cell r="EL148">
            <v>0</v>
          </cell>
          <cell r="EM148">
            <v>0</v>
          </cell>
          <cell r="EN148">
            <v>0</v>
          </cell>
          <cell r="EO148">
            <v>0</v>
          </cell>
        </row>
        <row r="149">
          <cell r="E149" t="str">
            <v xml:space="preserve">Health facilities and service providers are better able to provide quality maternal health services </v>
          </cell>
          <cell r="F149" t="str">
            <v xml:space="preserve">Strengthening Maternal Death Surveillance and response systems and midwifery workforce profile to better address sexual and reproductive health needs and plans.                                                 
</v>
          </cell>
          <cell r="G149"/>
          <cell r="H149"/>
          <cell r="I149" t="str">
            <v>Denise Blackstock, Liason Officer, blackstock@unfpa.org</v>
          </cell>
          <cell r="J149"/>
          <cell r="K149"/>
          <cell r="L149"/>
          <cell r="M149"/>
          <cell r="N149"/>
          <cell r="O149"/>
          <cell r="P149"/>
          <cell r="Q149"/>
          <cell r="R149"/>
          <cell r="S149"/>
          <cell r="T149" t="str">
            <v>Technical review of the NHSEP/Disaster Plans and integration of th Minimum Initial Service Package (MISP) for Reproductive Health in Emergencies (DOM, GRE, STL, SVG)</v>
          </cell>
          <cell r="U149"/>
          <cell r="V149"/>
          <cell r="W149"/>
          <cell r="X149"/>
          <cell r="Y149"/>
          <cell r="Z149"/>
          <cell r="AA149"/>
          <cell r="AB149"/>
          <cell r="AC149"/>
          <cell r="AD149"/>
          <cell r="AE149"/>
          <cell r="AF149" t="str">
            <v>Sexual and Reproductive Health (SRH)</v>
          </cell>
          <cell r="AG149" t="str">
            <v>Health Surveillance</v>
          </cell>
          <cell r="AH149" t="str">
            <v>Access to Health Services</v>
          </cell>
          <cell r="AI149"/>
          <cell r="AJ149" t="str">
            <v>Tailored Policy Support &amp; Technical Assistance</v>
          </cell>
          <cell r="AK149" t="str">
            <v>United Nations Population Fund (UNFPA)</v>
          </cell>
          <cell r="AL149"/>
          <cell r="AM149"/>
          <cell r="AN149"/>
          <cell r="AO149" t="str">
            <v>Organisation of Eastern Caribbean States (OECS)</v>
          </cell>
          <cell r="AP149" t="str">
            <v>Caribbean Midwives Association</v>
          </cell>
          <cell r="AQ149"/>
          <cell r="AR149"/>
          <cell r="AS149"/>
          <cell r="AT149"/>
          <cell r="AU149"/>
          <cell r="AV149"/>
          <cell r="AW149"/>
          <cell r="AX149"/>
          <cell r="AY149"/>
          <cell r="AZ149">
            <v>0</v>
          </cell>
          <cell r="BA149"/>
          <cell r="BB149"/>
          <cell r="BC149">
            <v>0</v>
          </cell>
          <cell r="BD149"/>
          <cell r="BE149"/>
          <cell r="BF149">
            <v>0</v>
          </cell>
          <cell r="BG149"/>
          <cell r="BH149"/>
          <cell r="BI149">
            <v>0</v>
          </cell>
          <cell r="BJ149">
            <v>20000</v>
          </cell>
          <cell r="BK149">
            <v>20000</v>
          </cell>
          <cell r="BL149">
            <v>0</v>
          </cell>
          <cell r="BM149"/>
          <cell r="BN149"/>
          <cell r="BO149">
            <v>0</v>
          </cell>
          <cell r="BP149"/>
          <cell r="BQ149"/>
          <cell r="BR149">
            <v>0</v>
          </cell>
          <cell r="BS149"/>
          <cell r="BT149"/>
          <cell r="BU149">
            <v>0</v>
          </cell>
          <cell r="BV149"/>
          <cell r="BW149"/>
          <cell r="BX149">
            <v>0</v>
          </cell>
          <cell r="BY149">
            <v>30000</v>
          </cell>
          <cell r="BZ149">
            <v>30000</v>
          </cell>
          <cell r="CA149">
            <v>0</v>
          </cell>
          <cell r="CB149">
            <v>50000</v>
          </cell>
          <cell r="CC149">
            <v>50000</v>
          </cell>
          <cell r="CD149">
            <v>0</v>
          </cell>
          <cell r="CE149"/>
          <cell r="CF149"/>
          <cell r="CG149">
            <v>0</v>
          </cell>
          <cell r="CH149"/>
          <cell r="CI149"/>
          <cell r="CJ149">
            <v>0</v>
          </cell>
          <cell r="CK149"/>
          <cell r="CL149"/>
          <cell r="CM149">
            <v>0</v>
          </cell>
          <cell r="CN149"/>
          <cell r="CO149"/>
          <cell r="CP149">
            <v>0</v>
          </cell>
          <cell r="CQ149"/>
          <cell r="CR149"/>
          <cell r="CS149">
            <v>0</v>
          </cell>
          <cell r="CT149"/>
          <cell r="CU149"/>
          <cell r="CV149">
            <v>0</v>
          </cell>
          <cell r="CW149"/>
          <cell r="CX149"/>
          <cell r="CY149">
            <v>0</v>
          </cell>
          <cell r="CZ149"/>
          <cell r="DA149"/>
          <cell r="DB149">
            <v>0</v>
          </cell>
          <cell r="DC149"/>
          <cell r="DD149"/>
          <cell r="DE149">
            <v>0</v>
          </cell>
          <cell r="DF149"/>
          <cell r="DG149"/>
          <cell r="DH149">
            <v>0</v>
          </cell>
          <cell r="DI149"/>
          <cell r="DJ149"/>
          <cell r="DK149">
            <v>0</v>
          </cell>
          <cell r="DL149">
            <v>0</v>
          </cell>
          <cell r="DM149">
            <v>0</v>
          </cell>
          <cell r="DN149">
            <v>0</v>
          </cell>
          <cell r="DO149">
            <v>0</v>
          </cell>
          <cell r="DP149">
            <v>0</v>
          </cell>
          <cell r="DQ149">
            <v>0</v>
          </cell>
          <cell r="DR149">
            <v>0</v>
          </cell>
          <cell r="DS149">
            <v>0</v>
          </cell>
          <cell r="DT149">
            <v>0</v>
          </cell>
          <cell r="DU149">
            <v>0</v>
          </cell>
          <cell r="DV149">
            <v>0</v>
          </cell>
          <cell r="DW149">
            <v>0</v>
          </cell>
          <cell r="DX149">
            <v>0</v>
          </cell>
          <cell r="DY149">
            <v>0</v>
          </cell>
          <cell r="DZ149">
            <v>0</v>
          </cell>
          <cell r="EA149">
            <v>0</v>
          </cell>
          <cell r="EB149">
            <v>0</v>
          </cell>
          <cell r="EC149">
            <v>0</v>
          </cell>
          <cell r="ED149">
            <v>20000</v>
          </cell>
          <cell r="EE149">
            <v>20000</v>
          </cell>
          <cell r="EF149">
            <v>0</v>
          </cell>
          <cell r="EG149">
            <v>0</v>
          </cell>
          <cell r="EH149">
            <v>0</v>
          </cell>
          <cell r="EI149">
            <v>0</v>
          </cell>
          <cell r="EJ149">
            <v>0</v>
          </cell>
          <cell r="EK149">
            <v>0</v>
          </cell>
          <cell r="EL149">
            <v>0</v>
          </cell>
          <cell r="EM149">
            <v>0</v>
          </cell>
          <cell r="EN149">
            <v>0</v>
          </cell>
          <cell r="EO149">
            <v>0</v>
          </cell>
        </row>
        <row r="150">
          <cell r="E150"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0" t="str">
            <v xml:space="preserve">Roll out of Caribbean Model for Cultural and Behaviour Change for transformation of negative social gender norms  and stereotypes;  advocacy and communications for legislative and/or policy reform through the Caribbean Observatory on Sexual Reproductive Health and Rights; improved delivery of comprehensive sexuality education for in and out of school youth.  </v>
          </cell>
          <cell r="G150"/>
          <cell r="H150"/>
          <cell r="I150" t="str">
            <v>Denise Blackstock, Liason Officer, blackstock@unfpa.org</v>
          </cell>
          <cell r="J150"/>
          <cell r="K150"/>
          <cell r="L150"/>
          <cell r="M150"/>
          <cell r="N150"/>
          <cell r="O150" t="str">
            <v>Alignment and adaptation of the CSE component of the HFLE curriculum to international Standards (GRN)</v>
          </cell>
          <cell r="P150"/>
          <cell r="Q150"/>
          <cell r="R150"/>
          <cell r="S150"/>
          <cell r="T150" t="str">
            <v>Rapid assessment of the Maternal Death Surveillance and Response systems to inform country specific support (BAR, ANG, BVI, ANU, DOM, GRE, STL, SVG, SKB)</v>
          </cell>
          <cell r="U150"/>
          <cell r="V150"/>
          <cell r="W150"/>
          <cell r="X150"/>
          <cell r="Y150" t="str">
            <v>Women and Girls</v>
          </cell>
          <cell r="Z150"/>
          <cell r="AA150"/>
          <cell r="AB150"/>
          <cell r="AC150"/>
          <cell r="AD150"/>
          <cell r="AE150"/>
          <cell r="AF150" t="str">
            <v>Gender-Based Violence Prevention</v>
          </cell>
          <cell r="AG150" t="str">
            <v>Sexual and Reproductive Health (SRH)</v>
          </cell>
          <cell r="AH150" t="str">
            <v>Gender Equality</v>
          </cell>
          <cell r="AI150" t="str">
            <v>Strengthening health, safety, and security systems, improving health services, and promoting healthy lifestyles.</v>
          </cell>
          <cell r="AJ150" t="str">
            <v>Tailored Policy Support &amp; Technical Assistance</v>
          </cell>
          <cell r="AK150" t="str">
            <v>United Nations Population Fund (UNFPA)</v>
          </cell>
          <cell r="AL150"/>
          <cell r="AM150" t="str">
            <v>National: Dept. of Gender Affairs; Ministry of Home Affairs.</v>
          </cell>
          <cell r="AN150"/>
          <cell r="AO150" t="str">
            <v>Regional: Organisation of Eastern Caribbean States (OECS)</v>
          </cell>
          <cell r="AP150" t="str">
            <v>Caribbean Family Planning Association, CAFRA, CARIMAN</v>
          </cell>
          <cell r="AQ150"/>
          <cell r="AR150"/>
          <cell r="AS150"/>
          <cell r="AT150"/>
          <cell r="AU150"/>
          <cell r="AV150"/>
          <cell r="AW150"/>
          <cell r="AX150"/>
          <cell r="AY150"/>
          <cell r="AZ150">
            <v>0</v>
          </cell>
          <cell r="BA150"/>
          <cell r="BB150"/>
          <cell r="BC150">
            <v>0</v>
          </cell>
          <cell r="BD150"/>
          <cell r="BE150"/>
          <cell r="BF150">
            <v>0</v>
          </cell>
          <cell r="BG150"/>
          <cell r="BH150"/>
          <cell r="BI150">
            <v>0</v>
          </cell>
          <cell r="BJ150">
            <v>5000</v>
          </cell>
          <cell r="BK150">
            <v>5000</v>
          </cell>
          <cell r="BL150">
            <v>0</v>
          </cell>
          <cell r="BM150"/>
          <cell r="BN150"/>
          <cell r="BO150">
            <v>0</v>
          </cell>
          <cell r="BP150"/>
          <cell r="BQ150"/>
          <cell r="BR150">
            <v>0</v>
          </cell>
          <cell r="BS150"/>
          <cell r="BT150"/>
          <cell r="BU150">
            <v>0</v>
          </cell>
          <cell r="BV150"/>
          <cell r="BW150"/>
          <cell r="BX150">
            <v>0</v>
          </cell>
          <cell r="BY150">
            <v>25000</v>
          </cell>
          <cell r="BZ150">
            <v>25000</v>
          </cell>
          <cell r="CA150">
            <v>0</v>
          </cell>
          <cell r="CB150">
            <v>30000</v>
          </cell>
          <cell r="CC150">
            <v>30000</v>
          </cell>
          <cell r="CD150">
            <v>0</v>
          </cell>
          <cell r="CE150"/>
          <cell r="CF150"/>
          <cell r="CG150">
            <v>0</v>
          </cell>
          <cell r="CH150"/>
          <cell r="CI150"/>
          <cell r="CJ150">
            <v>0</v>
          </cell>
          <cell r="CK150"/>
          <cell r="CL150"/>
          <cell r="CM150">
            <v>0</v>
          </cell>
          <cell r="CN150"/>
          <cell r="CO150"/>
          <cell r="CP150">
            <v>0</v>
          </cell>
          <cell r="CQ150"/>
          <cell r="CR150"/>
          <cell r="CS150">
            <v>0</v>
          </cell>
          <cell r="CT150"/>
          <cell r="CU150"/>
          <cell r="CV150">
            <v>0</v>
          </cell>
          <cell r="CW150"/>
          <cell r="CX150"/>
          <cell r="CY150">
            <v>0</v>
          </cell>
          <cell r="CZ150"/>
          <cell r="DA150"/>
          <cell r="DB150">
            <v>0</v>
          </cell>
          <cell r="DC150"/>
          <cell r="DD150"/>
          <cell r="DE150">
            <v>0</v>
          </cell>
          <cell r="DF150"/>
          <cell r="DG150"/>
          <cell r="DH150">
            <v>0</v>
          </cell>
          <cell r="DI150"/>
          <cell r="DJ150"/>
          <cell r="DK150">
            <v>0</v>
          </cell>
          <cell r="DL150">
            <v>0</v>
          </cell>
          <cell r="DM150">
            <v>0</v>
          </cell>
          <cell r="DN150">
            <v>0</v>
          </cell>
          <cell r="DO150">
            <v>0</v>
          </cell>
          <cell r="DP150">
            <v>0</v>
          </cell>
          <cell r="DQ150">
            <v>0</v>
          </cell>
          <cell r="DR150">
            <v>0</v>
          </cell>
          <cell r="DS150">
            <v>0</v>
          </cell>
          <cell r="DT150">
            <v>0</v>
          </cell>
          <cell r="DU150">
            <v>0</v>
          </cell>
          <cell r="DV150">
            <v>0</v>
          </cell>
          <cell r="DW150">
            <v>0</v>
          </cell>
          <cell r="DX150">
            <v>0</v>
          </cell>
          <cell r="DY150">
            <v>0</v>
          </cell>
          <cell r="DZ150">
            <v>0</v>
          </cell>
          <cell r="EA150">
            <v>0</v>
          </cell>
          <cell r="EB150">
            <v>0</v>
          </cell>
          <cell r="EC150">
            <v>0</v>
          </cell>
          <cell r="ED150">
            <v>5000</v>
          </cell>
          <cell r="EE150">
            <v>5000</v>
          </cell>
          <cell r="EF150">
            <v>0</v>
          </cell>
          <cell r="EG150">
            <v>0</v>
          </cell>
          <cell r="EH150">
            <v>0</v>
          </cell>
          <cell r="EI150">
            <v>0</v>
          </cell>
          <cell r="EJ150">
            <v>0</v>
          </cell>
          <cell r="EK150">
            <v>0</v>
          </cell>
          <cell r="EL150">
            <v>0</v>
          </cell>
          <cell r="EM150">
            <v>0</v>
          </cell>
          <cell r="EN150">
            <v>0</v>
          </cell>
          <cell r="EO150">
            <v>0</v>
          </cell>
        </row>
        <row r="151">
          <cell r="E151" t="str">
            <v>Regional entities, national governments and civil society organizations have improved capacities to deliver comprehensive and integrated gender-based violence response services</v>
          </cell>
          <cell r="F151" t="str">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ell>
          <cell r="G151"/>
          <cell r="H151"/>
          <cell r="I151" t="str">
            <v>Denise Blackstock, Liason Officer, blackstock@unfpa.org</v>
          </cell>
          <cell r="J151"/>
          <cell r="K151" t="str">
            <v>GBV Essential Services Package (ESP) readiness assssment and capacity building</v>
          </cell>
          <cell r="L151"/>
          <cell r="M151"/>
          <cell r="N151" t="str">
            <v>GBV Essential Services Package (ESP) readiness assssment and capacity building</v>
          </cell>
          <cell r="O151"/>
          <cell r="P151"/>
          <cell r="Q151"/>
          <cell r="R151"/>
          <cell r="S151"/>
          <cell r="T151" t="str">
            <v>Roll out of CSE toolkit for out-of-school youth, with particular focus on the most vulnerable persons (including adolescent girls, LGBTQ+, sex workers, hard to reach population etc.) and in person provision, outreach, remote counselling, IEC production and dissemination etc; through CSOs (Antigua and Barbuda, Barbados, Dominica, Grenada, St Lucia and SVG)</v>
          </cell>
          <cell r="U151"/>
          <cell r="V151"/>
          <cell r="W151"/>
          <cell r="X151"/>
          <cell r="Y151"/>
          <cell r="Z151"/>
          <cell r="AA151"/>
          <cell r="AB151"/>
          <cell r="AC151"/>
          <cell r="AD151"/>
          <cell r="AE151"/>
          <cell r="AF151" t="str">
            <v>Gender-Based Violence Prevention</v>
          </cell>
          <cell r="AG151" t="str">
            <v>Sexual and Reproductive Health (SRH)</v>
          </cell>
          <cell r="AH151" t="str">
            <v>Gender Equality</v>
          </cell>
          <cell r="AI151"/>
          <cell r="AJ151" t="str">
            <v>Tailored Policy Support &amp; Technical Assistance</v>
          </cell>
          <cell r="AK151" t="str">
            <v>United Nations Population Fund (UNFPA)</v>
          </cell>
          <cell r="AL151"/>
          <cell r="AM151"/>
          <cell r="AN151"/>
          <cell r="AO151" t="str">
            <v>Organisation of Eastern Caribbean States (OECS)</v>
          </cell>
          <cell r="AP151" t="str">
            <v>Caribbean Family Planning Association</v>
          </cell>
          <cell r="AQ151"/>
          <cell r="AR151"/>
          <cell r="AS151"/>
          <cell r="AT151"/>
          <cell r="AU151">
            <v>20000</v>
          </cell>
          <cell r="AV151">
            <v>20000</v>
          </cell>
          <cell r="AW151">
            <v>0</v>
          </cell>
          <cell r="AX151"/>
          <cell r="AY151"/>
          <cell r="AZ151">
            <v>0</v>
          </cell>
          <cell r="BA151"/>
          <cell r="BB151"/>
          <cell r="BC151">
            <v>0</v>
          </cell>
          <cell r="BD151"/>
          <cell r="BE151"/>
          <cell r="BF151">
            <v>0</v>
          </cell>
          <cell r="BG151">
            <v>20000</v>
          </cell>
          <cell r="BH151">
            <v>0</v>
          </cell>
          <cell r="BI151">
            <v>20000</v>
          </cell>
          <cell r="BJ151"/>
          <cell r="BK151"/>
          <cell r="BL151">
            <v>0</v>
          </cell>
          <cell r="BM151"/>
          <cell r="BN151"/>
          <cell r="BO151">
            <v>0</v>
          </cell>
          <cell r="BP151"/>
          <cell r="BQ151"/>
          <cell r="BR151">
            <v>0</v>
          </cell>
          <cell r="BS151"/>
          <cell r="BT151"/>
          <cell r="BU151">
            <v>0</v>
          </cell>
          <cell r="BV151"/>
          <cell r="BW151"/>
          <cell r="BX151">
            <v>0</v>
          </cell>
          <cell r="BY151">
            <v>90000</v>
          </cell>
          <cell r="BZ151">
            <v>90000</v>
          </cell>
          <cell r="CA151">
            <v>0</v>
          </cell>
          <cell r="CB151">
            <v>130000</v>
          </cell>
          <cell r="CC151">
            <v>110000</v>
          </cell>
          <cell r="CD151">
            <v>20000</v>
          </cell>
          <cell r="CE151"/>
          <cell r="CF151"/>
          <cell r="CG151">
            <v>0</v>
          </cell>
          <cell r="CH151"/>
          <cell r="CI151"/>
          <cell r="CJ151">
            <v>0</v>
          </cell>
          <cell r="CK151"/>
          <cell r="CL151"/>
          <cell r="CM151">
            <v>0</v>
          </cell>
          <cell r="CN151"/>
          <cell r="CO151"/>
          <cell r="CP151">
            <v>0</v>
          </cell>
          <cell r="CQ151"/>
          <cell r="CR151"/>
          <cell r="CS151">
            <v>0</v>
          </cell>
          <cell r="CT151"/>
          <cell r="CU151"/>
          <cell r="CV151">
            <v>0</v>
          </cell>
          <cell r="CW151"/>
          <cell r="CX151"/>
          <cell r="CY151">
            <v>0</v>
          </cell>
          <cell r="CZ151"/>
          <cell r="DA151"/>
          <cell r="DB151">
            <v>0</v>
          </cell>
          <cell r="DC151"/>
          <cell r="DD151"/>
          <cell r="DE151">
            <v>0</v>
          </cell>
          <cell r="DF151"/>
          <cell r="DG151"/>
          <cell r="DH151">
            <v>0</v>
          </cell>
          <cell r="DI151"/>
          <cell r="DJ151"/>
          <cell r="DK151">
            <v>0</v>
          </cell>
          <cell r="DL151">
            <v>0</v>
          </cell>
          <cell r="DM151">
            <v>0</v>
          </cell>
          <cell r="DN151">
            <v>0</v>
          </cell>
          <cell r="DO151">
            <v>20000</v>
          </cell>
          <cell r="DP151">
            <v>20000</v>
          </cell>
          <cell r="DQ151">
            <v>0</v>
          </cell>
          <cell r="DR151">
            <v>0</v>
          </cell>
          <cell r="DS151">
            <v>0</v>
          </cell>
          <cell r="DT151">
            <v>0</v>
          </cell>
          <cell r="DU151">
            <v>0</v>
          </cell>
          <cell r="DV151">
            <v>0</v>
          </cell>
          <cell r="DW151">
            <v>0</v>
          </cell>
          <cell r="DX151">
            <v>0</v>
          </cell>
          <cell r="DY151">
            <v>0</v>
          </cell>
          <cell r="DZ151">
            <v>0</v>
          </cell>
          <cell r="EA151">
            <v>20000</v>
          </cell>
          <cell r="EB151">
            <v>0</v>
          </cell>
          <cell r="EC151">
            <v>20000</v>
          </cell>
          <cell r="ED151">
            <v>0</v>
          </cell>
          <cell r="EE151">
            <v>0</v>
          </cell>
          <cell r="EF151">
            <v>0</v>
          </cell>
          <cell r="EG151">
            <v>0</v>
          </cell>
          <cell r="EH151">
            <v>0</v>
          </cell>
          <cell r="EI151">
            <v>0</v>
          </cell>
          <cell r="EJ151">
            <v>0</v>
          </cell>
          <cell r="EK151">
            <v>0</v>
          </cell>
          <cell r="EL151">
            <v>0</v>
          </cell>
          <cell r="EM151">
            <v>0</v>
          </cell>
          <cell r="EN151">
            <v>0</v>
          </cell>
          <cell r="EO151">
            <v>0</v>
          </cell>
        </row>
        <row r="152">
          <cell r="E152" t="str">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ell>
          <cell r="F152" t="str">
            <v>Positive parenting to address harmful social norms and practices using C4D approaches. 
Support the Health and Family Life Education.
Develop regulatory framework on digital literacy and online safety</v>
          </cell>
          <cell r="G152"/>
          <cell r="H152"/>
          <cell r="I152" t="str">
            <v>Heather Stewart, Child Protection Specialist</v>
          </cell>
          <cell r="J152" t="str">
            <v>Support evidence generation on Child Exploitation and Abuse                                                                                                                                                                                          
 Support CPiE preparedness                                                                                                                                                                  
Support real time monitoring of childen's experience of violence                                                                                                                                                                                           
Support the development and implementation of National Action Plans for the prevention of VAC</v>
          </cell>
          <cell r="K152"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2"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2"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2"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2"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2"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2"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T152"/>
          <cell r="U152"/>
          <cell r="V152"/>
          <cell r="W152"/>
          <cell r="X152"/>
          <cell r="Y152" t="str">
            <v>Women and Girls</v>
          </cell>
          <cell r="Z152"/>
          <cell r="AA152"/>
          <cell r="AB152"/>
          <cell r="AC152"/>
          <cell r="AD152"/>
          <cell r="AE152"/>
          <cell r="AF152" t="str">
            <v>Gender-Based Violence Prevention</v>
          </cell>
          <cell r="AG152" t="str">
            <v>Sexual and Reproductive Health (SRH)</v>
          </cell>
          <cell r="AH152" t="str">
            <v>Gender Equality</v>
          </cell>
          <cell r="AI152" t="str">
            <v>Strengthening health, safety, and security systems, improving health services, and promoting healthy lifestyles.</v>
          </cell>
          <cell r="AJ152" t="str">
            <v>Tailored Policy Support &amp; Technical Assistance</v>
          </cell>
          <cell r="AK152" t="str">
            <v>United Nations Children’s Fund (UNICEF)</v>
          </cell>
          <cell r="AL152"/>
          <cell r="AM152" t="str">
            <v>National: Dept. of Gender Affairs; Ministry of Home Affairs.</v>
          </cell>
          <cell r="AN152"/>
          <cell r="AO152" t="str">
            <v>Regional: Organisation of Eastern Caribbean States (OECS)</v>
          </cell>
          <cell r="AP152" t="str">
            <v>Caribbean Family Planning Association, CAFRA, CARIMAN</v>
          </cell>
          <cell r="AQ152" t="str">
            <v xml:space="preserve">Number of countries with legislative and policy framework to: (a) End the corporal punishment of children (schools, penal institutions)  (b) End child sexual exploitation and abuse (including technology-enabled) (B : (4;4) ; T (8;5))
Existence of a national, multisectoral plan(s) or strategy(ies) for coordinated action to prevent and respond to violence against children (B:1; T:11)
Number of children who have experienced violence, 
exploitation, abuse and neglect reached by child protection authority through UNICEF supported programmes </v>
          </cell>
          <cell r="AR152"/>
          <cell r="AS152" t="str">
            <v>4,4
1</v>
          </cell>
          <cell r="AT152" t="str">
            <v>8,5
11</v>
          </cell>
          <cell r="AU152"/>
          <cell r="AV152"/>
          <cell r="AW152"/>
          <cell r="AX152"/>
          <cell r="AY152"/>
          <cell r="AZ152">
            <v>0</v>
          </cell>
          <cell r="BA152"/>
          <cell r="BB152"/>
          <cell r="BC152">
            <v>0</v>
          </cell>
          <cell r="BD152"/>
          <cell r="BE152"/>
          <cell r="BF152">
            <v>0</v>
          </cell>
          <cell r="BG152"/>
          <cell r="BH152"/>
          <cell r="BI152">
            <v>0</v>
          </cell>
          <cell r="BJ152"/>
          <cell r="BK152"/>
          <cell r="BL152">
            <v>0</v>
          </cell>
          <cell r="BM152"/>
          <cell r="BN152"/>
          <cell r="BO152">
            <v>0</v>
          </cell>
          <cell r="BP152"/>
          <cell r="BQ152"/>
          <cell r="BR152">
            <v>0</v>
          </cell>
          <cell r="BS152"/>
          <cell r="BT152"/>
          <cell r="BU152">
            <v>0</v>
          </cell>
          <cell r="BV152"/>
          <cell r="BW152"/>
          <cell r="BX152">
            <v>0</v>
          </cell>
          <cell r="BY152"/>
          <cell r="BZ152"/>
          <cell r="CA152">
            <v>0</v>
          </cell>
          <cell r="CB152">
            <v>0</v>
          </cell>
          <cell r="CC152">
            <v>0</v>
          </cell>
          <cell r="CD152">
            <v>0</v>
          </cell>
          <cell r="CE152"/>
          <cell r="CF152"/>
          <cell r="CG152">
            <v>0</v>
          </cell>
          <cell r="CH152"/>
          <cell r="CI152"/>
          <cell r="CJ152">
            <v>0</v>
          </cell>
          <cell r="CK152"/>
          <cell r="CL152"/>
          <cell r="CM152">
            <v>0</v>
          </cell>
          <cell r="CN152"/>
          <cell r="CO152"/>
          <cell r="CP152">
            <v>0</v>
          </cell>
          <cell r="CQ152"/>
          <cell r="CR152"/>
          <cell r="CS152">
            <v>0</v>
          </cell>
          <cell r="CT152"/>
          <cell r="CU152"/>
          <cell r="CV152">
            <v>0</v>
          </cell>
          <cell r="CW152"/>
          <cell r="CX152"/>
          <cell r="CY152">
            <v>0</v>
          </cell>
          <cell r="CZ152"/>
          <cell r="DA152"/>
          <cell r="DB152">
            <v>0</v>
          </cell>
          <cell r="DC152"/>
          <cell r="DD152"/>
          <cell r="DE152">
            <v>0</v>
          </cell>
          <cell r="DF152"/>
          <cell r="DG152"/>
          <cell r="DH152">
            <v>0</v>
          </cell>
          <cell r="DI152"/>
          <cell r="DJ152"/>
          <cell r="DK152">
            <v>0</v>
          </cell>
          <cell r="DL152">
            <v>0</v>
          </cell>
          <cell r="DM152">
            <v>0</v>
          </cell>
          <cell r="DN152">
            <v>0</v>
          </cell>
          <cell r="DO152">
            <v>0</v>
          </cell>
          <cell r="DP152">
            <v>0</v>
          </cell>
          <cell r="DQ152">
            <v>0</v>
          </cell>
          <cell r="DR152">
            <v>0</v>
          </cell>
          <cell r="DS152">
            <v>0</v>
          </cell>
          <cell r="DT152">
            <v>0</v>
          </cell>
          <cell r="DU152">
            <v>0</v>
          </cell>
          <cell r="DV152">
            <v>0</v>
          </cell>
          <cell r="DW152">
            <v>0</v>
          </cell>
          <cell r="DX152">
            <v>0</v>
          </cell>
          <cell r="DY152">
            <v>0</v>
          </cell>
          <cell r="DZ152">
            <v>0</v>
          </cell>
          <cell r="EA152">
            <v>0</v>
          </cell>
          <cell r="EB152">
            <v>0</v>
          </cell>
          <cell r="EC152">
            <v>0</v>
          </cell>
          <cell r="ED152">
            <v>0</v>
          </cell>
          <cell r="EE152">
            <v>0</v>
          </cell>
          <cell r="EF152">
            <v>0</v>
          </cell>
          <cell r="EG152">
            <v>0</v>
          </cell>
          <cell r="EH152">
            <v>0</v>
          </cell>
          <cell r="EI152">
            <v>0</v>
          </cell>
          <cell r="EJ152">
            <v>0</v>
          </cell>
          <cell r="EK152">
            <v>0</v>
          </cell>
          <cell r="EL152">
            <v>0</v>
          </cell>
          <cell r="EM152">
            <v>0</v>
          </cell>
          <cell r="EN152">
            <v>0</v>
          </cell>
          <cell r="EO152">
            <v>0</v>
          </cell>
        </row>
        <row r="153">
          <cell r="E153" t="str">
            <v>Regional entities, national governments and civil society organizations have improved capacities to deliver comprehensive and integrated gender-based violence response services</v>
          </cell>
          <cell r="F153" t="str">
            <v>Support the  development of policies, laws and plans. 
Support the building of resilient child and institutions. 
Generate evidences on VAC and VAWGs. </v>
          </cell>
          <cell r="G153">
            <v>44564</v>
          </cell>
          <cell r="H153" t="str">
            <v>31/12/2026</v>
          </cell>
          <cell r="I153"/>
          <cell r="J153" t="str">
            <v xml:space="preserve">
Strenghten countries capacities on community engagement for prevention of harmful social and gender norms, family violence                                           Support integration of MHPSS in primary health care
</v>
          </cell>
          <cell r="K153" t="str">
            <v xml:space="preserve">Harness private sector partnerships for PSEA compliance                                                                                                                                                                                </v>
          </cell>
          <cell r="L153" t="str">
            <v xml:space="preserve">Harness private sector partnerships for PSEA compliance  </v>
          </cell>
          <cell r="M153" t="str">
            <v xml:space="preserve">
Strenghten countries capacities on community engagement for prevention of harmful social and gender norms, family violence                                           Support integration of MHPSS in primary health care</v>
          </cell>
          <cell r="N153" t="str">
            <v xml:space="preserve">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         </v>
          </cell>
          <cell r="O153" t="str">
            <v xml:space="preserve">Harness private sector partnerships for PSEA compliance                                                                                                                                                                   Support  community participation on the prevention of VAC                                                                                                                                                            Support community-based MHPSS services     </v>
          </cell>
          <cell r="P153" t="str">
            <v xml:space="preserve">
Strenghten countries capacities on community engagement for prevention of harmful social and gender norms, family violence                                            Support integration of MHPSS in primary health care</v>
          </cell>
          <cell r="Q153" t="str">
            <v>Harness private sector partnerships for PSEA compliance  
Strenghten countries capacities on community engagement for prevention of harmful social and gender norms, family violence                                            Support integration of MHPSS in primary health care</v>
          </cell>
          <cell r="R153" t="str">
            <v>Harness private sector partnerships for PSEA compliance
Support  community participation on the prevention of VAC                                                                                                                                                       Strenghten countries capacities on community engagement for prevention of harmful social and gender norms, family violence                                           Support community-based MHPSS services                                                                                                                                                                                           Support integration of MHPSS in primary health care</v>
          </cell>
          <cell r="S153" t="str">
            <v xml:space="preserve">Harness private sector partnerships for PSEA compliance                                                                                                                                                                        Support  community participation on the prevention of VAC                                                                                                                                                             Support community-based MHPSS services                                                                                                                                                                                            </v>
          </cell>
          <cell r="T153"/>
          <cell r="U153"/>
          <cell r="V153"/>
          <cell r="W153"/>
          <cell r="X153"/>
          <cell r="Y153"/>
          <cell r="Z153"/>
          <cell r="AA153"/>
          <cell r="AB153"/>
          <cell r="AC153"/>
          <cell r="AD153"/>
          <cell r="AE153"/>
          <cell r="AF153" t="str">
            <v>Gender-Based Violence Prevention</v>
          </cell>
          <cell r="AG153" t="str">
            <v>Sexual and Reproductive Health (SRH)</v>
          </cell>
          <cell r="AH153" t="str">
            <v>Gender Equality</v>
          </cell>
          <cell r="AI153"/>
          <cell r="AJ153" t="str">
            <v>Tailored Policy Support &amp; Technical Assistance</v>
          </cell>
          <cell r="AK153" t="str">
            <v>United Nations Children’s Fund (UNICEF)</v>
          </cell>
          <cell r="AL153"/>
          <cell r="AM153"/>
          <cell r="AN153"/>
          <cell r="AO153" t="str">
            <v>Organisation of Eastern Caribbean States (OECS)</v>
          </cell>
          <cell r="AP153" t="str">
            <v>Caribbean Family Planning Association</v>
          </cell>
          <cell r="AQ153" t="str">
            <v>Number of targeted countries, adolescents, parents and caregivers provided with community-based mental health and psychosocial support services (B0; T:4)
Number of countries integrating mental health services in primary health care, including through school and digital platforms (B:5 ; T:7)
Number of countries in which businesses have integrated child rights approaches into their activities where UNICEF interventions contributed (B:0 ; T:8)
Number of people engaged through community platforms in reflective dialogue towards eliminating discriminatory social and gender norms and harmful practices that affect girls and women through supported programmes (B;0 ; T:45,582)</v>
          </cell>
          <cell r="AR153"/>
          <cell r="AS153"/>
          <cell r="AT153"/>
          <cell r="AU153"/>
          <cell r="AV153"/>
          <cell r="AW153"/>
          <cell r="AX153"/>
          <cell r="AY153"/>
          <cell r="AZ153">
            <v>0</v>
          </cell>
          <cell r="BA153"/>
          <cell r="BB153"/>
          <cell r="BC153">
            <v>0</v>
          </cell>
          <cell r="BD153"/>
          <cell r="BE153"/>
          <cell r="BF153">
            <v>0</v>
          </cell>
          <cell r="BG153"/>
          <cell r="BH153"/>
          <cell r="BI153">
            <v>0</v>
          </cell>
          <cell r="BJ153"/>
          <cell r="BK153"/>
          <cell r="BL153">
            <v>0</v>
          </cell>
          <cell r="BM153"/>
          <cell r="BN153"/>
          <cell r="BO153">
            <v>0</v>
          </cell>
          <cell r="BP153"/>
          <cell r="BQ153"/>
          <cell r="BR153">
            <v>0</v>
          </cell>
          <cell r="BS153"/>
          <cell r="BT153"/>
          <cell r="BU153">
            <v>0</v>
          </cell>
          <cell r="BV153"/>
          <cell r="BW153"/>
          <cell r="BX153">
            <v>0</v>
          </cell>
          <cell r="BY153"/>
          <cell r="BZ153"/>
          <cell r="CA153">
            <v>0</v>
          </cell>
          <cell r="CB153">
            <v>0</v>
          </cell>
          <cell r="CC153">
            <v>0</v>
          </cell>
          <cell r="CD153">
            <v>0</v>
          </cell>
          <cell r="CE153"/>
          <cell r="CF153"/>
          <cell r="CG153">
            <v>0</v>
          </cell>
          <cell r="CH153"/>
          <cell r="CI153"/>
          <cell r="CJ153">
            <v>0</v>
          </cell>
          <cell r="CK153"/>
          <cell r="CL153"/>
          <cell r="CM153">
            <v>0</v>
          </cell>
          <cell r="CN153"/>
          <cell r="CO153"/>
          <cell r="CP153">
            <v>0</v>
          </cell>
          <cell r="CQ153"/>
          <cell r="CR153"/>
          <cell r="CS153">
            <v>0</v>
          </cell>
          <cell r="CT153"/>
          <cell r="CU153"/>
          <cell r="CV153">
            <v>0</v>
          </cell>
          <cell r="CW153"/>
          <cell r="CX153"/>
          <cell r="CY153">
            <v>0</v>
          </cell>
          <cell r="CZ153"/>
          <cell r="DA153"/>
          <cell r="DB153">
            <v>0</v>
          </cell>
          <cell r="DC153"/>
          <cell r="DD153"/>
          <cell r="DE153">
            <v>0</v>
          </cell>
          <cell r="DF153"/>
          <cell r="DG153"/>
          <cell r="DH153">
            <v>0</v>
          </cell>
          <cell r="DI153"/>
          <cell r="DJ153"/>
          <cell r="DK153">
            <v>0</v>
          </cell>
          <cell r="DL153">
            <v>0</v>
          </cell>
          <cell r="DM153">
            <v>0</v>
          </cell>
          <cell r="DN153">
            <v>0</v>
          </cell>
          <cell r="DO153">
            <v>0</v>
          </cell>
          <cell r="DP153">
            <v>0</v>
          </cell>
          <cell r="DQ153">
            <v>0</v>
          </cell>
          <cell r="DR153">
            <v>0</v>
          </cell>
          <cell r="DS153">
            <v>0</v>
          </cell>
          <cell r="DT153">
            <v>0</v>
          </cell>
          <cell r="DU153">
            <v>0</v>
          </cell>
          <cell r="DV153">
            <v>0</v>
          </cell>
          <cell r="DW153">
            <v>0</v>
          </cell>
          <cell r="DX153">
            <v>0</v>
          </cell>
          <cell r="DY153">
            <v>0</v>
          </cell>
          <cell r="DZ153">
            <v>0</v>
          </cell>
          <cell r="EA153">
            <v>0</v>
          </cell>
          <cell r="EB153">
            <v>0</v>
          </cell>
          <cell r="EC153">
            <v>0</v>
          </cell>
          <cell r="ED153">
            <v>0</v>
          </cell>
          <cell r="EE153">
            <v>0</v>
          </cell>
          <cell r="EF153">
            <v>0</v>
          </cell>
          <cell r="EG153">
            <v>0</v>
          </cell>
          <cell r="EH153">
            <v>0</v>
          </cell>
          <cell r="EI153">
            <v>0</v>
          </cell>
          <cell r="EJ153">
            <v>0</v>
          </cell>
          <cell r="EK153">
            <v>0</v>
          </cell>
          <cell r="EL153">
            <v>0</v>
          </cell>
          <cell r="EM153">
            <v>0</v>
          </cell>
          <cell r="EN153">
            <v>0</v>
          </cell>
          <cell r="EO153">
            <v>0</v>
          </cell>
        </row>
        <row r="154">
          <cell r="E154" t="str">
            <v xml:space="preserve">Duty bearer capacities are strengthened to support positive attitudes, behaviours and practices including in humanitarian settings.   </v>
          </cell>
          <cell r="F154"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4">
            <v>44564</v>
          </cell>
          <cell r="H154" t="str">
            <v>31/12/2026</v>
          </cell>
          <cell r="I154" t="str">
            <v>Lisa McClean-Trotman Social and Behaviour Change Specialist</v>
          </cell>
          <cell r="J154" t="str">
            <v>Support evidence generation on Child Exploitation and Abuse                                                                                                                                                                                          
 Support CPiE preparedness                                                                                                                                                                  
Support real time monitoring of childen's experience of violence                                                                                                                                                                                           
Support the development and implementation of National Action Plans for the prevention of VAC</v>
          </cell>
          <cell r="K154" t="str">
            <v xml:space="preserve">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real time monitoring of childen's experience of violence                                                                                                                                                                                           
Support the development and implementation of National Action Plans for the prevention of VAC                                                                                                    Support CPiE preparedness                                                                                                                                                                                                                          Social Services Workforce Strengthening                                                                                                                                                                                  </v>
          </cell>
          <cell r="L154" t="str">
            <v>Support  legal and policy framework related to corporal punishment of children in schools and penal institutions
Support evidence generation on Child Exploitation and Abuse                                                                                                                                                                                            
Support real time monitoring of childen's experience of violence                                                                                                                                                                                           
Support the development and implementation of National Action Plans for the prevention of VAC                                                                                 Establishment and/or expansion of Family Court                                                                                                                                                                                                  Support CPiE preparedness                                                                                                                                                                                                                                     Social Services Workforce Strengthening</v>
          </cell>
          <cell r="M154" t="str">
            <v>Support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v>
          </cell>
          <cell r="N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O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Establishment and/or expansion of Family Court  
Support real time monitoring of childen's experience of violence                                                                                                                                                                                           
Support the development and implementation of National Action Plans for the prevention of VAC                                                                                                      Support CPiE preparedness</v>
          </cell>
          <cell r="P154" t="str">
            <v xml:space="preserve">
Support evidence generation on Child Exploitation and Abuse                                                                                                                                                                                          
Support CPiE preparedness   
Support real time monitoring of childen's experience of violence                                                                                                                                                                                           
Support the development and implementation of National Action Plans for the prevention of VAC</v>
          </cell>
          <cell r="Q154" t="str">
            <v>Support  legal and policy framework related to corporal punishment of children in schools and penal institutions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R154" t="str">
            <v xml:space="preserve">
Support evidence generation on Child Exploitation and Abuse                                                                                                                                                                                          
Support legal and policy framework on online child exploitation and abuse including National Response Plans                                                                                                                                                                   
 Support CPiE preparedness
Support real time monitoring of childen's experience of violence                                                                                                                                                                                           
Support the development and implementation of National Action Plans for the prevention of VAC</v>
          </cell>
          <cell r="S154" t="str">
            <v>Support Governments' legal and policy framework related to corporal punishment of children in schools and penal institutions
Support evidence generation on Child Exploitation and Abuse                                                                                                                                                                                          
 Support CPiE preparedness   
Support real time monitoring of childen's experience of violence                                                                                                                                                                                           
Support the development and implementation of National Action Plans for the prevention of VAC                                                                                               Social Services Workforce Strengthening</v>
          </cell>
          <cell r="T154"/>
          <cell r="U154"/>
          <cell r="V154"/>
          <cell r="W154"/>
          <cell r="X154"/>
          <cell r="Y154" t="str">
            <v>Youth and Children</v>
          </cell>
          <cell r="Z154"/>
          <cell r="AA154"/>
          <cell r="AB154"/>
          <cell r="AC154"/>
          <cell r="AD154"/>
          <cell r="AE154"/>
          <cell r="AF154" t="str">
            <v>Prevention and response services for violence against children</v>
          </cell>
          <cell r="AG154" t="str">
            <v>Gender-Based Violence Prevention</v>
          </cell>
          <cell r="AH154" t="str">
            <v>Non-Communicable Diseases</v>
          </cell>
          <cell r="AI154" t="str">
            <v>Strengthening health, safety, and security systems, improving health services, and promoting healthy lifestyles.</v>
          </cell>
          <cell r="AJ154" t="str">
            <v>Tailored Policy Support &amp; Technical Assistance</v>
          </cell>
          <cell r="AK154" t="str">
            <v>United Nations Children’s Fund (UNICEF)</v>
          </cell>
          <cell r="AL154"/>
          <cell r="AM154" t="str">
            <v>Ministry of Education; Ministry of Youth &amp; Sports; Ministry of Home Affairs</v>
          </cell>
          <cell r="AN154"/>
          <cell r="AO154"/>
          <cell r="AP154"/>
          <cell r="AQ154" t="str">
            <v>Number of mothers, fathers and caregivers reached through parenting programmes through supported  (B:0 ; T:12,251)
Percentage of female and male adolescents aged 13–19 years who know some place they can go for help in cases of physical or sexual violence, by sex and age (B:0 ; T:83,047)</v>
          </cell>
          <cell r="AR154"/>
          <cell r="AS154" t="str">
            <v>0
0</v>
          </cell>
          <cell r="AT154" t="str">
            <v>12, 251
83, 047</v>
          </cell>
          <cell r="AU154"/>
          <cell r="AV154"/>
          <cell r="AW154"/>
          <cell r="AX154"/>
          <cell r="AY154"/>
          <cell r="AZ154">
            <v>0</v>
          </cell>
          <cell r="BA154"/>
          <cell r="BB154"/>
          <cell r="BC154">
            <v>0</v>
          </cell>
          <cell r="BD154"/>
          <cell r="BE154"/>
          <cell r="BF154">
            <v>0</v>
          </cell>
          <cell r="BG154"/>
          <cell r="BH154"/>
          <cell r="BI154">
            <v>0</v>
          </cell>
          <cell r="BJ154"/>
          <cell r="BK154"/>
          <cell r="BL154">
            <v>0</v>
          </cell>
          <cell r="BM154"/>
          <cell r="BN154"/>
          <cell r="BO154">
            <v>0</v>
          </cell>
          <cell r="BP154"/>
          <cell r="BQ154"/>
          <cell r="BR154">
            <v>0</v>
          </cell>
          <cell r="BS154"/>
          <cell r="BT154"/>
          <cell r="BU154">
            <v>0</v>
          </cell>
          <cell r="BV154"/>
          <cell r="BW154"/>
          <cell r="BX154">
            <v>0</v>
          </cell>
          <cell r="BY154"/>
          <cell r="BZ154"/>
          <cell r="CA154">
            <v>0</v>
          </cell>
          <cell r="CB154">
            <v>0</v>
          </cell>
          <cell r="CC154">
            <v>0</v>
          </cell>
          <cell r="CD154">
            <v>0</v>
          </cell>
          <cell r="CE154"/>
          <cell r="CF154"/>
          <cell r="CG154">
            <v>0</v>
          </cell>
          <cell r="CH154"/>
          <cell r="CI154"/>
          <cell r="CJ154">
            <v>0</v>
          </cell>
          <cell r="CK154"/>
          <cell r="CL154"/>
          <cell r="CM154">
            <v>0</v>
          </cell>
          <cell r="CN154"/>
          <cell r="CO154"/>
          <cell r="CP154">
            <v>0</v>
          </cell>
          <cell r="CQ154"/>
          <cell r="CR154"/>
          <cell r="CS154">
            <v>0</v>
          </cell>
          <cell r="CT154"/>
          <cell r="CU154"/>
          <cell r="CV154">
            <v>0</v>
          </cell>
          <cell r="CW154"/>
          <cell r="CX154"/>
          <cell r="CY154">
            <v>0</v>
          </cell>
          <cell r="CZ154"/>
          <cell r="DA154"/>
          <cell r="DB154">
            <v>0</v>
          </cell>
          <cell r="DC154"/>
          <cell r="DD154"/>
          <cell r="DE154">
            <v>0</v>
          </cell>
          <cell r="DF154"/>
          <cell r="DG154"/>
          <cell r="DH154">
            <v>0</v>
          </cell>
          <cell r="DI154"/>
          <cell r="DJ154"/>
          <cell r="DK154">
            <v>0</v>
          </cell>
          <cell r="DL154">
            <v>0</v>
          </cell>
          <cell r="DM154">
            <v>0</v>
          </cell>
          <cell r="DN154">
            <v>0</v>
          </cell>
          <cell r="DO154">
            <v>0</v>
          </cell>
          <cell r="DP154">
            <v>0</v>
          </cell>
          <cell r="DQ154">
            <v>0</v>
          </cell>
          <cell r="DR154">
            <v>0</v>
          </cell>
          <cell r="DS154">
            <v>0</v>
          </cell>
          <cell r="DT154">
            <v>0</v>
          </cell>
          <cell r="DU154">
            <v>0</v>
          </cell>
          <cell r="DV154">
            <v>0</v>
          </cell>
          <cell r="DW154">
            <v>0</v>
          </cell>
          <cell r="DX154">
            <v>0</v>
          </cell>
          <cell r="DY154">
            <v>0</v>
          </cell>
          <cell r="DZ154">
            <v>0</v>
          </cell>
          <cell r="EA154">
            <v>0</v>
          </cell>
          <cell r="EB154">
            <v>0</v>
          </cell>
          <cell r="EC154">
            <v>0</v>
          </cell>
          <cell r="ED154">
            <v>0</v>
          </cell>
          <cell r="EE154">
            <v>0</v>
          </cell>
          <cell r="EF154">
            <v>0</v>
          </cell>
          <cell r="EG154">
            <v>0</v>
          </cell>
          <cell r="EH154">
            <v>0</v>
          </cell>
          <cell r="EI154">
            <v>0</v>
          </cell>
          <cell r="EJ154">
            <v>0</v>
          </cell>
          <cell r="EK154">
            <v>0</v>
          </cell>
          <cell r="EL154">
            <v>0</v>
          </cell>
          <cell r="EM154">
            <v>0</v>
          </cell>
          <cell r="EN154">
            <v>0</v>
          </cell>
          <cell r="EO154">
            <v>0</v>
          </cell>
        </row>
        <row r="155">
          <cell r="E155" t="str">
            <v xml:space="preserve">Institutions in the health, education and child protection sectors are strengthened to protect children and effectively respond to VAC, including in humanitarian settings.  </v>
          </cell>
          <cell r="F155" t="str">
            <v>Support the  development of policies, laws and plans. 
Support the building of resilient child and institutions. 
Generate evidences on VAC and VAWGs. </v>
          </cell>
          <cell r="G155"/>
          <cell r="H155"/>
          <cell r="I155"/>
          <cell r="J155"/>
          <cell r="K155" t="str">
            <v>Support development of strategies to increase adolescent awareness on physical and sexual violence</v>
          </cell>
          <cell r="L155"/>
          <cell r="M155"/>
          <cell r="N155"/>
          <cell r="O155"/>
          <cell r="P155"/>
          <cell r="Q155"/>
          <cell r="R155"/>
          <cell r="S155"/>
          <cell r="T155"/>
          <cell r="U155"/>
          <cell r="V155"/>
          <cell r="W155"/>
          <cell r="X155"/>
          <cell r="Y155" t="str">
            <v>Children</v>
          </cell>
          <cell r="Z155"/>
          <cell r="AA155"/>
          <cell r="AB155"/>
          <cell r="AC155"/>
          <cell r="AD155"/>
          <cell r="AE155"/>
          <cell r="AF155" t="str">
            <v>Prevention and response services for violence against children</v>
          </cell>
          <cell r="AG155" t="str">
            <v>Access to Justice</v>
          </cell>
          <cell r="AH155" t="str">
            <v>Gender discriminatory roles and practices</v>
          </cell>
          <cell r="AI155" t="str">
            <v>Strengthening health, safety, and security systems, improving health services, and promoting healthy lifestyles.</v>
          </cell>
          <cell r="AJ155" t="str">
            <v>Tailored Policy Support &amp; Technical Assistance</v>
          </cell>
          <cell r="AK155" t="str">
            <v>United Nations Children’s Fund (UNICEF)</v>
          </cell>
          <cell r="AL155"/>
          <cell r="AM155" t="str">
            <v>Ministry of Education; Ministry of Youth &amp; Sports; Ministry of Home Affairs</v>
          </cell>
          <cell r="AN155"/>
          <cell r="AO155"/>
          <cell r="AP155"/>
          <cell r="AQ155"/>
          <cell r="AR155"/>
          <cell r="AS155"/>
          <cell r="AT155"/>
          <cell r="AU155"/>
          <cell r="AV155"/>
          <cell r="AW155"/>
          <cell r="AX155"/>
          <cell r="AY155"/>
          <cell r="AZ155">
            <v>0</v>
          </cell>
          <cell r="BA155"/>
          <cell r="BB155"/>
          <cell r="BC155">
            <v>0</v>
          </cell>
          <cell r="BD155"/>
          <cell r="BE155"/>
          <cell r="BF155">
            <v>0</v>
          </cell>
          <cell r="BG155"/>
          <cell r="BH155"/>
          <cell r="BI155">
            <v>0</v>
          </cell>
          <cell r="BJ155"/>
          <cell r="BK155"/>
          <cell r="BL155">
            <v>0</v>
          </cell>
          <cell r="BM155"/>
          <cell r="BN155"/>
          <cell r="BO155">
            <v>0</v>
          </cell>
          <cell r="BP155"/>
          <cell r="BQ155"/>
          <cell r="BR155">
            <v>0</v>
          </cell>
          <cell r="BS155"/>
          <cell r="BT155"/>
          <cell r="BU155">
            <v>0</v>
          </cell>
          <cell r="BV155"/>
          <cell r="BW155"/>
          <cell r="BX155">
            <v>0</v>
          </cell>
          <cell r="BY155"/>
          <cell r="BZ155"/>
          <cell r="CA155">
            <v>0</v>
          </cell>
          <cell r="CB155">
            <v>0</v>
          </cell>
          <cell r="CC155">
            <v>0</v>
          </cell>
          <cell r="CD155">
            <v>0</v>
          </cell>
          <cell r="CE155"/>
          <cell r="CF155"/>
          <cell r="CG155">
            <v>0</v>
          </cell>
          <cell r="CH155"/>
          <cell r="CI155"/>
          <cell r="CJ155">
            <v>0</v>
          </cell>
          <cell r="CK155"/>
          <cell r="CL155"/>
          <cell r="CM155">
            <v>0</v>
          </cell>
          <cell r="CN155"/>
          <cell r="CO155"/>
          <cell r="CP155">
            <v>0</v>
          </cell>
          <cell r="CQ155"/>
          <cell r="CR155"/>
          <cell r="CS155">
            <v>0</v>
          </cell>
          <cell r="CT155"/>
          <cell r="CU155"/>
          <cell r="CV155">
            <v>0</v>
          </cell>
          <cell r="CW155"/>
          <cell r="CX155"/>
          <cell r="CY155">
            <v>0</v>
          </cell>
          <cell r="CZ155"/>
          <cell r="DA155"/>
          <cell r="DB155">
            <v>0</v>
          </cell>
          <cell r="DC155"/>
          <cell r="DD155"/>
          <cell r="DE155">
            <v>0</v>
          </cell>
          <cell r="DF155"/>
          <cell r="DG155"/>
          <cell r="DH155">
            <v>0</v>
          </cell>
          <cell r="DI155"/>
          <cell r="DJ155"/>
          <cell r="DK155">
            <v>0</v>
          </cell>
          <cell r="DL155">
            <v>0</v>
          </cell>
          <cell r="DM155">
            <v>0</v>
          </cell>
          <cell r="DN155">
            <v>0</v>
          </cell>
          <cell r="DO155">
            <v>0</v>
          </cell>
          <cell r="DP155">
            <v>0</v>
          </cell>
          <cell r="DQ155">
            <v>0</v>
          </cell>
          <cell r="DR155">
            <v>0</v>
          </cell>
          <cell r="DS155">
            <v>0</v>
          </cell>
          <cell r="DT155">
            <v>0</v>
          </cell>
          <cell r="DU155">
            <v>0</v>
          </cell>
          <cell r="DV155">
            <v>0</v>
          </cell>
          <cell r="DW155">
            <v>0</v>
          </cell>
          <cell r="DX155">
            <v>0</v>
          </cell>
          <cell r="DY155">
            <v>0</v>
          </cell>
          <cell r="DZ155">
            <v>0</v>
          </cell>
          <cell r="EA155">
            <v>0</v>
          </cell>
          <cell r="EB155">
            <v>0</v>
          </cell>
          <cell r="EC155">
            <v>0</v>
          </cell>
          <cell r="ED155">
            <v>0</v>
          </cell>
          <cell r="EE155">
            <v>0</v>
          </cell>
          <cell r="EF155">
            <v>0</v>
          </cell>
          <cell r="EG155">
            <v>0</v>
          </cell>
          <cell r="EH155">
            <v>0</v>
          </cell>
          <cell r="EI155">
            <v>0</v>
          </cell>
          <cell r="EJ155">
            <v>0</v>
          </cell>
          <cell r="EK155">
            <v>0</v>
          </cell>
          <cell r="EL155">
            <v>0</v>
          </cell>
          <cell r="EM155">
            <v>0</v>
          </cell>
          <cell r="EN155">
            <v>0</v>
          </cell>
          <cell r="EO155">
            <v>0</v>
          </cell>
        </row>
        <row r="156">
          <cell r="E156" t="str">
            <v>Community-based mechanisms and care services are strengthened to ensure protection, including in humanitarian settings.</v>
          </cell>
          <cell r="F156" t="str">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ell>
          <cell r="G156"/>
          <cell r="H156"/>
          <cell r="I156"/>
          <cell r="J156"/>
          <cell r="K156" t="str">
            <v>Support evidence generation on adolescent knowledge on support for sexual and physical violence</v>
          </cell>
          <cell r="L156"/>
          <cell r="M156"/>
          <cell r="N156"/>
          <cell r="O156"/>
          <cell r="P156"/>
          <cell r="Q156"/>
          <cell r="R156"/>
          <cell r="S156"/>
          <cell r="T156"/>
          <cell r="U156"/>
          <cell r="V156"/>
          <cell r="W156"/>
          <cell r="X156"/>
          <cell r="Y156" t="str">
            <v>Children</v>
          </cell>
          <cell r="Z156"/>
          <cell r="AA156"/>
          <cell r="AB156"/>
          <cell r="AC156"/>
          <cell r="AD156"/>
          <cell r="AE156"/>
          <cell r="AF156" t="str">
            <v>Prevention and response services for violence against children</v>
          </cell>
          <cell r="AG156" t="str">
            <v>Mental Health</v>
          </cell>
          <cell r="AH156" t="str">
            <v xml:space="preserve">Business Innovation </v>
          </cell>
          <cell r="AI156" t="str">
            <v>Strengthening health, safety, and security systems, improving health services, and promoting healthy lifestyles.</v>
          </cell>
          <cell r="AJ156" t="str">
            <v>Tailored Policy Support &amp; Technical Assistance</v>
          </cell>
          <cell r="AK156" t="str">
            <v>United Nations Children’s Fund (UNICEF)</v>
          </cell>
          <cell r="AL156"/>
          <cell r="AM156" t="str">
            <v>Ministry of Education; Ministry of Youth &amp; Sports; Ministry of Home Affairs</v>
          </cell>
          <cell r="AN156"/>
          <cell r="AO156"/>
          <cell r="AP156"/>
          <cell r="AQ156"/>
          <cell r="AR156"/>
          <cell r="AS156"/>
          <cell r="AT156"/>
          <cell r="AU156"/>
          <cell r="AV156"/>
          <cell r="AW156"/>
          <cell r="AX156"/>
          <cell r="AY156"/>
          <cell r="AZ156">
            <v>0</v>
          </cell>
          <cell r="BA156"/>
          <cell r="BB156"/>
          <cell r="BC156">
            <v>0</v>
          </cell>
          <cell r="BD156"/>
          <cell r="BE156"/>
          <cell r="BF156">
            <v>0</v>
          </cell>
          <cell r="BG156"/>
          <cell r="BH156"/>
          <cell r="BI156">
            <v>0</v>
          </cell>
          <cell r="BJ156"/>
          <cell r="BK156"/>
          <cell r="BL156">
            <v>0</v>
          </cell>
          <cell r="BM156"/>
          <cell r="BN156"/>
          <cell r="BO156">
            <v>0</v>
          </cell>
          <cell r="BP156"/>
          <cell r="BQ156"/>
          <cell r="BR156">
            <v>0</v>
          </cell>
          <cell r="BS156"/>
          <cell r="BT156"/>
          <cell r="BU156">
            <v>0</v>
          </cell>
          <cell r="BV156"/>
          <cell r="BW156"/>
          <cell r="BX156">
            <v>0</v>
          </cell>
          <cell r="BY156"/>
          <cell r="BZ156"/>
          <cell r="CA156">
            <v>0</v>
          </cell>
          <cell r="CB156">
            <v>0</v>
          </cell>
          <cell r="CC156">
            <v>0</v>
          </cell>
          <cell r="CD156">
            <v>0</v>
          </cell>
          <cell r="CE156"/>
          <cell r="CF156"/>
          <cell r="CG156">
            <v>0</v>
          </cell>
          <cell r="CH156"/>
          <cell r="CI156"/>
          <cell r="CJ156">
            <v>0</v>
          </cell>
          <cell r="CK156"/>
          <cell r="CL156"/>
          <cell r="CM156">
            <v>0</v>
          </cell>
          <cell r="CN156"/>
          <cell r="CO156"/>
          <cell r="CP156">
            <v>0</v>
          </cell>
          <cell r="CQ156"/>
          <cell r="CR156"/>
          <cell r="CS156">
            <v>0</v>
          </cell>
          <cell r="CT156"/>
          <cell r="CU156"/>
          <cell r="CV156">
            <v>0</v>
          </cell>
          <cell r="CW156"/>
          <cell r="CX156"/>
          <cell r="CY156">
            <v>0</v>
          </cell>
          <cell r="CZ156"/>
          <cell r="DA156"/>
          <cell r="DB156">
            <v>0</v>
          </cell>
          <cell r="DC156"/>
          <cell r="DD156"/>
          <cell r="DE156">
            <v>0</v>
          </cell>
          <cell r="DF156"/>
          <cell r="DG156"/>
          <cell r="DH156">
            <v>0</v>
          </cell>
          <cell r="DI156"/>
          <cell r="DJ156"/>
          <cell r="DK156">
            <v>0</v>
          </cell>
          <cell r="DL156">
            <v>0</v>
          </cell>
          <cell r="DM156">
            <v>0</v>
          </cell>
          <cell r="DN156">
            <v>0</v>
          </cell>
          <cell r="DO156">
            <v>0</v>
          </cell>
          <cell r="DP156">
            <v>0</v>
          </cell>
          <cell r="DQ156">
            <v>0</v>
          </cell>
          <cell r="DR156">
            <v>0</v>
          </cell>
          <cell r="DS156">
            <v>0</v>
          </cell>
          <cell r="DT156">
            <v>0</v>
          </cell>
          <cell r="DU156">
            <v>0</v>
          </cell>
          <cell r="DV156">
            <v>0</v>
          </cell>
          <cell r="DW156">
            <v>0</v>
          </cell>
          <cell r="DX156">
            <v>0</v>
          </cell>
          <cell r="DY156">
            <v>0</v>
          </cell>
          <cell r="DZ156">
            <v>0</v>
          </cell>
          <cell r="EA156">
            <v>0</v>
          </cell>
          <cell r="EB156">
            <v>0</v>
          </cell>
          <cell r="EC156">
            <v>0</v>
          </cell>
          <cell r="ED156">
            <v>0</v>
          </cell>
          <cell r="EE156">
            <v>0</v>
          </cell>
          <cell r="EF156">
            <v>0</v>
          </cell>
          <cell r="EG156">
            <v>0</v>
          </cell>
          <cell r="EH156">
            <v>0</v>
          </cell>
          <cell r="EI156">
            <v>0</v>
          </cell>
          <cell r="EJ156">
            <v>0</v>
          </cell>
          <cell r="EK156">
            <v>0</v>
          </cell>
          <cell r="EL156">
            <v>0</v>
          </cell>
          <cell r="EM156">
            <v>0</v>
          </cell>
          <cell r="EN156">
            <v>0</v>
          </cell>
          <cell r="EO156">
            <v>0</v>
          </cell>
        </row>
        <row r="157">
          <cell r="E157" t="str">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ell>
          <cell r="F157" t="str">
            <v>Support updated draft legislation on Sexual Abuse (Rape), Trafficking in Persons, sexual harassment and IPV.</v>
          </cell>
          <cell r="G157"/>
          <cell r="H157"/>
          <cell r="I157"/>
          <cell r="J157"/>
          <cell r="K157"/>
          <cell r="L157"/>
          <cell r="M157"/>
          <cell r="N157"/>
          <cell r="O157"/>
          <cell r="P157"/>
          <cell r="Q157"/>
          <cell r="R157"/>
          <cell r="S157"/>
          <cell r="T157"/>
          <cell r="U157"/>
          <cell r="V157"/>
          <cell r="W157"/>
          <cell r="X157"/>
          <cell r="Y157"/>
          <cell r="Z157"/>
          <cell r="AA157"/>
          <cell r="AB157"/>
          <cell r="AC157"/>
          <cell r="AD157"/>
          <cell r="AE157"/>
          <cell r="AF157" t="str">
            <v>Gender-Based Violence Prevention</v>
          </cell>
          <cell r="AG157" t="str">
            <v>Access to Justice</v>
          </cell>
          <cell r="AH157" t="str">
            <v>Support to Institutions</v>
          </cell>
          <cell r="AI157"/>
          <cell r="AJ157" t="str">
            <v>Tailored Policy Support &amp; Technical Assistance</v>
          </cell>
          <cell r="AK157" t="str">
            <v>International Labour Organization (ILO)</v>
          </cell>
          <cell r="AL157"/>
          <cell r="AM157"/>
          <cell r="AN157"/>
          <cell r="AO157"/>
          <cell r="AP157"/>
          <cell r="AQ157"/>
          <cell r="AR157"/>
          <cell r="AS157"/>
          <cell r="AT157"/>
          <cell r="AU157"/>
          <cell r="AV157"/>
          <cell r="AW157"/>
          <cell r="AX157"/>
          <cell r="AY157"/>
          <cell r="AZ157">
            <v>0</v>
          </cell>
          <cell r="BA157"/>
          <cell r="BB157"/>
          <cell r="BC157">
            <v>0</v>
          </cell>
          <cell r="BD157"/>
          <cell r="BE157"/>
          <cell r="BF157">
            <v>0</v>
          </cell>
          <cell r="BG157"/>
          <cell r="BH157"/>
          <cell r="BI157">
            <v>0</v>
          </cell>
          <cell r="BJ157"/>
          <cell r="BK157"/>
          <cell r="BL157">
            <v>0</v>
          </cell>
          <cell r="BM157"/>
          <cell r="BN157"/>
          <cell r="BO157">
            <v>0</v>
          </cell>
          <cell r="BP157"/>
          <cell r="BQ157"/>
          <cell r="BR157">
            <v>0</v>
          </cell>
          <cell r="BS157"/>
          <cell r="BT157"/>
          <cell r="BU157">
            <v>0</v>
          </cell>
          <cell r="BV157"/>
          <cell r="BW157"/>
          <cell r="BX157">
            <v>0</v>
          </cell>
          <cell r="BY157"/>
          <cell r="BZ157"/>
          <cell r="CA157">
            <v>0</v>
          </cell>
          <cell r="CB157">
            <v>0</v>
          </cell>
          <cell r="CC157">
            <v>0</v>
          </cell>
          <cell r="CD157">
            <v>0</v>
          </cell>
          <cell r="CE157"/>
          <cell r="CF157"/>
          <cell r="CG157">
            <v>0</v>
          </cell>
          <cell r="CH157"/>
          <cell r="CI157"/>
          <cell r="CJ157">
            <v>0</v>
          </cell>
          <cell r="CK157"/>
          <cell r="CL157"/>
          <cell r="CM157">
            <v>0</v>
          </cell>
          <cell r="CN157"/>
          <cell r="CO157"/>
          <cell r="CP157">
            <v>0</v>
          </cell>
          <cell r="CQ157"/>
          <cell r="CR157"/>
          <cell r="CS157">
            <v>0</v>
          </cell>
          <cell r="CT157"/>
          <cell r="CU157"/>
          <cell r="CV157">
            <v>0</v>
          </cell>
          <cell r="CW157"/>
          <cell r="CX157"/>
          <cell r="CY157">
            <v>0</v>
          </cell>
          <cell r="CZ157"/>
          <cell r="DA157"/>
          <cell r="DB157">
            <v>0</v>
          </cell>
          <cell r="DC157"/>
          <cell r="DD157"/>
          <cell r="DE157">
            <v>0</v>
          </cell>
          <cell r="DF157"/>
          <cell r="DG157"/>
          <cell r="DH157">
            <v>0</v>
          </cell>
          <cell r="DI157"/>
          <cell r="DJ157"/>
          <cell r="DK157">
            <v>0</v>
          </cell>
          <cell r="DL157">
            <v>0</v>
          </cell>
          <cell r="DM157">
            <v>0</v>
          </cell>
          <cell r="DN157">
            <v>0</v>
          </cell>
          <cell r="DO157">
            <v>0</v>
          </cell>
          <cell r="DP157">
            <v>0</v>
          </cell>
          <cell r="DQ157">
            <v>0</v>
          </cell>
          <cell r="DR157">
            <v>0</v>
          </cell>
          <cell r="DS157">
            <v>0</v>
          </cell>
          <cell r="DT157">
            <v>0</v>
          </cell>
          <cell r="DU157">
            <v>0</v>
          </cell>
          <cell r="DV157">
            <v>0</v>
          </cell>
          <cell r="DW157">
            <v>0</v>
          </cell>
          <cell r="DX157">
            <v>0</v>
          </cell>
          <cell r="DY157">
            <v>0</v>
          </cell>
          <cell r="DZ157">
            <v>0</v>
          </cell>
          <cell r="EA157">
            <v>0</v>
          </cell>
          <cell r="EB157">
            <v>0</v>
          </cell>
          <cell r="EC157">
            <v>0</v>
          </cell>
          <cell r="ED157">
            <v>0</v>
          </cell>
          <cell r="EE157">
            <v>0</v>
          </cell>
          <cell r="EF157">
            <v>0</v>
          </cell>
          <cell r="EG157">
            <v>0</v>
          </cell>
          <cell r="EH157">
            <v>0</v>
          </cell>
          <cell r="EI157">
            <v>0</v>
          </cell>
          <cell r="EJ157">
            <v>0</v>
          </cell>
          <cell r="EK157">
            <v>0</v>
          </cell>
          <cell r="EL157">
            <v>0</v>
          </cell>
          <cell r="EM157">
            <v>0</v>
          </cell>
          <cell r="EN157">
            <v>0</v>
          </cell>
          <cell r="EO157">
            <v>0</v>
          </cell>
        </row>
        <row r="158">
          <cell r="E158" t="str">
            <v xml:space="preserve">Develop capacities of relevant stakeholders to detect, investigate and prosecute trafficking of firearms cases in line with international human rights standards. </v>
          </cell>
          <cell r="F158" t="str">
            <v>Initiatives will be implemented by UNODC Global Programmes already under implementation in the Eastern Caribbean region (AIRCOP, Global Maritime Crime Programme, Global Firearms Programme, Anti-Corruption).</v>
          </cell>
          <cell r="G158">
            <v>2021</v>
          </cell>
          <cell r="H158">
            <v>2022</v>
          </cell>
          <cell r="I158" t="str">
            <v xml:space="preserve">Ms. Silvia de Pedro                silvia.depedro@un.org </v>
          </cell>
          <cell r="J158"/>
          <cell r="K158"/>
          <cell r="L158"/>
          <cell r="M158"/>
          <cell r="N158"/>
          <cell r="O158"/>
          <cell r="P158"/>
          <cell r="Q158"/>
          <cell r="R158"/>
          <cell r="S158"/>
          <cell r="T158"/>
          <cell r="U158" t="str">
            <v>Gender equality/women’s empowerment is a significant objective (2)</v>
          </cell>
          <cell r="V158" t="str">
            <v>Significant contribution to realization of human rights (2)</v>
          </cell>
          <cell r="W158" t="str">
            <v>Sustaining Peace is the Principal objective   (3)</v>
          </cell>
          <cell r="X158" t="str">
            <v>Capacity Development/Technical Assistance </v>
          </cell>
          <cell r="Y158" t="str">
            <v>Residents</v>
          </cell>
          <cell r="Z158" t="str">
            <v xml:space="preserve">Other </v>
          </cell>
          <cell r="AA158" t="str">
            <v>16.4 By 2030, significantly reduce illicit financial and arms flows, strengthen the recovery and return of stolen assets and combat all forms of organized crime</v>
          </cell>
          <cell r="AB158"/>
          <cell r="AC158"/>
          <cell r="AD158"/>
          <cell r="AE158"/>
          <cell r="AF158" t="str">
            <v>Crime and Security</v>
          </cell>
          <cell r="AG158" t="str">
            <v>Access to Justice</v>
          </cell>
          <cell r="AH158" t="str">
            <v>Regional Cooperation</v>
          </cell>
          <cell r="AI158" t="str">
            <v>Strengthening health, safety, and security systems, improving health services, and promoting healthy lifestyles.</v>
          </cell>
          <cell r="AJ158" t="str">
            <v>Tailored Policy Support &amp; Technical Assistance</v>
          </cell>
          <cell r="AK158" t="str">
            <v>United Nations Office on Drugs and Crime (UNODC)</v>
          </cell>
          <cell r="AL158" t="str">
            <v>Government of Germany</v>
          </cell>
          <cell r="AM158" t="str">
            <v>National: Ministry of the Public Service, Home Affairs, Labour &amp; Gender Affairs;</v>
          </cell>
          <cell r="AN158" t="str">
            <v>IGO/RGO (International or Regional Organization)</v>
          </cell>
          <cell r="AO158" t="str">
            <v>Regional: Caricom Implementing Agency for Crime and Security (Caricom- IMPACS)</v>
          </cell>
          <cell r="AP158"/>
          <cell r="AQ158" t="str">
            <v>At least two (2) CARICOM Member States in the Eastern Caribbean are supported in the implementation of the Caribbean Firearms Roadmap, through the provision of technical assistance to strengthen the capacity for detection, investigation and prosecution.</v>
          </cell>
          <cell r="AR158" t="str">
            <v>16.4.2 Proportion of seized, found or surrendered arms whose illicit origin or context has been traced or established by a competent authority in line with international instruments</v>
          </cell>
          <cell r="AS158"/>
          <cell r="AT158"/>
          <cell r="AU158"/>
          <cell r="AV158"/>
          <cell r="AW158"/>
          <cell r="AX158"/>
          <cell r="AY158"/>
          <cell r="AZ158">
            <v>0</v>
          </cell>
          <cell r="BA158"/>
          <cell r="BB158"/>
          <cell r="BC158">
            <v>0</v>
          </cell>
          <cell r="BD158"/>
          <cell r="BE158"/>
          <cell r="BF158">
            <v>0</v>
          </cell>
          <cell r="BG158"/>
          <cell r="BH158"/>
          <cell r="BI158">
            <v>0</v>
          </cell>
          <cell r="BJ158"/>
          <cell r="BK158"/>
          <cell r="BL158">
            <v>0</v>
          </cell>
          <cell r="BM158"/>
          <cell r="BN158"/>
          <cell r="BO158">
            <v>0</v>
          </cell>
          <cell r="BP158"/>
          <cell r="BQ158"/>
          <cell r="BR158">
            <v>0</v>
          </cell>
          <cell r="BS158"/>
          <cell r="BT158"/>
          <cell r="BU158">
            <v>0</v>
          </cell>
          <cell r="BV158"/>
          <cell r="BW158"/>
          <cell r="BX158">
            <v>0</v>
          </cell>
          <cell r="BY158">
            <v>260000</v>
          </cell>
          <cell r="BZ158">
            <v>130000</v>
          </cell>
          <cell r="CA158">
            <v>130000</v>
          </cell>
          <cell r="CB158">
            <v>260000</v>
          </cell>
          <cell r="CC158">
            <v>130000</v>
          </cell>
          <cell r="CD158">
            <v>130000</v>
          </cell>
          <cell r="CE158"/>
          <cell r="CF158"/>
          <cell r="CG158">
            <v>0</v>
          </cell>
          <cell r="CH158"/>
          <cell r="CI158"/>
          <cell r="CJ158">
            <v>0</v>
          </cell>
          <cell r="CK158"/>
          <cell r="CL158"/>
          <cell r="CM158">
            <v>0</v>
          </cell>
          <cell r="CN158"/>
          <cell r="CO158"/>
          <cell r="CP158">
            <v>0</v>
          </cell>
          <cell r="CQ158"/>
          <cell r="CR158"/>
          <cell r="CS158">
            <v>0</v>
          </cell>
          <cell r="CT158"/>
          <cell r="CU158"/>
          <cell r="CV158">
            <v>0</v>
          </cell>
          <cell r="CW158"/>
          <cell r="CX158"/>
          <cell r="CY158">
            <v>0</v>
          </cell>
          <cell r="CZ158"/>
          <cell r="DA158"/>
          <cell r="DB158">
            <v>0</v>
          </cell>
          <cell r="DC158"/>
          <cell r="DD158"/>
          <cell r="DE158">
            <v>0</v>
          </cell>
          <cell r="DF158"/>
          <cell r="DG158"/>
          <cell r="DH158">
            <v>0</v>
          </cell>
          <cell r="DI158"/>
          <cell r="DJ158"/>
          <cell r="DK158">
            <v>0</v>
          </cell>
          <cell r="DL158">
            <v>0</v>
          </cell>
          <cell r="DM158">
            <v>0</v>
          </cell>
          <cell r="DN158">
            <v>0</v>
          </cell>
          <cell r="DO158">
            <v>0</v>
          </cell>
          <cell r="DP158">
            <v>0</v>
          </cell>
          <cell r="DQ158">
            <v>0</v>
          </cell>
          <cell r="DR158">
            <v>0</v>
          </cell>
          <cell r="DS158">
            <v>0</v>
          </cell>
          <cell r="DT158">
            <v>0</v>
          </cell>
          <cell r="DU158">
            <v>0</v>
          </cell>
          <cell r="DV158">
            <v>0</v>
          </cell>
          <cell r="DW158">
            <v>0</v>
          </cell>
          <cell r="DX158">
            <v>0</v>
          </cell>
          <cell r="DY158">
            <v>0</v>
          </cell>
          <cell r="DZ158">
            <v>0</v>
          </cell>
          <cell r="EA158">
            <v>0</v>
          </cell>
          <cell r="EB158">
            <v>0</v>
          </cell>
          <cell r="EC158">
            <v>0</v>
          </cell>
          <cell r="ED158">
            <v>0</v>
          </cell>
          <cell r="EE158">
            <v>0</v>
          </cell>
          <cell r="EF158">
            <v>0</v>
          </cell>
          <cell r="EG158">
            <v>0</v>
          </cell>
          <cell r="EH158">
            <v>0</v>
          </cell>
          <cell r="EI158">
            <v>0</v>
          </cell>
          <cell r="EJ158">
            <v>0</v>
          </cell>
          <cell r="EK158">
            <v>0</v>
          </cell>
          <cell r="EL158">
            <v>0</v>
          </cell>
          <cell r="EM158">
            <v>0</v>
          </cell>
          <cell r="EN158">
            <v>0</v>
          </cell>
          <cell r="EO158">
            <v>0</v>
          </cell>
        </row>
        <row r="159">
          <cell r="E159" t="str">
            <v xml:space="preserve">Partner with relevant counterparts in CARICOM Member States, as well as CARICOM IMPACS, to strengthen the national legislative framework consistent with the international legal regime on firearms for a safe, secure and just society. </v>
          </cell>
          <cell r="F159"/>
          <cell r="G159">
            <v>2021</v>
          </cell>
          <cell r="H159">
            <v>2022</v>
          </cell>
          <cell r="I159" t="str">
            <v xml:space="preserve">Ms. Silvia de Pedro                silvia.depedro@un.org </v>
          </cell>
          <cell r="J159"/>
          <cell r="K159"/>
          <cell r="L159"/>
          <cell r="M159"/>
          <cell r="N159"/>
          <cell r="O159"/>
          <cell r="P159"/>
          <cell r="Q159"/>
          <cell r="R159"/>
          <cell r="S159"/>
          <cell r="T159" t="str">
            <v>Develop and implement a Caribbean-specific approach   on   prevention   of   trafficking   of   firearms in   cooperation   with   the   Caribbean   Community   Implementation   Agency   for   Crime   and   Security   (CARICOM IMPACS). Work on this area in the rest of the region will continue</v>
          </cell>
          <cell r="U159" t="str">
            <v>Gender equality/women’s empowerment is a significant objective (2)</v>
          </cell>
          <cell r="V159" t="str">
            <v>Significant contribution to realization of human rights (2)</v>
          </cell>
          <cell r="W159" t="str">
            <v>Sustaining Peace is the Principal objective   (3)</v>
          </cell>
          <cell r="X159" t="str">
            <v>Capacity Development/Technical Assistance </v>
          </cell>
          <cell r="Y159" t="str">
            <v>Residents</v>
          </cell>
          <cell r="Z159" t="str">
            <v xml:space="preserve">Other </v>
          </cell>
          <cell r="AA159" t="str">
            <v>16.4 By 2030, significantly reduce illicit financial and arms flows, strengthen the recovery and return of stolen assets and combat all forms of organized crime</v>
          </cell>
          <cell r="AB159"/>
          <cell r="AC159"/>
          <cell r="AD159"/>
          <cell r="AE159"/>
          <cell r="AF159" t="str">
            <v>Crime and Security</v>
          </cell>
          <cell r="AG159" t="str">
            <v>Access to Justice</v>
          </cell>
          <cell r="AH159" t="str">
            <v>Regional Cooperation</v>
          </cell>
          <cell r="AI159" t="str">
            <v>Strengthening health, safety, and security systems, improving health services, and promoting healthy lifestyles.</v>
          </cell>
          <cell r="AJ159" t="str">
            <v>Tailored Policy Support &amp; Technical Assistance</v>
          </cell>
          <cell r="AK159" t="str">
            <v>United Nations Office on Drugs and Crime (UNODC)</v>
          </cell>
          <cell r="AL159" t="str">
            <v>Government of Germany</v>
          </cell>
          <cell r="AM159" t="str">
            <v>National: Ministry of the Public Service, Home Affairs, Labour &amp; Gender Affairs;</v>
          </cell>
          <cell r="AN159" t="str">
            <v>IGO/RGO (International or Regional Organization)</v>
          </cell>
          <cell r="AO159" t="str">
            <v>Regional: Caricom Implementing Agency for Crime and Security (Caricom- IMPACS)</v>
          </cell>
          <cell r="AP159"/>
          <cell r="AQ159" t="str">
            <v>One (1) legislative review conducted in St. Lucia and recommendations and technical assistance provided for the stregnthening of the legal firearms framework.</v>
          </cell>
          <cell r="AR159" t="str">
            <v>16.4.2 Proportion of seized, found or surrendered arms whose illicit origin or context has been traced or established by a competent authority in line with international instruments</v>
          </cell>
          <cell r="AS159"/>
          <cell r="AT159"/>
          <cell r="AU159"/>
          <cell r="AV159"/>
          <cell r="AW159"/>
          <cell r="AX159"/>
          <cell r="AY159"/>
          <cell r="AZ159">
            <v>0</v>
          </cell>
          <cell r="BA159"/>
          <cell r="BB159"/>
          <cell r="BC159">
            <v>0</v>
          </cell>
          <cell r="BD159"/>
          <cell r="BE159"/>
          <cell r="BF159">
            <v>0</v>
          </cell>
          <cell r="BG159"/>
          <cell r="BH159"/>
          <cell r="BI159">
            <v>0</v>
          </cell>
          <cell r="BJ159"/>
          <cell r="BK159"/>
          <cell r="BL159">
            <v>0</v>
          </cell>
          <cell r="BM159"/>
          <cell r="BN159"/>
          <cell r="BO159">
            <v>0</v>
          </cell>
          <cell r="BP159"/>
          <cell r="BQ159"/>
          <cell r="BR159">
            <v>0</v>
          </cell>
          <cell r="BS159"/>
          <cell r="BT159"/>
          <cell r="BU159">
            <v>0</v>
          </cell>
          <cell r="BV159"/>
          <cell r="BW159"/>
          <cell r="BX159">
            <v>0</v>
          </cell>
          <cell r="BY159">
            <v>260000</v>
          </cell>
          <cell r="BZ159">
            <v>130000</v>
          </cell>
          <cell r="CA159">
            <v>130000</v>
          </cell>
          <cell r="CB159">
            <v>260000</v>
          </cell>
          <cell r="CC159">
            <v>130000</v>
          </cell>
          <cell r="CD159">
            <v>130000</v>
          </cell>
          <cell r="CE159"/>
          <cell r="CF159"/>
          <cell r="CG159">
            <v>0</v>
          </cell>
          <cell r="CH159"/>
          <cell r="CI159"/>
          <cell r="CJ159">
            <v>0</v>
          </cell>
          <cell r="CK159"/>
          <cell r="CL159"/>
          <cell r="CM159">
            <v>0</v>
          </cell>
          <cell r="CN159"/>
          <cell r="CO159"/>
          <cell r="CP159">
            <v>0</v>
          </cell>
          <cell r="CQ159"/>
          <cell r="CR159"/>
          <cell r="CS159">
            <v>0</v>
          </cell>
          <cell r="CT159"/>
          <cell r="CU159"/>
          <cell r="CV159">
            <v>0</v>
          </cell>
          <cell r="CW159"/>
          <cell r="CX159"/>
          <cell r="CY159">
            <v>0</v>
          </cell>
          <cell r="CZ159"/>
          <cell r="DA159"/>
          <cell r="DB159">
            <v>0</v>
          </cell>
          <cell r="DC159"/>
          <cell r="DD159"/>
          <cell r="DE159">
            <v>0</v>
          </cell>
          <cell r="DF159"/>
          <cell r="DG159"/>
          <cell r="DH159">
            <v>0</v>
          </cell>
          <cell r="DI159"/>
          <cell r="DJ159"/>
          <cell r="DK159">
            <v>0</v>
          </cell>
          <cell r="DL159">
            <v>0</v>
          </cell>
          <cell r="DM159">
            <v>0</v>
          </cell>
          <cell r="DN159">
            <v>0</v>
          </cell>
          <cell r="DO159">
            <v>0</v>
          </cell>
          <cell r="DP159">
            <v>0</v>
          </cell>
          <cell r="DQ159">
            <v>0</v>
          </cell>
          <cell r="DR159">
            <v>0</v>
          </cell>
          <cell r="DS159">
            <v>0</v>
          </cell>
          <cell r="DT159">
            <v>0</v>
          </cell>
          <cell r="DU159">
            <v>0</v>
          </cell>
          <cell r="DV159">
            <v>0</v>
          </cell>
          <cell r="DW159">
            <v>0</v>
          </cell>
          <cell r="DX159">
            <v>0</v>
          </cell>
          <cell r="DY159">
            <v>0</v>
          </cell>
          <cell r="DZ159">
            <v>0</v>
          </cell>
          <cell r="EA159">
            <v>0</v>
          </cell>
          <cell r="EB159">
            <v>0</v>
          </cell>
          <cell r="EC159">
            <v>0</v>
          </cell>
          <cell r="ED159">
            <v>0</v>
          </cell>
          <cell r="EE159">
            <v>0</v>
          </cell>
          <cell r="EF159">
            <v>0</v>
          </cell>
          <cell r="EG159">
            <v>0</v>
          </cell>
          <cell r="EH159">
            <v>0</v>
          </cell>
          <cell r="EI159">
            <v>0</v>
          </cell>
          <cell r="EJ159">
            <v>0</v>
          </cell>
          <cell r="EK159">
            <v>0</v>
          </cell>
          <cell r="EL159">
            <v>0</v>
          </cell>
          <cell r="EM159">
            <v>0</v>
          </cell>
          <cell r="EN159">
            <v>0</v>
          </cell>
          <cell r="EO159">
            <v>0</v>
          </cell>
        </row>
        <row r="160">
          <cell r="E160" t="str">
            <v>Capacities of relevant authorities in country X are developed to promulgate national strategies and/or action plans incorporating prevention and awareness raising components in preventing and countering trafficking in persons and smuggling of migrants.</v>
          </cell>
          <cell r="F160"/>
          <cell r="G160">
            <v>2021</v>
          </cell>
          <cell r="H160">
            <v>2022</v>
          </cell>
          <cell r="I160" t="str">
            <v>Ms. Bo Shakira Harris            boshakira.harris@un.org</v>
          </cell>
          <cell r="J160"/>
          <cell r="K160"/>
          <cell r="L160" t="str">
            <v xml:space="preserve">In 2021, UNODC began work with UNDP through the CariSECURE Project to provide capacity building support to the Barbados Police Service for increased investigation and identification of cases of victims and perpetratos of trafficking in persons in Barbados. This work will continue througout 2022, expanding as well to the support for improved referral mechanisms, strategies, investigation and prosecution of cases of trafficking in persons. </v>
          </cell>
          <cell r="M160"/>
          <cell r="N160"/>
          <cell r="O160"/>
          <cell r="P160"/>
          <cell r="Q160"/>
          <cell r="R160" t="str">
            <v>UNODC will support the realization of a legislative review in St. Lucia.</v>
          </cell>
          <cell r="S160"/>
          <cell r="T160"/>
          <cell r="U160" t="str">
            <v>Gender equality/women’s empowerment is a significant objective (2)</v>
          </cell>
          <cell r="V160" t="str">
            <v>Principal Contribution is to the realization of human rights (3)</v>
          </cell>
          <cell r="W160" t="str">
            <v>Sustaining Peace is the Principal objective   (3)</v>
          </cell>
          <cell r="X160" t="str">
            <v>Capacity Development/Technical Assistance </v>
          </cell>
          <cell r="Y160" t="str">
            <v>Residents</v>
          </cell>
          <cell r="Z160" t="str">
            <v xml:space="preserve">Other </v>
          </cell>
          <cell r="AA160" t="str">
            <v>16.2 End abuse, exploitation, trafficking and all forms of violence against and torture of children</v>
          </cell>
          <cell r="AB160"/>
          <cell r="AC160"/>
          <cell r="AD160"/>
          <cell r="AE160"/>
          <cell r="AF160" t="str">
            <v>Crime and Security</v>
          </cell>
          <cell r="AG160" t="str">
            <v>Access to Justice</v>
          </cell>
          <cell r="AH160" t="str">
            <v>Regional Cooperation</v>
          </cell>
          <cell r="AI160" t="str">
            <v>Strengthening health, safety, and security systems, improving health services, and promoting healthy lifestyles.</v>
          </cell>
          <cell r="AJ160" t="str">
            <v>Tailored Policy Support &amp; Technical Assistance</v>
          </cell>
          <cell r="AK160" t="str">
            <v>United Nations Office on Drugs and Crime (UNODC)</v>
          </cell>
          <cell r="AL160" t="str">
            <v>UNODC, UNDP  (USAID funding)</v>
          </cell>
          <cell r="AM160" t="str">
            <v>National: Ministry of the Public Service, Home Affairs, Labour &amp; Gender Affairs;</v>
          </cell>
          <cell r="AN160" t="str">
            <v>IGO/RGO (International or Regional Organization)</v>
          </cell>
          <cell r="AO160" t="str">
            <v>Regional: Caricom Implementing Agency for Crime and Security (Caricom- IMPACS)</v>
          </cell>
          <cell r="AP160"/>
          <cell r="AQ160" t="str">
            <v>Barbados is supported in the implementation of the National Action Plan against Trafficking in Persons and has improved capacity for detection, investigation and prosecution of trafficking in persons.</v>
          </cell>
          <cell r="AR160" t="str">
            <v>16.2.2 Number of victims of human trafficking per 100,000 population, by sex, age and form of exploitation</v>
          </cell>
          <cell r="AS160"/>
          <cell r="AT160"/>
          <cell r="AU160"/>
          <cell r="AV160"/>
          <cell r="AW160"/>
          <cell r="AX160"/>
          <cell r="AY160"/>
          <cell r="AZ160">
            <v>0</v>
          </cell>
          <cell r="BA160">
            <v>150000</v>
          </cell>
          <cell r="BB160">
            <v>20000</v>
          </cell>
          <cell r="BC160">
            <v>130000</v>
          </cell>
          <cell r="BD160"/>
          <cell r="BE160"/>
          <cell r="BF160">
            <v>0</v>
          </cell>
          <cell r="BG160"/>
          <cell r="BH160"/>
          <cell r="BI160">
            <v>0</v>
          </cell>
          <cell r="BJ160"/>
          <cell r="BK160"/>
          <cell r="BL160">
            <v>0</v>
          </cell>
          <cell r="BM160"/>
          <cell r="BN160"/>
          <cell r="BO160">
            <v>0</v>
          </cell>
          <cell r="BP160"/>
          <cell r="BQ160"/>
          <cell r="BR160">
            <v>0</v>
          </cell>
          <cell r="BS160"/>
          <cell r="BT160"/>
          <cell r="BU160">
            <v>0</v>
          </cell>
          <cell r="BV160"/>
          <cell r="BW160"/>
          <cell r="BX160">
            <v>0</v>
          </cell>
          <cell r="BY160"/>
          <cell r="BZ160"/>
          <cell r="CA160">
            <v>0</v>
          </cell>
          <cell r="CB160">
            <v>150000</v>
          </cell>
          <cell r="CC160">
            <v>20000</v>
          </cell>
          <cell r="CD160">
            <v>130000</v>
          </cell>
          <cell r="CE160"/>
          <cell r="CF160"/>
          <cell r="CG160">
            <v>0</v>
          </cell>
          <cell r="CH160"/>
          <cell r="CI160"/>
          <cell r="CJ160">
            <v>0</v>
          </cell>
          <cell r="CK160"/>
          <cell r="CL160"/>
          <cell r="CM160">
            <v>0</v>
          </cell>
          <cell r="CN160"/>
          <cell r="CO160"/>
          <cell r="CP160">
            <v>0</v>
          </cell>
          <cell r="CQ160"/>
          <cell r="CR160"/>
          <cell r="CS160">
            <v>0</v>
          </cell>
          <cell r="CT160"/>
          <cell r="CU160"/>
          <cell r="CV160">
            <v>0</v>
          </cell>
          <cell r="CW160"/>
          <cell r="CX160"/>
          <cell r="CY160">
            <v>0</v>
          </cell>
          <cell r="CZ160"/>
          <cell r="DA160"/>
          <cell r="DB160">
            <v>0</v>
          </cell>
          <cell r="DC160"/>
          <cell r="DD160"/>
          <cell r="DE160">
            <v>0</v>
          </cell>
          <cell r="DF160"/>
          <cell r="DG160"/>
          <cell r="DH160">
            <v>0</v>
          </cell>
          <cell r="DI160"/>
          <cell r="DJ160"/>
          <cell r="DK160">
            <v>0</v>
          </cell>
          <cell r="DL160">
            <v>0</v>
          </cell>
          <cell r="DM160">
            <v>0</v>
          </cell>
          <cell r="DN160">
            <v>0</v>
          </cell>
          <cell r="DO160">
            <v>0</v>
          </cell>
          <cell r="DP160">
            <v>0</v>
          </cell>
          <cell r="DQ160">
            <v>0</v>
          </cell>
          <cell r="DR160">
            <v>0</v>
          </cell>
          <cell r="DS160">
            <v>0</v>
          </cell>
          <cell r="DT160">
            <v>0</v>
          </cell>
          <cell r="DU160">
            <v>150000</v>
          </cell>
          <cell r="DV160">
            <v>20000</v>
          </cell>
          <cell r="DW160">
            <v>130000</v>
          </cell>
          <cell r="DX160">
            <v>0</v>
          </cell>
          <cell r="DY160">
            <v>0</v>
          </cell>
          <cell r="DZ160">
            <v>0</v>
          </cell>
          <cell r="EA160">
            <v>0</v>
          </cell>
          <cell r="EB160">
            <v>0</v>
          </cell>
          <cell r="EC160">
            <v>0</v>
          </cell>
          <cell r="ED160">
            <v>0</v>
          </cell>
          <cell r="EE160">
            <v>0</v>
          </cell>
          <cell r="EF160">
            <v>0</v>
          </cell>
          <cell r="EG160">
            <v>0</v>
          </cell>
          <cell r="EH160">
            <v>0</v>
          </cell>
          <cell r="EI160">
            <v>0</v>
          </cell>
          <cell r="EJ160">
            <v>0</v>
          </cell>
          <cell r="EK160">
            <v>0</v>
          </cell>
          <cell r="EL160">
            <v>0</v>
          </cell>
          <cell r="EM160">
            <v>0</v>
          </cell>
          <cell r="EN160">
            <v>0</v>
          </cell>
          <cell r="EO160">
            <v>0</v>
          </cell>
        </row>
        <row r="161">
          <cell r="E161" t="str">
            <v>Key institutions and relevant stakeholders are strengthened to create awareness raising campaigns to promote social cohesion, a culture of peace, safety and security, including effective counter-trafficking policies and programmes.</v>
          </cell>
          <cell r="F161"/>
          <cell r="G161">
            <v>2021</v>
          </cell>
          <cell r="H161">
            <v>2022</v>
          </cell>
          <cell r="I161" t="str">
            <v>Ms. Bo Shakira Harris            boshakira.harris@un.org</v>
          </cell>
          <cell r="J161"/>
          <cell r="K161"/>
          <cell r="L161"/>
          <cell r="M161"/>
          <cell r="N161"/>
          <cell r="O161"/>
          <cell r="P161"/>
          <cell r="Q161"/>
          <cell r="R161"/>
          <cell r="S161"/>
          <cell r="T161"/>
          <cell r="U161" t="str">
            <v>Gender equality/women’s empowerment is a significant objective (2)</v>
          </cell>
          <cell r="V161" t="str">
            <v>Principal Contribution is to the realization of human rights (3)</v>
          </cell>
          <cell r="W161" t="str">
            <v>Sustaining Peace is the Principal objective   (3)</v>
          </cell>
          <cell r="X161" t="str">
            <v>Capacity Development/Technical Assistance </v>
          </cell>
          <cell r="Y161" t="str">
            <v>Residents</v>
          </cell>
          <cell r="Z161" t="str">
            <v xml:space="preserve">Other </v>
          </cell>
          <cell r="AA161" t="str">
            <v>16.2 End abuse, exploitation, trafficking and all forms of violence against and torture of children</v>
          </cell>
          <cell r="AB161"/>
          <cell r="AC161"/>
          <cell r="AD161"/>
          <cell r="AE161"/>
          <cell r="AF161" t="str">
            <v>Crime and Security</v>
          </cell>
          <cell r="AG161" t="str">
            <v>Access to Justice</v>
          </cell>
          <cell r="AH161" t="str">
            <v>Regional Cooperation</v>
          </cell>
          <cell r="AI161" t="str">
            <v>Strengthening health, safety, and security systems, improving health services, and promoting healthy lifestyles.</v>
          </cell>
          <cell r="AJ161" t="str">
            <v>Tailored Policy Support &amp; Technical Assistance</v>
          </cell>
          <cell r="AK161" t="str">
            <v>United Nations Office on Drugs and Crime (UNODC)</v>
          </cell>
          <cell r="AL161" t="str">
            <v>UNODC, UNDP  (USAID funding)</v>
          </cell>
          <cell r="AM161" t="str">
            <v>National: Ministry of the Public Service, Home Affairs, Labour &amp; Gender Affairs;</v>
          </cell>
          <cell r="AN161" t="str">
            <v>IGO/RGO (International or Regional Organization)</v>
          </cell>
          <cell r="AO161" t="str">
            <v>Regional: Caricom Implementing Agency for Crime and Security (Caricom- IMPACS)</v>
          </cell>
          <cell r="AP161"/>
          <cell r="AQ161" t="str">
            <v>Barbados is supported in the implementation of the National Action Plan against Trafficking in Persons and has improved capacity for the identification and protection of victims.</v>
          </cell>
          <cell r="AR161" t="str">
            <v>16.2.2 Number of victims of human trafficking per 100,000 population, by sex, age and form of exploitation</v>
          </cell>
          <cell r="AS161"/>
          <cell r="AT161"/>
          <cell r="AU161"/>
          <cell r="AV161"/>
          <cell r="AW161"/>
          <cell r="AX161"/>
          <cell r="AY161"/>
          <cell r="AZ161">
            <v>0</v>
          </cell>
          <cell r="BA161">
            <v>150000</v>
          </cell>
          <cell r="BB161"/>
          <cell r="BC161">
            <v>150000</v>
          </cell>
          <cell r="BD161"/>
          <cell r="BE161"/>
          <cell r="BF161">
            <v>0</v>
          </cell>
          <cell r="BG161"/>
          <cell r="BH161"/>
          <cell r="BI161">
            <v>0</v>
          </cell>
          <cell r="BJ161"/>
          <cell r="BK161"/>
          <cell r="BL161">
            <v>0</v>
          </cell>
          <cell r="BM161"/>
          <cell r="BN161"/>
          <cell r="BO161">
            <v>0</v>
          </cell>
          <cell r="BP161"/>
          <cell r="BQ161"/>
          <cell r="BR161">
            <v>0</v>
          </cell>
          <cell r="BS161"/>
          <cell r="BT161"/>
          <cell r="BU161">
            <v>0</v>
          </cell>
          <cell r="BV161"/>
          <cell r="BW161"/>
          <cell r="BX161">
            <v>0</v>
          </cell>
          <cell r="BY161"/>
          <cell r="BZ161"/>
          <cell r="CA161">
            <v>0</v>
          </cell>
          <cell r="CB161">
            <v>150000</v>
          </cell>
          <cell r="CC161">
            <v>0</v>
          </cell>
          <cell r="CD161">
            <v>150000</v>
          </cell>
          <cell r="CE161"/>
          <cell r="CF161"/>
          <cell r="CG161">
            <v>0</v>
          </cell>
          <cell r="CH161"/>
          <cell r="CI161"/>
          <cell r="CJ161">
            <v>0</v>
          </cell>
          <cell r="CK161"/>
          <cell r="CL161"/>
          <cell r="CM161">
            <v>0</v>
          </cell>
          <cell r="CN161"/>
          <cell r="CO161"/>
          <cell r="CP161">
            <v>0</v>
          </cell>
          <cell r="CQ161"/>
          <cell r="CR161"/>
          <cell r="CS161">
            <v>0</v>
          </cell>
          <cell r="CT161"/>
          <cell r="CU161"/>
          <cell r="CV161">
            <v>0</v>
          </cell>
          <cell r="CW161"/>
          <cell r="CX161"/>
          <cell r="CY161">
            <v>0</v>
          </cell>
          <cell r="CZ161"/>
          <cell r="DA161"/>
          <cell r="DB161">
            <v>0</v>
          </cell>
          <cell r="DC161"/>
          <cell r="DD161"/>
          <cell r="DE161">
            <v>0</v>
          </cell>
          <cell r="DF161"/>
          <cell r="DG161"/>
          <cell r="DH161">
            <v>0</v>
          </cell>
          <cell r="DI161"/>
          <cell r="DJ161"/>
          <cell r="DK161">
            <v>0</v>
          </cell>
          <cell r="DL161">
            <v>0</v>
          </cell>
          <cell r="DM161">
            <v>0</v>
          </cell>
          <cell r="DN161">
            <v>0</v>
          </cell>
          <cell r="DO161">
            <v>0</v>
          </cell>
          <cell r="DP161">
            <v>0</v>
          </cell>
          <cell r="DQ161">
            <v>0</v>
          </cell>
          <cell r="DR161">
            <v>0</v>
          </cell>
          <cell r="DS161">
            <v>0</v>
          </cell>
          <cell r="DT161">
            <v>0</v>
          </cell>
          <cell r="DU161">
            <v>150000</v>
          </cell>
          <cell r="DV161">
            <v>0</v>
          </cell>
          <cell r="DW161">
            <v>150000</v>
          </cell>
          <cell r="DX161">
            <v>0</v>
          </cell>
          <cell r="DY161">
            <v>0</v>
          </cell>
          <cell r="DZ161">
            <v>0</v>
          </cell>
          <cell r="EA161">
            <v>0</v>
          </cell>
          <cell r="EB161">
            <v>0</v>
          </cell>
          <cell r="EC161">
            <v>0</v>
          </cell>
          <cell r="ED161">
            <v>0</v>
          </cell>
          <cell r="EE161">
            <v>0</v>
          </cell>
          <cell r="EF161">
            <v>0</v>
          </cell>
          <cell r="EG161">
            <v>0</v>
          </cell>
          <cell r="EH161">
            <v>0</v>
          </cell>
          <cell r="EI161">
            <v>0</v>
          </cell>
          <cell r="EJ161">
            <v>0</v>
          </cell>
          <cell r="EK161">
            <v>0</v>
          </cell>
          <cell r="EL161">
            <v>0</v>
          </cell>
          <cell r="EM161">
            <v>0</v>
          </cell>
          <cell r="EN161">
            <v>0</v>
          </cell>
          <cell r="EO161">
            <v>0</v>
          </cell>
        </row>
        <row r="162">
          <cell r="E162" t="str">
            <v xml:space="preserve">Ensure capacity development of relevant government officials to deliver coherent responses to combat maritime crime,  in line with international guidelines and regional cooperation. </v>
          </cell>
          <cell r="F162"/>
          <cell r="G162">
            <v>2020</v>
          </cell>
          <cell r="H162">
            <v>2022</v>
          </cell>
          <cell r="I162" t="str">
            <v>Ms. Francesca Caonero francesca.caonero@un.org</v>
          </cell>
          <cell r="J162"/>
          <cell r="K162"/>
          <cell r="L162" t="str">
            <v>Supporting  Member  States  in  the  development  and   implementation   of   regional   and   national   maritime   security   strategies,   based   on   agreed   approaches endorsed by the International Maritime Organization.  In  the  Caribbean,  this  will  be  a  joint  initiative with CARICOM IMPACS.</v>
          </cell>
          <cell r="M162"/>
          <cell r="N162"/>
          <cell r="O162"/>
          <cell r="P162"/>
          <cell r="Q162"/>
          <cell r="R162"/>
          <cell r="S162"/>
          <cell r="T162" t="str">
            <v>Supporting  Member  States  in  the  development  and   implementation   of   regional   and   national   maritime   security   strategies,   based   on   agreed   approaches endorsed by the International Maritime Organization.  In  the  Caribbean,  this  will  be  a  joint  initiative with CARICOM</v>
          </cell>
          <cell r="U162" t="str">
            <v>Contribute to gender equality/women’s empowerment in a limited way (1)</v>
          </cell>
          <cell r="V162" t="str">
            <v>Limited contribution to realization of human rights (1)</v>
          </cell>
          <cell r="W162" t="str">
            <v>Sustaining Peace is the Principal objective   (3)</v>
          </cell>
          <cell r="X162" t="str">
            <v>Capacity Development/Technical Assistance </v>
          </cell>
          <cell r="Y162" t="str">
            <v>Residents</v>
          </cell>
          <cell r="Z162" t="str">
            <v xml:space="preserve">Other </v>
          </cell>
          <cell r="AA162" t="str">
            <v>16.4 By 2030, significantly reduce illicit financial and arms flows, strengthen the recovery and return of stolen assets and combat all forms of organized crime</v>
          </cell>
          <cell r="AB162"/>
          <cell r="AC162"/>
          <cell r="AD162"/>
          <cell r="AE162"/>
          <cell r="AF162" t="str">
            <v>Crime and Security</v>
          </cell>
          <cell r="AG162" t="str">
            <v>Access to Justice</v>
          </cell>
          <cell r="AH162" t="str">
            <v>Regional Cooperation</v>
          </cell>
          <cell r="AI162" t="str">
            <v>Strengthening health, safety, and security systems, improving health services, and promoting healthy lifestyles.</v>
          </cell>
          <cell r="AJ162" t="str">
            <v>Tailored Policy Support &amp; Technical Assistance</v>
          </cell>
          <cell r="AK162" t="str">
            <v>United Nations Office on Drugs and Crime (UNODC)</v>
          </cell>
          <cell r="AL162" t="str">
            <v>INL (US Government)</v>
          </cell>
          <cell r="AM162" t="str">
            <v>National: Ministry of the Public Service, Home Affairs, Labour &amp; Gender Affairs;</v>
          </cell>
          <cell r="AN162" t="str">
            <v>IGO/RGO (International or Regional Organization)</v>
          </cell>
          <cell r="AO162" t="str">
            <v>Regional: Caricom Implementing Agency for Crime and Security (Caricom- IMPACS)</v>
          </cell>
          <cell r="AP162"/>
          <cell r="AQ162" t="str">
            <v>CARICOM Member States are supported in increasing capacity against emerging transnational organized threats on maritime security.</v>
          </cell>
          <cell r="AR162"/>
          <cell r="AS162"/>
          <cell r="AT162"/>
          <cell r="AU162"/>
          <cell r="AV162"/>
          <cell r="AW162"/>
          <cell r="AX162"/>
          <cell r="AY162"/>
          <cell r="AZ162">
            <v>0</v>
          </cell>
          <cell r="BA162"/>
          <cell r="BB162"/>
          <cell r="BC162">
            <v>0</v>
          </cell>
          <cell r="BD162"/>
          <cell r="BE162"/>
          <cell r="BF162">
            <v>0</v>
          </cell>
          <cell r="BG162"/>
          <cell r="BH162"/>
          <cell r="BI162">
            <v>0</v>
          </cell>
          <cell r="BJ162"/>
          <cell r="BK162"/>
          <cell r="BL162">
            <v>0</v>
          </cell>
          <cell r="BM162"/>
          <cell r="BN162"/>
          <cell r="BO162">
            <v>0</v>
          </cell>
          <cell r="BP162"/>
          <cell r="BQ162"/>
          <cell r="BR162">
            <v>0</v>
          </cell>
          <cell r="BS162"/>
          <cell r="BT162"/>
          <cell r="BU162">
            <v>0</v>
          </cell>
          <cell r="BV162"/>
          <cell r="BW162"/>
          <cell r="BX162">
            <v>0</v>
          </cell>
          <cell r="BY162"/>
          <cell r="BZ162"/>
          <cell r="CA162">
            <v>0</v>
          </cell>
          <cell r="CB162">
            <v>0</v>
          </cell>
          <cell r="CC162">
            <v>0</v>
          </cell>
          <cell r="CD162">
            <v>0</v>
          </cell>
          <cell r="CE162"/>
          <cell r="CF162"/>
          <cell r="CG162">
            <v>0</v>
          </cell>
          <cell r="CH162"/>
          <cell r="CI162"/>
          <cell r="CJ162">
            <v>0</v>
          </cell>
          <cell r="CK162"/>
          <cell r="CL162"/>
          <cell r="CM162">
            <v>0</v>
          </cell>
          <cell r="CN162"/>
          <cell r="CO162"/>
          <cell r="CP162">
            <v>0</v>
          </cell>
          <cell r="CQ162"/>
          <cell r="CR162"/>
          <cell r="CS162">
            <v>0</v>
          </cell>
          <cell r="CT162"/>
          <cell r="CU162"/>
          <cell r="CV162">
            <v>0</v>
          </cell>
          <cell r="CW162"/>
          <cell r="CX162"/>
          <cell r="CY162">
            <v>0</v>
          </cell>
          <cell r="CZ162"/>
          <cell r="DA162"/>
          <cell r="DB162">
            <v>0</v>
          </cell>
          <cell r="DC162"/>
          <cell r="DD162"/>
          <cell r="DE162">
            <v>0</v>
          </cell>
          <cell r="DF162"/>
          <cell r="DG162"/>
          <cell r="DH162">
            <v>0</v>
          </cell>
          <cell r="DI162"/>
          <cell r="DJ162"/>
          <cell r="DK162">
            <v>0</v>
          </cell>
          <cell r="DL162">
            <v>0</v>
          </cell>
          <cell r="DM162">
            <v>0</v>
          </cell>
          <cell r="DN162">
            <v>0</v>
          </cell>
          <cell r="DO162">
            <v>0</v>
          </cell>
          <cell r="DP162">
            <v>0</v>
          </cell>
          <cell r="DQ162">
            <v>0</v>
          </cell>
          <cell r="DR162">
            <v>0</v>
          </cell>
          <cell r="DS162">
            <v>0</v>
          </cell>
          <cell r="DT162">
            <v>0</v>
          </cell>
          <cell r="DU162">
            <v>0</v>
          </cell>
          <cell r="DV162">
            <v>0</v>
          </cell>
          <cell r="DW162">
            <v>0</v>
          </cell>
          <cell r="DX162">
            <v>0</v>
          </cell>
          <cell r="DY162">
            <v>0</v>
          </cell>
          <cell r="DZ162">
            <v>0</v>
          </cell>
          <cell r="EA162">
            <v>0</v>
          </cell>
          <cell r="EB162">
            <v>0</v>
          </cell>
          <cell r="EC162">
            <v>0</v>
          </cell>
          <cell r="ED162">
            <v>0</v>
          </cell>
          <cell r="EE162">
            <v>0</v>
          </cell>
          <cell r="EF162">
            <v>0</v>
          </cell>
          <cell r="EG162">
            <v>0</v>
          </cell>
          <cell r="EH162">
            <v>0</v>
          </cell>
          <cell r="EI162">
            <v>0</v>
          </cell>
          <cell r="EJ162">
            <v>0</v>
          </cell>
          <cell r="EK162">
            <v>0</v>
          </cell>
          <cell r="EL162">
            <v>0</v>
          </cell>
          <cell r="EM162">
            <v>0</v>
          </cell>
          <cell r="EN162">
            <v>0</v>
          </cell>
          <cell r="EO162">
            <v>0</v>
          </cell>
        </row>
        <row r="163">
          <cell r="E163" t="str">
            <v>Support  Member  States  in  the  development  and   implementation   of   regional   and   national   maritime   security   strategies,   based   on   agreed   approaches endorsed by the International Maritime Organization.  In  the  Caribbean,  this  will  be  a  joint  initiative with CARICOM IMPACS</v>
          </cell>
          <cell r="F163"/>
          <cell r="G163">
            <v>2022</v>
          </cell>
          <cell r="H163">
            <v>2023</v>
          </cell>
          <cell r="I163" t="str">
            <v>Ms. Francesca Caonero francesca.caonero@un.org</v>
          </cell>
          <cell r="J163"/>
          <cell r="K163"/>
          <cell r="L163"/>
          <cell r="M163"/>
          <cell r="N163"/>
          <cell r="O163"/>
          <cell r="P163"/>
          <cell r="Q163"/>
          <cell r="R163"/>
          <cell r="S163"/>
          <cell r="T163"/>
          <cell r="U163" t="str">
            <v>Contribute to gender equality/women’s empowerment in a limited way (1)</v>
          </cell>
          <cell r="V163" t="str">
            <v>Limited contribution to realization of human rights (1)</v>
          </cell>
          <cell r="W163" t="str">
            <v>Sustaining Peace is the Principal objective   (3)</v>
          </cell>
          <cell r="X163" t="str">
            <v>Capacity Development/Technical Assistance </v>
          </cell>
          <cell r="Y163" t="str">
            <v>Residents</v>
          </cell>
          <cell r="Z163" t="str">
            <v xml:space="preserve">Other </v>
          </cell>
          <cell r="AA163" t="str">
            <v>16.4 By 2030, significantly reduce illicit financial and arms flows, strengthen the recovery and return of stolen assets and combat all forms of organized crime</v>
          </cell>
          <cell r="AB163"/>
          <cell r="AC163"/>
          <cell r="AD163"/>
          <cell r="AE163"/>
          <cell r="AF163" t="str">
            <v>Crime and Security</v>
          </cell>
          <cell r="AG163" t="str">
            <v>Access to Justice</v>
          </cell>
          <cell r="AH163" t="str">
            <v>Regional Cooperation</v>
          </cell>
          <cell r="AI163" t="str">
            <v>Strengthening health, safety, and security systems, improving health services, and promoting healthy lifestyles.</v>
          </cell>
          <cell r="AJ163" t="str">
            <v>Tailored Policy Support &amp; Technical Assistance</v>
          </cell>
          <cell r="AK163" t="str">
            <v>United Nations Office on Drugs and Crime (UNODC)</v>
          </cell>
          <cell r="AL163" t="str">
            <v>INL (US Government)</v>
          </cell>
          <cell r="AM163" t="str">
            <v>National: Ministry of the Public Service, Home Affairs, Labour &amp; Gender Affairs;</v>
          </cell>
          <cell r="AN163" t="str">
            <v>IGO/RGO (International or Regional Organization)</v>
          </cell>
          <cell r="AO163" t="str">
            <v>Regional: Caricom Implementing Agency for Crime and Security (Caricom- IMPACS)</v>
          </cell>
          <cell r="AP163" t="str">
            <v>Regional Security System (RSS)</v>
          </cell>
          <cell r="AQ163" t="str">
            <v>Maritime Security Strategy for the Caribbean is developed and validated in coordination with CARICOM IMPACS.</v>
          </cell>
          <cell r="AR163"/>
          <cell r="AS163"/>
          <cell r="AT163"/>
          <cell r="AU163"/>
          <cell r="AV163"/>
          <cell r="AW163"/>
          <cell r="AX163"/>
          <cell r="AY163"/>
          <cell r="AZ163">
            <v>0</v>
          </cell>
          <cell r="BA163"/>
          <cell r="BB163"/>
          <cell r="BC163">
            <v>0</v>
          </cell>
          <cell r="BD163"/>
          <cell r="BE163"/>
          <cell r="BF163">
            <v>0</v>
          </cell>
          <cell r="BG163"/>
          <cell r="BH163"/>
          <cell r="BI163">
            <v>0</v>
          </cell>
          <cell r="BJ163"/>
          <cell r="BK163"/>
          <cell r="BL163">
            <v>0</v>
          </cell>
          <cell r="BM163"/>
          <cell r="BN163"/>
          <cell r="BO163">
            <v>0</v>
          </cell>
          <cell r="BP163"/>
          <cell r="BQ163"/>
          <cell r="BR163">
            <v>0</v>
          </cell>
          <cell r="BS163"/>
          <cell r="BT163"/>
          <cell r="BU163">
            <v>0</v>
          </cell>
          <cell r="BV163"/>
          <cell r="BW163"/>
          <cell r="BX163">
            <v>0</v>
          </cell>
          <cell r="BY163"/>
          <cell r="BZ163"/>
          <cell r="CA163">
            <v>0</v>
          </cell>
          <cell r="CB163">
            <v>0</v>
          </cell>
          <cell r="CC163">
            <v>0</v>
          </cell>
          <cell r="CD163">
            <v>0</v>
          </cell>
          <cell r="CE163"/>
          <cell r="CF163"/>
          <cell r="CG163">
            <v>0</v>
          </cell>
          <cell r="CH163"/>
          <cell r="CI163"/>
          <cell r="CJ163">
            <v>0</v>
          </cell>
          <cell r="CK163"/>
          <cell r="CL163"/>
          <cell r="CM163">
            <v>0</v>
          </cell>
          <cell r="CN163"/>
          <cell r="CO163"/>
          <cell r="CP163">
            <v>0</v>
          </cell>
          <cell r="CQ163"/>
          <cell r="CR163"/>
          <cell r="CS163">
            <v>0</v>
          </cell>
          <cell r="CT163"/>
          <cell r="CU163"/>
          <cell r="CV163">
            <v>0</v>
          </cell>
          <cell r="CW163"/>
          <cell r="CX163"/>
          <cell r="CY163">
            <v>0</v>
          </cell>
          <cell r="CZ163"/>
          <cell r="DA163"/>
          <cell r="DB163">
            <v>0</v>
          </cell>
          <cell r="DC163"/>
          <cell r="DD163"/>
          <cell r="DE163">
            <v>0</v>
          </cell>
          <cell r="DF163"/>
          <cell r="DG163"/>
          <cell r="DH163">
            <v>0</v>
          </cell>
          <cell r="DI163"/>
          <cell r="DJ163"/>
          <cell r="DK163">
            <v>0</v>
          </cell>
          <cell r="DL163">
            <v>0</v>
          </cell>
          <cell r="DM163">
            <v>0</v>
          </cell>
          <cell r="DN163">
            <v>0</v>
          </cell>
          <cell r="DO163">
            <v>0</v>
          </cell>
          <cell r="DP163">
            <v>0</v>
          </cell>
          <cell r="DQ163">
            <v>0</v>
          </cell>
          <cell r="DR163">
            <v>0</v>
          </cell>
          <cell r="DS163">
            <v>0</v>
          </cell>
          <cell r="DT163">
            <v>0</v>
          </cell>
          <cell r="DU163">
            <v>0</v>
          </cell>
          <cell r="DV163">
            <v>0</v>
          </cell>
          <cell r="DW163">
            <v>0</v>
          </cell>
          <cell r="DX163">
            <v>0</v>
          </cell>
          <cell r="DY163">
            <v>0</v>
          </cell>
          <cell r="DZ163">
            <v>0</v>
          </cell>
          <cell r="EA163">
            <v>0</v>
          </cell>
          <cell r="EB163">
            <v>0</v>
          </cell>
          <cell r="EC163">
            <v>0</v>
          </cell>
          <cell r="ED163">
            <v>0</v>
          </cell>
          <cell r="EE163">
            <v>0</v>
          </cell>
          <cell r="EF163">
            <v>0</v>
          </cell>
          <cell r="EG163">
            <v>0</v>
          </cell>
          <cell r="EH163">
            <v>0</v>
          </cell>
          <cell r="EI163">
            <v>0</v>
          </cell>
          <cell r="EJ163">
            <v>0</v>
          </cell>
          <cell r="EK163">
            <v>0</v>
          </cell>
          <cell r="EL163">
            <v>0</v>
          </cell>
          <cell r="EM163">
            <v>0</v>
          </cell>
          <cell r="EN163">
            <v>0</v>
          </cell>
          <cell r="EO163">
            <v>0</v>
          </cell>
        </row>
        <row r="164">
          <cell r="E164" t="str">
            <v>Strengthen capacities of Member States to successfully complete the Implementation Review Mechanism of the UN Convention against Corruption in line with international standards.</v>
          </cell>
          <cell r="F164"/>
          <cell r="G164">
            <v>2021</v>
          </cell>
          <cell r="H164">
            <v>2022</v>
          </cell>
          <cell r="I164" t="str">
            <v>Ms. Bo Shakira Harris            boshakira.harris@un.org</v>
          </cell>
          <cell r="J164"/>
          <cell r="K164"/>
          <cell r="L164"/>
          <cell r="M164"/>
          <cell r="N164"/>
          <cell r="O164"/>
          <cell r="P164"/>
          <cell r="Q164"/>
          <cell r="R164" t="str">
            <v xml:space="preserve">UNODC will provide technical assistance to St. Lucia to ensure capacity for the successful completion of the Self-Assessment Check List of the Implementation Review Mechanism, and for the successful completion of the review. Likewise, UNODC will also support the particpation of St. Lucia in the Review of Guyana for which it has drawn lots. </v>
          </cell>
          <cell r="S164"/>
          <cell r="T164"/>
          <cell r="U164" t="str">
            <v>Contribute to gender equality/women’s empowerment in a limited way (1)</v>
          </cell>
          <cell r="V164" t="str">
            <v>Limited contribution to realization of human rights (1)</v>
          </cell>
          <cell r="W164" t="str">
            <v>Sustaining Peace is the Principal objective   (3)</v>
          </cell>
          <cell r="X164" t="str">
            <v>Capacity Development/Technical Assistance </v>
          </cell>
          <cell r="Y164"/>
          <cell r="Z164" t="str">
            <v xml:space="preserve">Other </v>
          </cell>
          <cell r="AA164" t="str">
            <v>16.6 Develop effective, accountable and transparent institutions at all levels</v>
          </cell>
          <cell r="AB164"/>
          <cell r="AC164"/>
          <cell r="AD164"/>
          <cell r="AE164"/>
          <cell r="AF164" t="str">
            <v>Crime and Security</v>
          </cell>
          <cell r="AG164" t="str">
            <v>Access to Justice</v>
          </cell>
          <cell r="AH164" t="str">
            <v>Regional Cooperation</v>
          </cell>
          <cell r="AI164" t="str">
            <v>Strengthening health, safety, and security systems, improving health services, and promoting healthy lifestyles.</v>
          </cell>
          <cell r="AJ164" t="str">
            <v>Tailored Policy Support &amp; Technical Assistance</v>
          </cell>
          <cell r="AK164" t="str">
            <v>United Nations Office on Drugs and Crime (UNODC)</v>
          </cell>
          <cell r="AL164" t="str">
            <v>TBC</v>
          </cell>
          <cell r="AM164" t="str">
            <v>National: Ministry of the Public Service, Home Affairs, Labour &amp; Gender Affairs;</v>
          </cell>
          <cell r="AN164" t="str">
            <v>IGO/RGO (International or Regional Organization)</v>
          </cell>
          <cell r="AO164" t="str">
            <v>Regional: Caricom Implementing Agency for Crime and Security (Caricom- IMPACS)</v>
          </cell>
          <cell r="AP164" t="str">
            <v>Regional Security System (RSS)</v>
          </cell>
          <cell r="AQ164" t="str">
            <v>St. Lucia successfully completes and submits the UNCAC Implementation Reiview Mechanism, and supports the IRM process in Guyana.</v>
          </cell>
          <cell r="AR164" t="str">
            <v>16.6.2 Proportion of population satisfied with their last experience of public services</v>
          </cell>
          <cell r="AS164"/>
          <cell r="AT164"/>
          <cell r="AU164"/>
          <cell r="AV164"/>
          <cell r="AW164"/>
          <cell r="AX164"/>
          <cell r="AY164"/>
          <cell r="AZ164">
            <v>0</v>
          </cell>
          <cell r="BA164"/>
          <cell r="BB164"/>
          <cell r="BC164">
            <v>0</v>
          </cell>
          <cell r="BD164"/>
          <cell r="BE164"/>
          <cell r="BF164">
            <v>0</v>
          </cell>
          <cell r="BG164"/>
          <cell r="BH164"/>
          <cell r="BI164">
            <v>0</v>
          </cell>
          <cell r="BJ164"/>
          <cell r="BK164"/>
          <cell r="BL164">
            <v>0</v>
          </cell>
          <cell r="BM164"/>
          <cell r="BN164"/>
          <cell r="BO164">
            <v>0</v>
          </cell>
          <cell r="BP164"/>
          <cell r="BQ164"/>
          <cell r="BR164">
            <v>0</v>
          </cell>
          <cell r="BS164"/>
          <cell r="BT164"/>
          <cell r="BU164">
            <v>0</v>
          </cell>
          <cell r="BV164"/>
          <cell r="BW164"/>
          <cell r="BX164">
            <v>0</v>
          </cell>
          <cell r="BY164"/>
          <cell r="BZ164"/>
          <cell r="CA164">
            <v>0</v>
          </cell>
          <cell r="CB164">
            <v>0</v>
          </cell>
          <cell r="CC164">
            <v>0</v>
          </cell>
          <cell r="CD164">
            <v>0</v>
          </cell>
          <cell r="CE164"/>
          <cell r="CF164"/>
          <cell r="CG164">
            <v>0</v>
          </cell>
          <cell r="CH164"/>
          <cell r="CI164"/>
          <cell r="CJ164">
            <v>0</v>
          </cell>
          <cell r="CK164"/>
          <cell r="CL164"/>
          <cell r="CM164">
            <v>0</v>
          </cell>
          <cell r="CN164"/>
          <cell r="CO164"/>
          <cell r="CP164">
            <v>0</v>
          </cell>
          <cell r="CQ164"/>
          <cell r="CR164"/>
          <cell r="CS164">
            <v>0</v>
          </cell>
          <cell r="CT164"/>
          <cell r="CU164"/>
          <cell r="CV164">
            <v>0</v>
          </cell>
          <cell r="CW164"/>
          <cell r="CX164"/>
          <cell r="CY164">
            <v>0</v>
          </cell>
          <cell r="CZ164"/>
          <cell r="DA164"/>
          <cell r="DB164">
            <v>0</v>
          </cell>
          <cell r="DC164"/>
          <cell r="DD164"/>
          <cell r="DE164">
            <v>0</v>
          </cell>
          <cell r="DF164"/>
          <cell r="DG164"/>
          <cell r="DH164">
            <v>0</v>
          </cell>
          <cell r="DI164"/>
          <cell r="DJ164"/>
          <cell r="DK164">
            <v>0</v>
          </cell>
          <cell r="DL164">
            <v>0</v>
          </cell>
          <cell r="DM164">
            <v>0</v>
          </cell>
          <cell r="DN164">
            <v>0</v>
          </cell>
          <cell r="DO164">
            <v>0</v>
          </cell>
          <cell r="DP164">
            <v>0</v>
          </cell>
          <cell r="DQ164">
            <v>0</v>
          </cell>
          <cell r="DR164">
            <v>0</v>
          </cell>
          <cell r="DS164">
            <v>0</v>
          </cell>
          <cell r="DT164">
            <v>0</v>
          </cell>
          <cell r="DU164">
            <v>0</v>
          </cell>
          <cell r="DV164">
            <v>0</v>
          </cell>
          <cell r="DW164">
            <v>0</v>
          </cell>
          <cell r="DX164">
            <v>0</v>
          </cell>
          <cell r="DY164">
            <v>0</v>
          </cell>
          <cell r="DZ164">
            <v>0</v>
          </cell>
          <cell r="EA164">
            <v>0</v>
          </cell>
          <cell r="EB164">
            <v>0</v>
          </cell>
          <cell r="EC164">
            <v>0</v>
          </cell>
          <cell r="ED164">
            <v>0</v>
          </cell>
          <cell r="EE164">
            <v>0</v>
          </cell>
          <cell r="EF164">
            <v>0</v>
          </cell>
          <cell r="EG164">
            <v>0</v>
          </cell>
          <cell r="EH164">
            <v>0</v>
          </cell>
          <cell r="EI164">
            <v>0</v>
          </cell>
          <cell r="EJ164">
            <v>0</v>
          </cell>
          <cell r="EK164">
            <v>0</v>
          </cell>
          <cell r="EL164">
            <v>0</v>
          </cell>
          <cell r="EM164">
            <v>0</v>
          </cell>
          <cell r="EN164">
            <v>0</v>
          </cell>
          <cell r="EO164">
            <v>0</v>
          </cell>
        </row>
        <row r="165">
          <cell r="E165" t="str">
            <v>Strengthen capacities of national and local agencies to follow-up on the findings and recommendations emerging from the Implementation Review Mechanism of the UN Convention against Corruption in line with international standards.</v>
          </cell>
          <cell r="F165"/>
          <cell r="G165">
            <v>2022</v>
          </cell>
          <cell r="H165">
            <v>2023</v>
          </cell>
          <cell r="I165" t="str">
            <v>Ms. Bo Shakira Harris            boshakira.harris@un.org</v>
          </cell>
          <cell r="U165" t="str">
            <v>Contribute to gender equality/women’s empowerment in a limited way (1)</v>
          </cell>
          <cell r="V165" t="str">
            <v>Limited contribution to realization of human rights (1)</v>
          </cell>
          <cell r="W165" t="str">
            <v>Sustaining Peace is the Principal objective   (3)</v>
          </cell>
          <cell r="X165" t="str">
            <v>Capacity Development/Technical Assistance </v>
          </cell>
          <cell r="Y165"/>
          <cell r="Z165" t="str">
            <v xml:space="preserve">Other </v>
          </cell>
          <cell r="AA165" t="str">
            <v>16.6 Develop effective, accountable and transparent institutions at all levels</v>
          </cell>
          <cell r="AB165"/>
          <cell r="AC165"/>
          <cell r="AD165"/>
          <cell r="AE165"/>
          <cell r="AF165" t="str">
            <v>Crime and Security</v>
          </cell>
          <cell r="AG165" t="str">
            <v>Access to Justice</v>
          </cell>
          <cell r="AH165" t="str">
            <v>Regional Cooperation</v>
          </cell>
          <cell r="AI165" t="str">
            <v>Strengthening health, safety, and security systems, improving health services, and promoting healthy lifestyles.</v>
          </cell>
          <cell r="AJ165" t="str">
            <v>Tailored Policy Support &amp; Technical Assistance</v>
          </cell>
          <cell r="AK165" t="str">
            <v>United Nations Office on Drugs and Crime (UNODC)</v>
          </cell>
          <cell r="AL165" t="str">
            <v>TBC</v>
          </cell>
          <cell r="AM165" t="str">
            <v>National: Ministry of the Public Service, Home Affairs, Labour &amp; Gender Affairs;</v>
          </cell>
          <cell r="AN165" t="str">
            <v>IGO/RGO (International or Regional Organization)</v>
          </cell>
          <cell r="AO165" t="str">
            <v>Regional: Caricom Implementing Agency for Crime and Security (Caricom- IMPACS)</v>
          </cell>
          <cell r="AP165"/>
          <cell r="AQ165" t="str">
            <v>At least one (1) CARICOM Member State supported in the implementation of recommendations produced through the UNCAC Implementation Review Mechanism</v>
          </cell>
          <cell r="AR165" t="str">
            <v>16.6.2 Proportion of population satisfied with their last experience of public services</v>
          </cell>
          <cell r="AU165"/>
          <cell r="AV165"/>
          <cell r="AW165"/>
          <cell r="AX165"/>
          <cell r="AY165"/>
          <cell r="AZ165">
            <v>0</v>
          </cell>
          <cell r="BA165"/>
          <cell r="BB165"/>
          <cell r="BC165">
            <v>0</v>
          </cell>
          <cell r="BD165"/>
          <cell r="BE165"/>
          <cell r="BF165">
            <v>0</v>
          </cell>
          <cell r="BG165"/>
          <cell r="BH165"/>
          <cell r="BI165">
            <v>0</v>
          </cell>
          <cell r="BJ165"/>
          <cell r="BK165"/>
          <cell r="BL165">
            <v>0</v>
          </cell>
          <cell r="BM165"/>
          <cell r="BN165"/>
          <cell r="BO165">
            <v>0</v>
          </cell>
          <cell r="BP165"/>
          <cell r="BQ165"/>
          <cell r="BR165">
            <v>0</v>
          </cell>
          <cell r="BS165"/>
          <cell r="BT165"/>
          <cell r="BU165">
            <v>0</v>
          </cell>
          <cell r="BV165"/>
          <cell r="BW165"/>
          <cell r="BX165">
            <v>0</v>
          </cell>
          <cell r="BY165"/>
          <cell r="BZ165"/>
          <cell r="CA165">
            <v>0</v>
          </cell>
          <cell r="CB165">
            <v>0</v>
          </cell>
          <cell r="CC165">
            <v>0</v>
          </cell>
          <cell r="CD165">
            <v>0</v>
          </cell>
          <cell r="CE165"/>
          <cell r="CF165"/>
          <cell r="CG165">
            <v>0</v>
          </cell>
          <cell r="CH165"/>
          <cell r="CI165"/>
          <cell r="CJ165">
            <v>0</v>
          </cell>
          <cell r="CK165"/>
          <cell r="CL165"/>
          <cell r="CM165">
            <v>0</v>
          </cell>
          <cell r="CN165"/>
          <cell r="CO165"/>
          <cell r="CP165">
            <v>0</v>
          </cell>
          <cell r="CQ165"/>
          <cell r="CR165"/>
          <cell r="CS165">
            <v>0</v>
          </cell>
          <cell r="CT165"/>
          <cell r="CU165"/>
          <cell r="CV165">
            <v>0</v>
          </cell>
          <cell r="CW165"/>
          <cell r="CX165"/>
          <cell r="CY165">
            <v>0</v>
          </cell>
          <cell r="CZ165"/>
          <cell r="DA165"/>
          <cell r="DB165">
            <v>0</v>
          </cell>
          <cell r="DC165"/>
          <cell r="DD165"/>
          <cell r="DE165">
            <v>0</v>
          </cell>
          <cell r="DF165"/>
          <cell r="DG165"/>
          <cell r="DH165">
            <v>0</v>
          </cell>
          <cell r="DI165"/>
          <cell r="DJ165"/>
          <cell r="DK165">
            <v>0</v>
          </cell>
          <cell r="DL165">
            <v>0</v>
          </cell>
          <cell r="DM165">
            <v>0</v>
          </cell>
          <cell r="DN165">
            <v>0</v>
          </cell>
          <cell r="DO165">
            <v>0</v>
          </cell>
          <cell r="DP165">
            <v>0</v>
          </cell>
          <cell r="DQ165">
            <v>0</v>
          </cell>
          <cell r="DR165">
            <v>0</v>
          </cell>
          <cell r="DS165">
            <v>0</v>
          </cell>
          <cell r="DT165">
            <v>0</v>
          </cell>
          <cell r="DU165">
            <v>0</v>
          </cell>
          <cell r="DV165">
            <v>0</v>
          </cell>
          <cell r="DW165">
            <v>0</v>
          </cell>
          <cell r="DX165">
            <v>0</v>
          </cell>
          <cell r="DY165">
            <v>0</v>
          </cell>
          <cell r="DZ165">
            <v>0</v>
          </cell>
          <cell r="EA165">
            <v>0</v>
          </cell>
          <cell r="EB165">
            <v>0</v>
          </cell>
          <cell r="EC165">
            <v>0</v>
          </cell>
          <cell r="ED165">
            <v>0</v>
          </cell>
          <cell r="EE165">
            <v>0</v>
          </cell>
          <cell r="EF165">
            <v>0</v>
          </cell>
          <cell r="EG165">
            <v>0</v>
          </cell>
          <cell r="EH165">
            <v>0</v>
          </cell>
          <cell r="EI165">
            <v>0</v>
          </cell>
          <cell r="EJ165">
            <v>0</v>
          </cell>
          <cell r="EK165">
            <v>0</v>
          </cell>
          <cell r="EL165">
            <v>0</v>
          </cell>
          <cell r="EM165">
            <v>0</v>
          </cell>
          <cell r="EN165">
            <v>0</v>
          </cell>
          <cell r="EO165">
            <v>0</v>
          </cell>
        </row>
        <row r="166">
          <cell r="E166" t="str">
            <v xml:space="preserve">Support a harmonized approach  to  continue  supporting  Member  States  on  the  implementation  of  specialized  cross-border   approaches   that   have   demonstrated   positive  results  on  detection  and  interdiction  of  illegal  trafficking  </v>
          </cell>
          <cell r="F166"/>
          <cell r="G166">
            <v>2016</v>
          </cell>
          <cell r="H166">
            <v>2024</v>
          </cell>
          <cell r="I166" t="str">
            <v>Ms. Bo Shakira Harris            boshakira.harris@un.org</v>
          </cell>
          <cell r="J166"/>
          <cell r="K166"/>
          <cell r="L166" t="str">
            <v xml:space="preserve">UNODC will continue to support Barbados in the implementation of the UNODC-WCO-INTERPOL Airport Communication Project through to 2024 in accordance with funding. </v>
          </cell>
          <cell r="M166"/>
          <cell r="N166"/>
          <cell r="O166"/>
          <cell r="Q166"/>
          <cell r="S166"/>
          <cell r="U166" t="str">
            <v>Gender equality/women’s empowerment is a significant objective (2)</v>
          </cell>
          <cell r="V166" t="str">
            <v>Significant contribution to realization of human rights (2)</v>
          </cell>
          <cell r="W166" t="str">
            <v>Sustaining Peace is the Principal objective   (3)</v>
          </cell>
          <cell r="X166" t="str">
            <v>Capacity Development/Technical Assistance </v>
          </cell>
          <cell r="Y166"/>
          <cell r="Z166" t="str">
            <v xml:space="preserve">Other </v>
          </cell>
          <cell r="AA166" t="str">
            <v>16.4 By 2030, significantly reduce illicit financial and arms flows, strengthen the recovery and return of stolen assets and combat all forms of organized crime</v>
          </cell>
          <cell r="AF166" t="str">
            <v>Crime and Security</v>
          </cell>
          <cell r="AG166" t="str">
            <v>Access to Justice</v>
          </cell>
          <cell r="AH166" t="str">
            <v>Regional Cooperation</v>
          </cell>
          <cell r="AI166" t="str">
            <v>Strengthening health, safety, and security systems, improving health services, and promoting healthy lifestyles.</v>
          </cell>
          <cell r="AJ166" t="str">
            <v>Tailored Policy Support &amp; Technical Assistance</v>
          </cell>
          <cell r="AK166" t="str">
            <v>United Nations Office on Drugs and Crime (UNODC)</v>
          </cell>
          <cell r="AL166" t="str">
            <v>European Union</v>
          </cell>
          <cell r="AM166" t="str">
            <v>National: Ministry of the Public Service, Home Affairs, Labour &amp; Gender Affairs;</v>
          </cell>
          <cell r="AN166" t="str">
            <v>IGO/RGO (International or Regional Organization)</v>
          </cell>
          <cell r="AO166" t="str">
            <v>Regional: Caricom Implementing Agency for Crime and Security (Caricom- IMPACS)</v>
          </cell>
          <cell r="AQ166" t="str">
            <v>Barbados has increased capacity for national, regional and international coorindation for the detection, investigation and interception of suspcious passengers, cargo and mail at the international airport.</v>
          </cell>
          <cell r="AR166"/>
          <cell r="AU166"/>
          <cell r="AV166"/>
          <cell r="AW166"/>
          <cell r="AX166"/>
          <cell r="AY166"/>
          <cell r="AZ166">
            <v>0</v>
          </cell>
          <cell r="BA166">
            <v>125000</v>
          </cell>
          <cell r="BB166">
            <v>25000</v>
          </cell>
          <cell r="BC166">
            <v>100000</v>
          </cell>
          <cell r="BD166"/>
          <cell r="BE166"/>
          <cell r="BF166">
            <v>0</v>
          </cell>
          <cell r="BG166"/>
          <cell r="BH166"/>
          <cell r="BI166">
            <v>0</v>
          </cell>
          <cell r="BJ166"/>
          <cell r="BK166"/>
          <cell r="BL166">
            <v>0</v>
          </cell>
          <cell r="BM166"/>
          <cell r="BN166"/>
          <cell r="BO166">
            <v>0</v>
          </cell>
          <cell r="BP166"/>
          <cell r="BQ166"/>
          <cell r="BR166">
            <v>0</v>
          </cell>
          <cell r="BS166"/>
          <cell r="BT166"/>
          <cell r="BU166">
            <v>0</v>
          </cell>
          <cell r="BV166"/>
          <cell r="BW166"/>
          <cell r="BX166">
            <v>0</v>
          </cell>
          <cell r="BY166"/>
          <cell r="BZ166"/>
          <cell r="CA166">
            <v>0</v>
          </cell>
          <cell r="CB166">
            <v>125000</v>
          </cell>
          <cell r="CC166">
            <v>25000</v>
          </cell>
          <cell r="CD166">
            <v>100000</v>
          </cell>
          <cell r="CE166"/>
          <cell r="CF166"/>
          <cell r="CG166">
            <v>0</v>
          </cell>
          <cell r="CH166"/>
          <cell r="CI166"/>
          <cell r="CJ166">
            <v>0</v>
          </cell>
          <cell r="CK166">
            <v>125000</v>
          </cell>
          <cell r="CL166">
            <v>0</v>
          </cell>
          <cell r="CM166">
            <v>125000</v>
          </cell>
          <cell r="CN166"/>
          <cell r="CO166"/>
          <cell r="CP166">
            <v>0</v>
          </cell>
          <cell r="CQ166"/>
          <cell r="CR166"/>
          <cell r="CS166">
            <v>0</v>
          </cell>
          <cell r="CT166"/>
          <cell r="CU166"/>
          <cell r="CV166">
            <v>0</v>
          </cell>
          <cell r="CW166"/>
          <cell r="CX166"/>
          <cell r="CY166">
            <v>0</v>
          </cell>
          <cell r="CZ166"/>
          <cell r="DA166"/>
          <cell r="DB166">
            <v>0</v>
          </cell>
          <cell r="DC166"/>
          <cell r="DD166"/>
          <cell r="DE166">
            <v>0</v>
          </cell>
          <cell r="DF166"/>
          <cell r="DG166"/>
          <cell r="DH166">
            <v>0</v>
          </cell>
          <cell r="DI166"/>
          <cell r="DJ166"/>
          <cell r="DK166">
            <v>0</v>
          </cell>
          <cell r="DL166">
            <v>125000</v>
          </cell>
          <cell r="DM166">
            <v>0</v>
          </cell>
          <cell r="DN166">
            <v>125000</v>
          </cell>
          <cell r="DO166">
            <v>0</v>
          </cell>
          <cell r="DP166">
            <v>0</v>
          </cell>
          <cell r="DQ166">
            <v>0</v>
          </cell>
          <cell r="DR166">
            <v>0</v>
          </cell>
          <cell r="DS166">
            <v>0</v>
          </cell>
          <cell r="DT166">
            <v>0</v>
          </cell>
          <cell r="DU166">
            <v>250000</v>
          </cell>
          <cell r="DV166">
            <v>25000</v>
          </cell>
          <cell r="DW166">
            <v>225000</v>
          </cell>
          <cell r="DX166">
            <v>0</v>
          </cell>
          <cell r="DY166">
            <v>0</v>
          </cell>
          <cell r="DZ166">
            <v>0</v>
          </cell>
          <cell r="EA166">
            <v>0</v>
          </cell>
          <cell r="EB166">
            <v>0</v>
          </cell>
          <cell r="EC166">
            <v>0</v>
          </cell>
          <cell r="ED166">
            <v>0</v>
          </cell>
          <cell r="EE166">
            <v>0</v>
          </cell>
          <cell r="EF166">
            <v>0</v>
          </cell>
          <cell r="EG166">
            <v>0</v>
          </cell>
          <cell r="EH166">
            <v>0</v>
          </cell>
          <cell r="EI166">
            <v>0</v>
          </cell>
          <cell r="EJ166">
            <v>0</v>
          </cell>
          <cell r="EK166">
            <v>0</v>
          </cell>
          <cell r="EL166">
            <v>0</v>
          </cell>
          <cell r="EM166">
            <v>0</v>
          </cell>
          <cell r="EN166">
            <v>0</v>
          </cell>
          <cell r="EO166">
            <v>0</v>
          </cell>
        </row>
        <row r="167">
          <cell r="E167" t="str">
            <v xml:space="preserve">Capacities enhanced and meaningful youth engagement supported to promote inclusive and peaceful ​Caribbean SIDS. </v>
          </cell>
          <cell r="F167"/>
          <cell r="G167"/>
          <cell r="H167"/>
          <cell r="I167"/>
          <cell r="J167"/>
          <cell r="K167"/>
          <cell r="L167"/>
          <cell r="M167"/>
          <cell r="N167"/>
          <cell r="O167"/>
          <cell r="P167"/>
          <cell r="Q167"/>
          <cell r="R167"/>
          <cell r="S167"/>
          <cell r="T167"/>
          <cell r="U167"/>
          <cell r="V167"/>
          <cell r="W167"/>
          <cell r="X167"/>
          <cell r="Y167"/>
          <cell r="Z167"/>
          <cell r="AA167"/>
          <cell r="AB167"/>
          <cell r="AC167"/>
          <cell r="AD167"/>
          <cell r="AE167"/>
          <cell r="AF167" t="str">
            <v>Gender-Based Violence Prevention</v>
          </cell>
          <cell r="AG167" t="str">
            <v>Access to Justice</v>
          </cell>
          <cell r="AH167" t="str">
            <v>Capacity Building</v>
          </cell>
          <cell r="AI167"/>
          <cell r="AJ167" t="str">
            <v>Tailored Policy Support &amp; Technical Assistance</v>
          </cell>
          <cell r="AK167" t="str">
            <v>United Nations Educational, Scientific and Cultural Organization (UNESCO)</v>
          </cell>
          <cell r="AL167"/>
          <cell r="AM167"/>
          <cell r="AN167"/>
          <cell r="AO167"/>
          <cell r="AP167"/>
          <cell r="AQ167"/>
          <cell r="AR167"/>
          <cell r="AS167"/>
          <cell r="AT167"/>
          <cell r="AU167"/>
          <cell r="AV167"/>
          <cell r="AW167"/>
          <cell r="AX167"/>
          <cell r="AY167"/>
          <cell r="AZ167">
            <v>0</v>
          </cell>
          <cell r="BA167"/>
          <cell r="BB167"/>
          <cell r="BC167">
            <v>0</v>
          </cell>
          <cell r="BD167"/>
          <cell r="BE167"/>
          <cell r="BF167">
            <v>0</v>
          </cell>
          <cell r="BG167"/>
          <cell r="BH167"/>
          <cell r="BI167">
            <v>0</v>
          </cell>
          <cell r="BJ167"/>
          <cell r="BK167"/>
          <cell r="BL167">
            <v>0</v>
          </cell>
          <cell r="BM167"/>
          <cell r="BN167"/>
          <cell r="BO167">
            <v>0</v>
          </cell>
          <cell r="BP167"/>
          <cell r="BQ167"/>
          <cell r="BR167">
            <v>0</v>
          </cell>
          <cell r="BS167"/>
          <cell r="BT167"/>
          <cell r="BU167">
            <v>0</v>
          </cell>
          <cell r="BV167"/>
          <cell r="BW167"/>
          <cell r="BX167">
            <v>0</v>
          </cell>
          <cell r="BY167"/>
          <cell r="BZ167"/>
          <cell r="CA167">
            <v>0</v>
          </cell>
          <cell r="CB167">
            <v>0</v>
          </cell>
          <cell r="CC167">
            <v>0</v>
          </cell>
          <cell r="CD167">
            <v>0</v>
          </cell>
          <cell r="CE167"/>
          <cell r="CF167"/>
          <cell r="CG167">
            <v>0</v>
          </cell>
          <cell r="CH167"/>
          <cell r="CI167"/>
          <cell r="CJ167">
            <v>0</v>
          </cell>
          <cell r="CK167"/>
          <cell r="CL167"/>
          <cell r="CM167">
            <v>0</v>
          </cell>
          <cell r="CN167"/>
          <cell r="CO167"/>
          <cell r="CP167">
            <v>0</v>
          </cell>
          <cell r="CQ167"/>
          <cell r="CR167"/>
          <cell r="CS167">
            <v>0</v>
          </cell>
          <cell r="CT167"/>
          <cell r="CU167"/>
          <cell r="CV167">
            <v>0</v>
          </cell>
          <cell r="CW167"/>
          <cell r="CX167"/>
          <cell r="CY167">
            <v>0</v>
          </cell>
          <cell r="CZ167"/>
          <cell r="DA167"/>
          <cell r="DB167">
            <v>0</v>
          </cell>
          <cell r="DC167"/>
          <cell r="DD167"/>
          <cell r="DE167">
            <v>0</v>
          </cell>
          <cell r="DF167"/>
          <cell r="DG167"/>
          <cell r="DH167">
            <v>0</v>
          </cell>
          <cell r="DI167"/>
          <cell r="DJ167"/>
          <cell r="DK167">
            <v>0</v>
          </cell>
          <cell r="DL167">
            <v>0</v>
          </cell>
          <cell r="DM167">
            <v>0</v>
          </cell>
          <cell r="DN167">
            <v>0</v>
          </cell>
          <cell r="DO167">
            <v>0</v>
          </cell>
          <cell r="DP167">
            <v>0</v>
          </cell>
          <cell r="DQ167">
            <v>0</v>
          </cell>
          <cell r="DR167">
            <v>0</v>
          </cell>
          <cell r="DS167">
            <v>0</v>
          </cell>
          <cell r="DT167">
            <v>0</v>
          </cell>
          <cell r="DU167">
            <v>0</v>
          </cell>
          <cell r="DV167">
            <v>0</v>
          </cell>
          <cell r="DW167">
            <v>0</v>
          </cell>
          <cell r="DX167">
            <v>0</v>
          </cell>
          <cell r="DY167">
            <v>0</v>
          </cell>
          <cell r="DZ167">
            <v>0</v>
          </cell>
          <cell r="EA167">
            <v>0</v>
          </cell>
          <cell r="EB167">
            <v>0</v>
          </cell>
          <cell r="EC167">
            <v>0</v>
          </cell>
          <cell r="ED167">
            <v>0</v>
          </cell>
          <cell r="EE167">
            <v>0</v>
          </cell>
          <cell r="EF167">
            <v>0</v>
          </cell>
          <cell r="EG167">
            <v>0</v>
          </cell>
          <cell r="EH167">
            <v>0</v>
          </cell>
          <cell r="EI167">
            <v>0</v>
          </cell>
          <cell r="EJ167">
            <v>0</v>
          </cell>
          <cell r="EK167">
            <v>0</v>
          </cell>
          <cell r="EL167">
            <v>0</v>
          </cell>
          <cell r="EM167">
            <v>0</v>
          </cell>
          <cell r="EN167">
            <v>0</v>
          </cell>
          <cell r="EO167">
            <v>0</v>
          </cell>
        </row>
        <row r="168">
          <cell r="E168" t="str">
            <v>Strengthening and Protecting Barbados’ Cultural
Property: The Digitization and Conservation of Slavery
Records</v>
          </cell>
          <cell r="F168" t="str">
            <v>Reduced risk of loss of valuable national archival records
2. Facilitation of digital access to the archives department’s collections and services
3. Creation of national opportunities for new income revenue streams
4. Enhance Barbados’ Heritage Tourism product through facilitating digital family history, genealogy and academic research
5. Creation of an emergency contingency plan for historic records"</v>
          </cell>
          <cell r="G168"/>
          <cell r="H168"/>
          <cell r="I168"/>
          <cell r="J168"/>
          <cell r="K168"/>
          <cell r="L168"/>
          <cell r="M168"/>
          <cell r="N168"/>
          <cell r="O168"/>
          <cell r="P168"/>
          <cell r="Q168"/>
          <cell r="R168"/>
          <cell r="S168"/>
          <cell r="T168"/>
          <cell r="U168"/>
          <cell r="V168"/>
          <cell r="W168"/>
          <cell r="X168"/>
          <cell r="Y168"/>
          <cell r="Z168"/>
          <cell r="AA168"/>
          <cell r="AB168"/>
          <cell r="AC168"/>
          <cell r="AD168"/>
          <cell r="AE168"/>
          <cell r="AF168" t="str">
            <v>Support to Institutions</v>
          </cell>
          <cell r="AG168"/>
          <cell r="AH168"/>
          <cell r="AI168"/>
          <cell r="AJ168"/>
          <cell r="AK168" t="str">
            <v>United Nations Educational, Scientific and Cultural Organization (UNESCO)</v>
          </cell>
          <cell r="AL168"/>
          <cell r="AM168"/>
          <cell r="AN168"/>
          <cell r="AO168"/>
          <cell r="AP168"/>
          <cell r="AQ168"/>
          <cell r="AR168"/>
          <cell r="AS168"/>
          <cell r="AT168"/>
          <cell r="AU168"/>
          <cell r="AV168"/>
          <cell r="AW168"/>
          <cell r="AX168"/>
          <cell r="AY168"/>
          <cell r="AZ168">
            <v>0</v>
          </cell>
          <cell r="BA168"/>
          <cell r="BB168"/>
          <cell r="BC168">
            <v>0</v>
          </cell>
          <cell r="BD168"/>
          <cell r="BE168"/>
          <cell r="BF168">
            <v>0</v>
          </cell>
          <cell r="BG168"/>
          <cell r="BH168"/>
          <cell r="BI168">
            <v>0</v>
          </cell>
          <cell r="BJ168"/>
          <cell r="BK168"/>
          <cell r="BL168">
            <v>0</v>
          </cell>
          <cell r="BM168"/>
          <cell r="BN168"/>
          <cell r="BO168">
            <v>0</v>
          </cell>
          <cell r="BP168"/>
          <cell r="BQ168"/>
          <cell r="BR168">
            <v>0</v>
          </cell>
          <cell r="BS168"/>
          <cell r="BT168"/>
          <cell r="BU168">
            <v>0</v>
          </cell>
          <cell r="BV168"/>
          <cell r="BW168"/>
          <cell r="BX168">
            <v>0</v>
          </cell>
          <cell r="BY168"/>
          <cell r="BZ168"/>
          <cell r="CA168">
            <v>0</v>
          </cell>
          <cell r="CB168">
            <v>0</v>
          </cell>
          <cell r="CC168">
            <v>0</v>
          </cell>
          <cell r="CD168">
            <v>0</v>
          </cell>
          <cell r="CE168"/>
          <cell r="CF168"/>
          <cell r="CG168">
            <v>0</v>
          </cell>
          <cell r="CH168"/>
          <cell r="CI168"/>
          <cell r="CJ168">
            <v>0</v>
          </cell>
          <cell r="CK168"/>
          <cell r="CL168"/>
          <cell r="CM168">
            <v>0</v>
          </cell>
          <cell r="CN168"/>
          <cell r="CO168"/>
          <cell r="CP168">
            <v>0</v>
          </cell>
          <cell r="CQ168"/>
          <cell r="CR168"/>
          <cell r="CS168">
            <v>0</v>
          </cell>
          <cell r="CT168"/>
          <cell r="CU168"/>
          <cell r="CV168">
            <v>0</v>
          </cell>
          <cell r="CW168"/>
          <cell r="CX168"/>
          <cell r="CY168">
            <v>0</v>
          </cell>
          <cell r="CZ168"/>
          <cell r="DA168"/>
          <cell r="DB168">
            <v>0</v>
          </cell>
          <cell r="DC168"/>
          <cell r="DD168"/>
          <cell r="DE168">
            <v>0</v>
          </cell>
          <cell r="DF168"/>
          <cell r="DG168"/>
          <cell r="DH168">
            <v>0</v>
          </cell>
          <cell r="DI168"/>
          <cell r="DJ168"/>
          <cell r="DK168">
            <v>0</v>
          </cell>
          <cell r="DL168">
            <v>0</v>
          </cell>
          <cell r="DM168">
            <v>0</v>
          </cell>
          <cell r="DN168">
            <v>0</v>
          </cell>
          <cell r="DO168">
            <v>0</v>
          </cell>
          <cell r="DP168">
            <v>0</v>
          </cell>
          <cell r="DQ168">
            <v>0</v>
          </cell>
          <cell r="DR168">
            <v>0</v>
          </cell>
          <cell r="DS168">
            <v>0</v>
          </cell>
          <cell r="DT168">
            <v>0</v>
          </cell>
          <cell r="DU168">
            <v>0</v>
          </cell>
          <cell r="DV168">
            <v>0</v>
          </cell>
          <cell r="DW168">
            <v>0</v>
          </cell>
          <cell r="DX168">
            <v>0</v>
          </cell>
          <cell r="DY168">
            <v>0</v>
          </cell>
          <cell r="DZ168">
            <v>0</v>
          </cell>
          <cell r="EA168">
            <v>0</v>
          </cell>
          <cell r="EB168">
            <v>0</v>
          </cell>
          <cell r="EC168">
            <v>0</v>
          </cell>
          <cell r="ED168">
            <v>0</v>
          </cell>
          <cell r="EE168">
            <v>0</v>
          </cell>
          <cell r="EF168">
            <v>0</v>
          </cell>
          <cell r="EG168">
            <v>0</v>
          </cell>
          <cell r="EH168">
            <v>0</v>
          </cell>
          <cell r="EI168">
            <v>0</v>
          </cell>
          <cell r="EJ168">
            <v>0</v>
          </cell>
          <cell r="EK168">
            <v>0</v>
          </cell>
          <cell r="EL168">
            <v>0</v>
          </cell>
          <cell r="EM168">
            <v>0</v>
          </cell>
          <cell r="EN168">
            <v>0</v>
          </cell>
          <cell r="EO168">
            <v>0</v>
          </cell>
        </row>
        <row r="169">
          <cell r="E169" t="str">
            <v xml:space="preserve">Enhanced capacities among the media, sports and members of the creative and cultural industries and the women’s movement in CARICOM to report and promote positive social norms that promote gender equality and women’s empowerment. </v>
          </cell>
          <cell r="F169" t="str">
            <v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v>
          </cell>
          <cell r="G169"/>
          <cell r="H169"/>
          <cell r="I169"/>
          <cell r="J169"/>
          <cell r="K169"/>
          <cell r="L169"/>
          <cell r="M169"/>
          <cell r="N169"/>
          <cell r="O169"/>
          <cell r="P169"/>
          <cell r="Q169"/>
          <cell r="R169"/>
          <cell r="S169"/>
          <cell r="T169"/>
          <cell r="U169"/>
          <cell r="V169"/>
          <cell r="W169"/>
          <cell r="X169"/>
          <cell r="Y169"/>
          <cell r="Z169"/>
          <cell r="AA169"/>
          <cell r="AB169"/>
          <cell r="AC169"/>
          <cell r="AD169"/>
          <cell r="AE169"/>
          <cell r="AF169" t="str">
            <v>Gender discriminatory roles and practices</v>
          </cell>
          <cell r="AG169" t="str">
            <v>Support to Institutions</v>
          </cell>
          <cell r="AH169" t="str">
            <v>Capacity Building</v>
          </cell>
          <cell r="AI169"/>
          <cell r="AJ169" t="str">
            <v>Tailored Policy Support &amp; Technical Assistance</v>
          </cell>
          <cell r="AK169" t="str">
            <v>United Nations Entity for Gender Equality and the Empowerment of Women (UN Women)</v>
          </cell>
          <cell r="AL169"/>
          <cell r="AM169"/>
          <cell r="AN169"/>
          <cell r="AO169" t="str">
            <v>OECS, regional media houses</v>
          </cell>
          <cell r="AP169"/>
          <cell r="AQ169"/>
          <cell r="AR169"/>
          <cell r="AS169"/>
          <cell r="AT169"/>
          <cell r="AU169"/>
          <cell r="AV169"/>
          <cell r="AW169"/>
          <cell r="AX169"/>
          <cell r="AY169"/>
          <cell r="AZ169">
            <v>0</v>
          </cell>
          <cell r="BA169"/>
          <cell r="BB169"/>
          <cell r="BC169">
            <v>0</v>
          </cell>
          <cell r="BD169"/>
          <cell r="BE169"/>
          <cell r="BF169">
            <v>0</v>
          </cell>
          <cell r="BG169"/>
          <cell r="BH169"/>
          <cell r="BI169">
            <v>0</v>
          </cell>
          <cell r="BJ169"/>
          <cell r="BK169"/>
          <cell r="BL169">
            <v>0</v>
          </cell>
          <cell r="BM169"/>
          <cell r="BN169"/>
          <cell r="BO169">
            <v>0</v>
          </cell>
          <cell r="BP169"/>
          <cell r="BQ169"/>
          <cell r="BR169">
            <v>0</v>
          </cell>
          <cell r="BS169"/>
          <cell r="BT169"/>
          <cell r="BU169">
            <v>0</v>
          </cell>
          <cell r="BV169"/>
          <cell r="BW169"/>
          <cell r="BX169">
            <v>0</v>
          </cell>
          <cell r="BY169"/>
          <cell r="BZ169"/>
          <cell r="CA169">
            <v>0</v>
          </cell>
          <cell r="CB169">
            <v>0</v>
          </cell>
          <cell r="CC169">
            <v>0</v>
          </cell>
          <cell r="CD169">
            <v>0</v>
          </cell>
          <cell r="CE169"/>
          <cell r="CF169"/>
          <cell r="CG169">
            <v>0</v>
          </cell>
          <cell r="CH169"/>
          <cell r="CI169"/>
          <cell r="CJ169">
            <v>0</v>
          </cell>
          <cell r="CK169"/>
          <cell r="CL169"/>
          <cell r="CM169">
            <v>0</v>
          </cell>
          <cell r="CN169"/>
          <cell r="CO169"/>
          <cell r="CP169">
            <v>0</v>
          </cell>
          <cell r="CQ169"/>
          <cell r="CR169"/>
          <cell r="CS169">
            <v>0</v>
          </cell>
          <cell r="CT169"/>
          <cell r="CU169"/>
          <cell r="CV169">
            <v>0</v>
          </cell>
          <cell r="CW169"/>
          <cell r="CX169"/>
          <cell r="CY169">
            <v>0</v>
          </cell>
          <cell r="CZ169"/>
          <cell r="DA169"/>
          <cell r="DB169">
            <v>0</v>
          </cell>
          <cell r="DC169"/>
          <cell r="DD169"/>
          <cell r="DE169">
            <v>0</v>
          </cell>
          <cell r="DF169"/>
          <cell r="DG169"/>
          <cell r="DH169">
            <v>0</v>
          </cell>
          <cell r="DI169"/>
          <cell r="DJ169"/>
          <cell r="DK169">
            <v>0</v>
          </cell>
          <cell r="DL169">
            <v>0</v>
          </cell>
          <cell r="DM169">
            <v>0</v>
          </cell>
          <cell r="DN169">
            <v>0</v>
          </cell>
          <cell r="DO169">
            <v>0</v>
          </cell>
          <cell r="DP169">
            <v>0</v>
          </cell>
          <cell r="DQ169">
            <v>0</v>
          </cell>
          <cell r="DR169">
            <v>0</v>
          </cell>
          <cell r="DS169">
            <v>0</v>
          </cell>
          <cell r="DT169">
            <v>0</v>
          </cell>
          <cell r="DU169">
            <v>0</v>
          </cell>
          <cell r="DV169">
            <v>0</v>
          </cell>
          <cell r="DW169">
            <v>0</v>
          </cell>
          <cell r="DX169">
            <v>0</v>
          </cell>
          <cell r="DY169">
            <v>0</v>
          </cell>
          <cell r="DZ169">
            <v>0</v>
          </cell>
          <cell r="EA169">
            <v>0</v>
          </cell>
          <cell r="EB169">
            <v>0</v>
          </cell>
          <cell r="EC169">
            <v>0</v>
          </cell>
          <cell r="ED169">
            <v>0</v>
          </cell>
          <cell r="EE169">
            <v>0</v>
          </cell>
          <cell r="EF169">
            <v>0</v>
          </cell>
          <cell r="EG169">
            <v>0</v>
          </cell>
          <cell r="EH169">
            <v>0</v>
          </cell>
          <cell r="EI169">
            <v>0</v>
          </cell>
          <cell r="EJ169">
            <v>0</v>
          </cell>
          <cell r="EK169">
            <v>0</v>
          </cell>
          <cell r="EL169">
            <v>0</v>
          </cell>
          <cell r="EM169">
            <v>0</v>
          </cell>
          <cell r="EN169">
            <v>0</v>
          </cell>
          <cell r="EO169">
            <v>0</v>
          </cell>
        </row>
        <row r="170">
          <cell r="E170" t="str">
            <v>Strengthened capacity of and collaboration between NGMs and CSOs (including FBOs) to mainstream gender throughout regional and national policies and programmes. </v>
          </cell>
          <cell r="F170"/>
          <cell r="G170"/>
          <cell r="H170"/>
          <cell r="I170"/>
          <cell r="J170"/>
          <cell r="K170"/>
          <cell r="L170"/>
          <cell r="M170"/>
          <cell r="N170"/>
          <cell r="O170"/>
          <cell r="P170"/>
          <cell r="Q170"/>
          <cell r="R170"/>
          <cell r="S170"/>
          <cell r="T170"/>
          <cell r="U170"/>
          <cell r="V170"/>
          <cell r="W170"/>
          <cell r="X170"/>
          <cell r="Y170" t="str">
            <v>Women and Girls, CSOs NGMs</v>
          </cell>
          <cell r="Z170"/>
          <cell r="AA170"/>
          <cell r="AB170"/>
          <cell r="AC170"/>
          <cell r="AD170"/>
          <cell r="AE170"/>
          <cell r="AF170" t="str">
            <v>Gender discriminatory roles and practices</v>
          </cell>
          <cell r="AG170" t="str">
            <v>Support to Institutions</v>
          </cell>
          <cell r="AH170" t="str">
            <v>Capacity Building</v>
          </cell>
          <cell r="AI170" t="str">
            <v>Strengthening health, safety, and security systems, improving health services, and promoting healthy lifestyles.</v>
          </cell>
          <cell r="AJ170" t="str">
            <v>Tailored Policy Support &amp; Technical Assistance</v>
          </cell>
          <cell r="AK170" t="str">
            <v>United Nations Entity for Gender Equality and the Empowerment of Women (UN Women)</v>
          </cell>
          <cell r="AL170"/>
          <cell r="AM170" t="str">
            <v>National: Ministry of the Public Service, Home Affairs, Labour &amp; Gender Affairs; Ministry of Equity</v>
          </cell>
          <cell r="AN170"/>
          <cell r="AO170" t="str">
            <v>Caribbean Community Secretariat (CARICOM)</v>
          </cell>
          <cell r="AP170" t="str">
            <v xml:space="preserve">OECS </v>
          </cell>
          <cell r="AQ170"/>
          <cell r="AR170"/>
          <cell r="AS170"/>
          <cell r="AT170"/>
          <cell r="AU170"/>
          <cell r="AV170"/>
          <cell r="AW170"/>
          <cell r="AX170"/>
          <cell r="AY170"/>
          <cell r="AZ170">
            <v>0</v>
          </cell>
          <cell r="BA170"/>
          <cell r="BB170"/>
          <cell r="BC170">
            <v>0</v>
          </cell>
          <cell r="BD170"/>
          <cell r="BE170"/>
          <cell r="BF170">
            <v>0</v>
          </cell>
          <cell r="BG170"/>
          <cell r="BH170"/>
          <cell r="BI170">
            <v>0</v>
          </cell>
          <cell r="BJ170"/>
          <cell r="BK170"/>
          <cell r="BL170">
            <v>0</v>
          </cell>
          <cell r="BM170"/>
          <cell r="BN170"/>
          <cell r="BO170">
            <v>0</v>
          </cell>
          <cell r="BP170"/>
          <cell r="BQ170"/>
          <cell r="BR170">
            <v>0</v>
          </cell>
          <cell r="BS170"/>
          <cell r="BT170"/>
          <cell r="BU170">
            <v>0</v>
          </cell>
          <cell r="BV170"/>
          <cell r="BW170"/>
          <cell r="BX170">
            <v>0</v>
          </cell>
          <cell r="BY170"/>
          <cell r="BZ170"/>
          <cell r="CA170">
            <v>0</v>
          </cell>
          <cell r="CB170">
            <v>0</v>
          </cell>
          <cell r="CC170">
            <v>0</v>
          </cell>
          <cell r="CD170">
            <v>0</v>
          </cell>
          <cell r="CE170"/>
          <cell r="CF170"/>
          <cell r="CG170">
            <v>0</v>
          </cell>
          <cell r="CH170"/>
          <cell r="CI170"/>
          <cell r="CJ170">
            <v>0</v>
          </cell>
          <cell r="CK170"/>
          <cell r="CL170"/>
          <cell r="CM170">
            <v>0</v>
          </cell>
          <cell r="CN170"/>
          <cell r="CO170"/>
          <cell r="CP170">
            <v>0</v>
          </cell>
          <cell r="CQ170"/>
          <cell r="CR170"/>
          <cell r="CS170">
            <v>0</v>
          </cell>
          <cell r="CT170"/>
          <cell r="CU170"/>
          <cell r="CV170">
            <v>0</v>
          </cell>
          <cell r="CW170"/>
          <cell r="CX170"/>
          <cell r="CY170">
            <v>0</v>
          </cell>
          <cell r="CZ170"/>
          <cell r="DA170"/>
          <cell r="DB170">
            <v>0</v>
          </cell>
          <cell r="DC170"/>
          <cell r="DD170"/>
          <cell r="DE170">
            <v>0</v>
          </cell>
          <cell r="DF170"/>
          <cell r="DG170"/>
          <cell r="DH170">
            <v>0</v>
          </cell>
          <cell r="DI170"/>
          <cell r="DJ170"/>
          <cell r="DK170">
            <v>0</v>
          </cell>
          <cell r="DL170">
            <v>0</v>
          </cell>
          <cell r="DM170">
            <v>0</v>
          </cell>
          <cell r="DN170">
            <v>0</v>
          </cell>
          <cell r="DO170">
            <v>0</v>
          </cell>
          <cell r="DP170">
            <v>0</v>
          </cell>
          <cell r="DQ170">
            <v>0</v>
          </cell>
          <cell r="DR170">
            <v>0</v>
          </cell>
          <cell r="DS170">
            <v>0</v>
          </cell>
          <cell r="DT170">
            <v>0</v>
          </cell>
          <cell r="DU170">
            <v>0</v>
          </cell>
          <cell r="DV170">
            <v>0</v>
          </cell>
          <cell r="DW170">
            <v>0</v>
          </cell>
          <cell r="DX170">
            <v>0</v>
          </cell>
          <cell r="DY170">
            <v>0</v>
          </cell>
          <cell r="DZ170">
            <v>0</v>
          </cell>
          <cell r="EA170">
            <v>0</v>
          </cell>
          <cell r="EB170">
            <v>0</v>
          </cell>
          <cell r="EC170">
            <v>0</v>
          </cell>
          <cell r="ED170">
            <v>0</v>
          </cell>
          <cell r="EE170">
            <v>0</v>
          </cell>
          <cell r="EF170">
            <v>0</v>
          </cell>
          <cell r="EG170">
            <v>0</v>
          </cell>
          <cell r="EH170">
            <v>0</v>
          </cell>
          <cell r="EI170">
            <v>0</v>
          </cell>
          <cell r="EJ170">
            <v>0</v>
          </cell>
          <cell r="EK170">
            <v>0</v>
          </cell>
          <cell r="EL170">
            <v>0</v>
          </cell>
          <cell r="EM170">
            <v>0</v>
          </cell>
          <cell r="EN170">
            <v>0</v>
          </cell>
          <cell r="EO170">
            <v>0</v>
          </cell>
        </row>
        <row r="171">
          <cell r="E171" t="str">
            <v>Improved capacity of the UN, regional and national systems to produce and analyse gender statistics to measure progress on the SDGs.</v>
          </cell>
          <cell r="F171"/>
          <cell r="G171"/>
          <cell r="H171"/>
          <cell r="I171"/>
          <cell r="J171"/>
          <cell r="K171"/>
          <cell r="L171"/>
          <cell r="M171"/>
          <cell r="N171"/>
          <cell r="O171"/>
          <cell r="P171"/>
          <cell r="Q171"/>
          <cell r="R171"/>
          <cell r="S171"/>
          <cell r="T171"/>
          <cell r="U171"/>
          <cell r="V171"/>
          <cell r="W171"/>
          <cell r="X171"/>
          <cell r="Y171"/>
          <cell r="Z171"/>
          <cell r="AA171"/>
          <cell r="AB171"/>
          <cell r="AC171"/>
          <cell r="AD171"/>
          <cell r="AE171"/>
          <cell r="AF171" t="str">
            <v>Gender-Based Violence Prevention</v>
          </cell>
          <cell r="AG171" t="str">
            <v>Climate Change Adaptation and Resilience</v>
          </cell>
          <cell r="AH171" t="str">
            <v xml:space="preserve">Inclusive rural Transformation </v>
          </cell>
          <cell r="AI171"/>
          <cell r="AJ171" t="str">
            <v>Climate Change and Disaster Risk Reduction</v>
          </cell>
          <cell r="AK171" t="str">
            <v>United Nations Entity for Gender Equality and the Empowerment of Women (UN Women)</v>
          </cell>
          <cell r="AL171"/>
          <cell r="AM171"/>
          <cell r="AN171"/>
          <cell r="AO171"/>
          <cell r="AP171"/>
          <cell r="AQ171"/>
          <cell r="AR171"/>
          <cell r="AS171"/>
          <cell r="AT171"/>
          <cell r="AU171"/>
          <cell r="AV171"/>
          <cell r="AW171"/>
          <cell r="AX171"/>
          <cell r="AY171"/>
          <cell r="AZ171">
            <v>0</v>
          </cell>
          <cell r="BA171"/>
          <cell r="BB171"/>
          <cell r="BC171">
            <v>0</v>
          </cell>
          <cell r="BD171"/>
          <cell r="BE171"/>
          <cell r="BF171">
            <v>0</v>
          </cell>
          <cell r="BG171"/>
          <cell r="BH171"/>
          <cell r="BI171">
            <v>0</v>
          </cell>
          <cell r="BJ171"/>
          <cell r="BK171"/>
          <cell r="BL171">
            <v>0</v>
          </cell>
          <cell r="BM171"/>
          <cell r="BN171"/>
          <cell r="BO171">
            <v>0</v>
          </cell>
          <cell r="BP171"/>
          <cell r="BQ171"/>
          <cell r="BR171">
            <v>0</v>
          </cell>
          <cell r="BS171"/>
          <cell r="BT171"/>
          <cell r="BU171">
            <v>0</v>
          </cell>
          <cell r="BV171"/>
          <cell r="BW171"/>
          <cell r="BX171">
            <v>0</v>
          </cell>
          <cell r="BY171"/>
          <cell r="BZ171"/>
          <cell r="CA171">
            <v>0</v>
          </cell>
          <cell r="CB171">
            <v>0</v>
          </cell>
          <cell r="CC171">
            <v>0</v>
          </cell>
          <cell r="CD171">
            <v>0</v>
          </cell>
          <cell r="CE171"/>
          <cell r="CF171"/>
          <cell r="CG171">
            <v>0</v>
          </cell>
          <cell r="CH171"/>
          <cell r="CI171"/>
          <cell r="CJ171">
            <v>0</v>
          </cell>
          <cell r="CK171"/>
          <cell r="CL171"/>
          <cell r="CM171">
            <v>0</v>
          </cell>
          <cell r="CN171"/>
          <cell r="CO171"/>
          <cell r="CP171">
            <v>0</v>
          </cell>
          <cell r="CQ171"/>
          <cell r="CR171"/>
          <cell r="CS171">
            <v>0</v>
          </cell>
          <cell r="CT171"/>
          <cell r="CU171"/>
          <cell r="CV171">
            <v>0</v>
          </cell>
          <cell r="CW171"/>
          <cell r="CX171"/>
          <cell r="CY171">
            <v>0</v>
          </cell>
          <cell r="CZ171"/>
          <cell r="DA171"/>
          <cell r="DB171">
            <v>0</v>
          </cell>
          <cell r="DC171"/>
          <cell r="DD171"/>
          <cell r="DE171">
            <v>0</v>
          </cell>
          <cell r="DF171"/>
          <cell r="DG171"/>
          <cell r="DH171">
            <v>0</v>
          </cell>
          <cell r="DI171"/>
          <cell r="DJ171"/>
          <cell r="DK171">
            <v>0</v>
          </cell>
          <cell r="DL171">
            <v>0</v>
          </cell>
          <cell r="DM171">
            <v>0</v>
          </cell>
          <cell r="DN171">
            <v>0</v>
          </cell>
          <cell r="DO171">
            <v>0</v>
          </cell>
          <cell r="DP171">
            <v>0</v>
          </cell>
          <cell r="DQ171">
            <v>0</v>
          </cell>
          <cell r="DR171">
            <v>0</v>
          </cell>
          <cell r="DS171">
            <v>0</v>
          </cell>
          <cell r="DT171">
            <v>0</v>
          </cell>
          <cell r="DU171">
            <v>0</v>
          </cell>
          <cell r="DV171">
            <v>0</v>
          </cell>
          <cell r="DW171">
            <v>0</v>
          </cell>
          <cell r="DX171">
            <v>0</v>
          </cell>
          <cell r="DY171">
            <v>0</v>
          </cell>
          <cell r="DZ171">
            <v>0</v>
          </cell>
          <cell r="EA171">
            <v>0</v>
          </cell>
          <cell r="EB171">
            <v>0</v>
          </cell>
          <cell r="EC171">
            <v>0</v>
          </cell>
          <cell r="ED171">
            <v>0</v>
          </cell>
          <cell r="EE171">
            <v>0</v>
          </cell>
          <cell r="EF171">
            <v>0</v>
          </cell>
          <cell r="EG171">
            <v>0</v>
          </cell>
          <cell r="EH171">
            <v>0</v>
          </cell>
          <cell r="EI171">
            <v>0</v>
          </cell>
          <cell r="EJ171">
            <v>0</v>
          </cell>
          <cell r="EK171">
            <v>0</v>
          </cell>
          <cell r="EL171">
            <v>0</v>
          </cell>
          <cell r="EM171">
            <v>0</v>
          </cell>
          <cell r="EN171">
            <v>0</v>
          </cell>
          <cell r="EO171">
            <v>0</v>
          </cell>
        </row>
        <row r="172">
          <cell r="E172" t="str">
            <v xml:space="preserve">Strengthened skills among policymakers to develop GBV legislation and policy in line with international standards. </v>
          </cell>
          <cell r="F172" t="str">
            <v>CARICOM Implementing Agency for Crime and Security (CARICOM- IMPACS)</v>
          </cell>
          <cell r="G172"/>
          <cell r="H172"/>
          <cell r="I172"/>
          <cell r="J172"/>
          <cell r="K172"/>
          <cell r="L172"/>
          <cell r="M172"/>
          <cell r="N172"/>
          <cell r="O172"/>
          <cell r="P172"/>
          <cell r="Q172"/>
          <cell r="R172"/>
          <cell r="S172"/>
          <cell r="T172"/>
          <cell r="U172"/>
          <cell r="V172"/>
          <cell r="W172"/>
          <cell r="X172"/>
          <cell r="Y172" t="str">
            <v xml:space="preserve">Women and Girls </v>
          </cell>
          <cell r="Z172"/>
          <cell r="AA172"/>
          <cell r="AB172"/>
          <cell r="AC172"/>
          <cell r="AD172"/>
          <cell r="AE172"/>
          <cell r="AF172" t="str">
            <v>Gender-Based Violence Prevention</v>
          </cell>
          <cell r="AG172" t="str">
            <v>Capacity Building</v>
          </cell>
          <cell r="AH172" t="str">
            <v>Access to Justice</v>
          </cell>
          <cell r="AI172" t="str">
            <v>Strengthening health, safety, and security systems, improving health services, and promoting healthy lifestyles.</v>
          </cell>
          <cell r="AJ172" t="str">
            <v>COVID Response  &amp;  Socio-economic Recovery</v>
          </cell>
          <cell r="AK172" t="str">
            <v>United Nations Entity for Gender Equality and the Empowerment of Women (UN Women)</v>
          </cell>
          <cell r="AL172"/>
          <cell r="AM172" t="str">
            <v>National: Ministry of the Public Service, Home Affairs, Labour &amp; Gender Affairs; Ministry of Equity</v>
          </cell>
          <cell r="AN172"/>
          <cell r="AO172"/>
          <cell r="AP172"/>
          <cell r="AQ172"/>
          <cell r="AR172"/>
          <cell r="AS172"/>
          <cell r="AT172"/>
          <cell r="AU172"/>
          <cell r="AV172"/>
          <cell r="AW172"/>
          <cell r="AX172"/>
          <cell r="AY172"/>
          <cell r="AZ172">
            <v>0</v>
          </cell>
          <cell r="BA172"/>
          <cell r="BB172"/>
          <cell r="BC172">
            <v>0</v>
          </cell>
          <cell r="BD172"/>
          <cell r="BE172"/>
          <cell r="BF172">
            <v>0</v>
          </cell>
          <cell r="BG172"/>
          <cell r="BH172"/>
          <cell r="BI172">
            <v>0</v>
          </cell>
          <cell r="BJ172"/>
          <cell r="BK172"/>
          <cell r="BL172">
            <v>0</v>
          </cell>
          <cell r="BM172"/>
          <cell r="BN172"/>
          <cell r="BO172">
            <v>0</v>
          </cell>
          <cell r="BP172"/>
          <cell r="BQ172"/>
          <cell r="BR172">
            <v>0</v>
          </cell>
          <cell r="BS172"/>
          <cell r="BT172"/>
          <cell r="BU172">
            <v>0</v>
          </cell>
          <cell r="BV172"/>
          <cell r="BW172"/>
          <cell r="BX172">
            <v>0</v>
          </cell>
          <cell r="BY172"/>
          <cell r="BZ172"/>
          <cell r="CA172">
            <v>0</v>
          </cell>
          <cell r="CB172">
            <v>0</v>
          </cell>
          <cell r="CC172">
            <v>0</v>
          </cell>
          <cell r="CD172">
            <v>0</v>
          </cell>
          <cell r="CE172"/>
          <cell r="CF172"/>
          <cell r="CG172">
            <v>0</v>
          </cell>
          <cell r="CH172"/>
          <cell r="CI172"/>
          <cell r="CJ172">
            <v>0</v>
          </cell>
          <cell r="CK172"/>
          <cell r="CL172"/>
          <cell r="CM172">
            <v>0</v>
          </cell>
          <cell r="CN172"/>
          <cell r="CO172"/>
          <cell r="CP172">
            <v>0</v>
          </cell>
          <cell r="CQ172"/>
          <cell r="CR172"/>
          <cell r="CS172">
            <v>0</v>
          </cell>
          <cell r="CT172"/>
          <cell r="CU172"/>
          <cell r="CV172">
            <v>0</v>
          </cell>
          <cell r="CW172"/>
          <cell r="CX172"/>
          <cell r="CY172">
            <v>0</v>
          </cell>
          <cell r="CZ172"/>
          <cell r="DA172"/>
          <cell r="DB172">
            <v>0</v>
          </cell>
          <cell r="DC172"/>
          <cell r="DD172"/>
          <cell r="DE172">
            <v>0</v>
          </cell>
          <cell r="DF172"/>
          <cell r="DG172"/>
          <cell r="DH172">
            <v>0</v>
          </cell>
          <cell r="DI172"/>
          <cell r="DJ172"/>
          <cell r="DK172">
            <v>0</v>
          </cell>
          <cell r="DL172">
            <v>0</v>
          </cell>
          <cell r="DM172">
            <v>0</v>
          </cell>
          <cell r="DN172">
            <v>0</v>
          </cell>
          <cell r="DO172">
            <v>0</v>
          </cell>
          <cell r="DP172">
            <v>0</v>
          </cell>
          <cell r="DQ172">
            <v>0</v>
          </cell>
          <cell r="DR172">
            <v>0</v>
          </cell>
          <cell r="DS172">
            <v>0</v>
          </cell>
          <cell r="DT172">
            <v>0</v>
          </cell>
          <cell r="DU172">
            <v>0</v>
          </cell>
          <cell r="DV172">
            <v>0</v>
          </cell>
          <cell r="DW172">
            <v>0</v>
          </cell>
          <cell r="DX172">
            <v>0</v>
          </cell>
          <cell r="DY172">
            <v>0</v>
          </cell>
          <cell r="DZ172">
            <v>0</v>
          </cell>
          <cell r="EA172">
            <v>0</v>
          </cell>
          <cell r="EB172">
            <v>0</v>
          </cell>
          <cell r="EC172">
            <v>0</v>
          </cell>
          <cell r="ED172">
            <v>0</v>
          </cell>
          <cell r="EE172">
            <v>0</v>
          </cell>
          <cell r="EF172">
            <v>0</v>
          </cell>
          <cell r="EG172">
            <v>0</v>
          </cell>
          <cell r="EH172">
            <v>0</v>
          </cell>
          <cell r="EI172">
            <v>0</v>
          </cell>
          <cell r="EJ172">
            <v>0</v>
          </cell>
          <cell r="EK172">
            <v>0</v>
          </cell>
          <cell r="EL172">
            <v>0</v>
          </cell>
          <cell r="EM172">
            <v>0</v>
          </cell>
          <cell r="EN172">
            <v>0</v>
          </cell>
          <cell r="EO172">
            <v>0</v>
          </cell>
        </row>
        <row r="173">
          <cell r="E173" t="str">
            <v>National and sub-national systems and institutions plan, fund and deliver evidence-based programmes that prevent and respond to violence against women and girls and harmful practices, including in other sectors</v>
          </cell>
          <cell r="F173"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3">
            <v>43831</v>
          </cell>
          <cell r="H173" t="str">
            <v>31/12/2023</v>
          </cell>
          <cell r="I173" t="str">
            <v>Je'nille Maraj</v>
          </cell>
          <cell r="J173"/>
          <cell r="K173"/>
          <cell r="L173"/>
          <cell r="M173"/>
          <cell r="N173"/>
          <cell r="O173" t="str">
            <v>Pilot Gender-Responsive Budgeting in two Ministries</v>
          </cell>
          <cell r="P173"/>
          <cell r="Q173"/>
          <cell r="R173"/>
          <cell r="S173"/>
          <cell r="T173"/>
          <cell r="U173" t="str">
            <v>Gender equality/women’s empowerment is the principle objective (3)</v>
          </cell>
          <cell r="V173" t="str">
            <v>Significant contribution to realization of human rights (2)</v>
          </cell>
          <cell r="W173" t="str">
            <v>Contributes to sustaining peace in a limited way  human rights (1)</v>
          </cell>
          <cell r="X173" t="str">
            <v>Normative Support </v>
          </cell>
          <cell r="Y173" t="str">
            <v>Women and Girls</v>
          </cell>
          <cell r="Z173" t="str">
            <v xml:space="preserve">Joint Programmes </v>
          </cell>
          <cell r="AA173" t="str">
            <v>5.2 Eliminate all forms of violence against all women and girls in the public and private spheres, including trafficking and sexual and other types of exploitation</v>
          </cell>
          <cell r="AB173" t="str">
            <v>5.1 End all forms of discrimination against all women and girls everywhere</v>
          </cell>
          <cell r="AC173" t="str">
            <v>5.6 Ensure universal access to sexual and reproductive health and reproductive rights as agreed in accordance with the Programme of Action of the International Conference on Population and Development and the Beijing Platform for Action and the outcome do</v>
          </cell>
          <cell r="AD173" t="str">
            <v>5.c Adopt and strengthen sound policies and enforceable legislation for the promotion of gender equality and the empowerment of all women and girls at all levels</v>
          </cell>
          <cell r="AE173"/>
          <cell r="AF173" t="str">
            <v>Gender-Based Violence Prevention</v>
          </cell>
          <cell r="AG173" t="str">
            <v>Gender Equality</v>
          </cell>
          <cell r="AH173" t="str">
            <v>Gender discriminatory roles and practices</v>
          </cell>
          <cell r="AI173"/>
          <cell r="AJ173" t="str">
            <v>Tailored Policy Support &amp; Technical Assistance</v>
          </cell>
          <cell r="AK173" t="str">
            <v>United Nations Entity for Gender Equality and the Empowerment of Women (UN Women)</v>
          </cell>
          <cell r="AL173" t="str">
            <v>MPTF-Spotlight Initiative Fund; European Union</v>
          </cell>
          <cell r="AM173" t="str">
            <v>Government, Consultants</v>
          </cell>
          <cell r="AN173" t="str">
            <v>COM (Combination)</v>
          </cell>
          <cell r="AO173"/>
          <cell r="AP173"/>
          <cell r="AQ173" t="str">
            <v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v>
          </cell>
          <cell r="AR173" t="str">
            <v>5.5.1 Proportion of seats held by women in (a) national parliaments and (b) local governments</v>
          </cell>
          <cell r="AS173"/>
          <cell r="AT173"/>
          <cell r="AU173"/>
          <cell r="AV173"/>
          <cell r="AW173"/>
          <cell r="AX173"/>
          <cell r="AY173"/>
          <cell r="AZ173">
            <v>0</v>
          </cell>
          <cell r="BA173"/>
          <cell r="BB173"/>
          <cell r="BC173">
            <v>0</v>
          </cell>
          <cell r="BD173"/>
          <cell r="BE173"/>
          <cell r="BF173">
            <v>0</v>
          </cell>
          <cell r="BG173"/>
          <cell r="BH173"/>
          <cell r="BI173">
            <v>0</v>
          </cell>
          <cell r="BJ173">
            <v>25000</v>
          </cell>
          <cell r="BK173">
            <v>10000</v>
          </cell>
          <cell r="BL173">
            <v>15000</v>
          </cell>
          <cell r="BM173"/>
          <cell r="BN173"/>
          <cell r="BO173">
            <v>0</v>
          </cell>
          <cell r="BP173"/>
          <cell r="BQ173"/>
          <cell r="BR173">
            <v>0</v>
          </cell>
          <cell r="BS173"/>
          <cell r="BT173"/>
          <cell r="BU173">
            <v>0</v>
          </cell>
          <cell r="BV173"/>
          <cell r="BW173"/>
          <cell r="BX173">
            <v>0</v>
          </cell>
          <cell r="BY173"/>
          <cell r="BZ173"/>
          <cell r="CA173">
            <v>0</v>
          </cell>
          <cell r="CB173">
            <v>25000</v>
          </cell>
          <cell r="CC173">
            <v>10000</v>
          </cell>
          <cell r="CD173">
            <v>15000</v>
          </cell>
          <cell r="CE173"/>
          <cell r="CF173"/>
          <cell r="CG173">
            <v>0</v>
          </cell>
          <cell r="CH173"/>
          <cell r="CI173"/>
          <cell r="CJ173">
            <v>0</v>
          </cell>
          <cell r="CK173"/>
          <cell r="CL173"/>
          <cell r="CM173">
            <v>0</v>
          </cell>
          <cell r="CN173"/>
          <cell r="CO173"/>
          <cell r="CP173">
            <v>0</v>
          </cell>
          <cell r="CQ173"/>
          <cell r="CR173"/>
          <cell r="CS173">
            <v>0</v>
          </cell>
          <cell r="CT173"/>
          <cell r="CU173"/>
          <cell r="CV173">
            <v>0</v>
          </cell>
          <cell r="CW173"/>
          <cell r="CX173"/>
          <cell r="CY173">
            <v>0</v>
          </cell>
          <cell r="CZ173"/>
          <cell r="DA173"/>
          <cell r="DB173">
            <v>0</v>
          </cell>
          <cell r="DC173"/>
          <cell r="DD173"/>
          <cell r="DE173">
            <v>0</v>
          </cell>
          <cell r="DF173"/>
          <cell r="DG173"/>
          <cell r="DH173">
            <v>0</v>
          </cell>
          <cell r="DI173"/>
          <cell r="DJ173"/>
          <cell r="DK173">
            <v>0</v>
          </cell>
          <cell r="DL173">
            <v>0</v>
          </cell>
          <cell r="DM173">
            <v>0</v>
          </cell>
          <cell r="DN173">
            <v>0</v>
          </cell>
          <cell r="DO173">
            <v>0</v>
          </cell>
          <cell r="DP173">
            <v>0</v>
          </cell>
          <cell r="DQ173">
            <v>0</v>
          </cell>
          <cell r="DR173">
            <v>0</v>
          </cell>
          <cell r="DS173">
            <v>0</v>
          </cell>
          <cell r="DT173">
            <v>0</v>
          </cell>
          <cell r="DU173">
            <v>0</v>
          </cell>
          <cell r="DV173">
            <v>0</v>
          </cell>
          <cell r="DW173">
            <v>0</v>
          </cell>
          <cell r="DX173">
            <v>0</v>
          </cell>
          <cell r="DY173">
            <v>0</v>
          </cell>
          <cell r="DZ173">
            <v>0</v>
          </cell>
          <cell r="EA173">
            <v>0</v>
          </cell>
          <cell r="EB173">
            <v>0</v>
          </cell>
          <cell r="EC173">
            <v>0</v>
          </cell>
          <cell r="ED173">
            <v>25000</v>
          </cell>
          <cell r="EE173">
            <v>10000</v>
          </cell>
          <cell r="EF173">
            <v>15000</v>
          </cell>
          <cell r="EG173">
            <v>0</v>
          </cell>
          <cell r="EH173">
            <v>0</v>
          </cell>
          <cell r="EI173">
            <v>0</v>
          </cell>
          <cell r="EJ173">
            <v>0</v>
          </cell>
          <cell r="EK173">
            <v>0</v>
          </cell>
          <cell r="EL173">
            <v>0</v>
          </cell>
          <cell r="EM173">
            <v>0</v>
          </cell>
          <cell r="EN173">
            <v>0</v>
          </cell>
          <cell r="EO173">
            <v>0</v>
          </cell>
        </row>
        <row r="174">
          <cell r="E174" t="str">
            <v>Gender inequitable social norms, attitudes and behaviours change at community and individual levels to prevent violence against women and girls and harmful practices</v>
          </cell>
          <cell r="F174"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4">
            <v>43831</v>
          </cell>
          <cell r="H174" t="str">
            <v>31/12/2023</v>
          </cell>
          <cell r="I174" t="str">
            <v>Je'nille Maraj</v>
          </cell>
          <cell r="J174"/>
          <cell r="K174"/>
          <cell r="L174"/>
          <cell r="M174"/>
          <cell r="N174"/>
          <cell r="O174" t="str">
            <v>Foundations and PfP Programme rollout, Behaviour Change Campaigns with the Government of Grenada, Social Mobilisation of the Judiciary as Duty-Bearers, Re-integration of Adolescent Mothers into the Education System</v>
          </cell>
          <cell r="P174"/>
          <cell r="Q174"/>
          <cell r="R174"/>
          <cell r="S174"/>
          <cell r="T174"/>
          <cell r="U174" t="str">
            <v>Gender equality/women’s empowerment is the principle objective (3)</v>
          </cell>
          <cell r="V174" t="str">
            <v>Significant contribution to realization of human rights (2)</v>
          </cell>
          <cell r="W174" t="str">
            <v>Contributes to sustaining peace in a limited way  human rights (1)</v>
          </cell>
          <cell r="X174" t="str">
            <v>Capacity Development/Technical Assistance </v>
          </cell>
          <cell r="Y174" t="str">
            <v>Women and Girls</v>
          </cell>
          <cell r="Z174" t="str">
            <v xml:space="preserve">Joint Programmes </v>
          </cell>
          <cell r="AA174" t="str">
            <v>5.1 End all forms of discrimination against all women and girls everywhere</v>
          </cell>
          <cell r="AB174" t="str">
            <v>5.2 Eliminate all forms of violence against all women and girls in the public and private spheres, including trafficking and sexual and other types of exploitation</v>
          </cell>
          <cell r="AC174" t="str">
            <v>5.6 Ensure universal access to sexual and reproductive health and reproductive rights as agreed in accordance with the Programme of Action of the International Conference on Population and Development and the Beijing Platform for Action and the outcome do</v>
          </cell>
          <cell r="AD174" t="str">
            <v>5.c Adopt and strengthen sound policies and enforceable legislation for the promotion of gender equality and the empowerment of all women and girls at all levels</v>
          </cell>
          <cell r="AE174"/>
          <cell r="AF174" t="str">
            <v>Gender-Based Violence Prevention</v>
          </cell>
          <cell r="AG174" t="str">
            <v>Gender Equality</v>
          </cell>
          <cell r="AH174" t="str">
            <v>Gender discriminatory roles and practices</v>
          </cell>
          <cell r="AI174"/>
          <cell r="AJ174" t="str">
            <v>Tailored Policy Support &amp; Technical Assistance</v>
          </cell>
          <cell r="AK174" t="str">
            <v>United Nations Entity for Gender Equality and the Empowerment of Women (UN Women)</v>
          </cell>
          <cell r="AL174" t="str">
            <v>MPTF-Spotlight Initiative Fund; European Union</v>
          </cell>
          <cell r="AM174" t="str">
            <v>Government, CSOs</v>
          </cell>
          <cell r="AN174" t="str">
            <v>COM (Combination)</v>
          </cell>
          <cell r="AO174"/>
          <cell r="AP174"/>
          <cell r="AQ174" t="str">
            <v>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v>
          </cell>
          <cell r="AR174"/>
          <cell r="AS174"/>
          <cell r="AT174"/>
          <cell r="AU174"/>
          <cell r="AV174"/>
          <cell r="AW174"/>
          <cell r="AX174"/>
          <cell r="AY174"/>
          <cell r="AZ174">
            <v>0</v>
          </cell>
          <cell r="BA174"/>
          <cell r="BB174"/>
          <cell r="BC174">
            <v>0</v>
          </cell>
          <cell r="BD174"/>
          <cell r="BE174"/>
          <cell r="BF174">
            <v>0</v>
          </cell>
          <cell r="BG174"/>
          <cell r="BH174"/>
          <cell r="BI174">
            <v>0</v>
          </cell>
          <cell r="BJ174">
            <v>174812</v>
          </cell>
          <cell r="BK174">
            <v>109812</v>
          </cell>
          <cell r="BL174">
            <v>65000</v>
          </cell>
          <cell r="BM174"/>
          <cell r="BN174"/>
          <cell r="BO174">
            <v>0</v>
          </cell>
          <cell r="BP174"/>
          <cell r="BQ174"/>
          <cell r="BR174">
            <v>0</v>
          </cell>
          <cell r="BS174"/>
          <cell r="BT174"/>
          <cell r="BU174">
            <v>0</v>
          </cell>
          <cell r="BV174"/>
          <cell r="BW174"/>
          <cell r="BX174">
            <v>0</v>
          </cell>
          <cell r="BY174"/>
          <cell r="BZ174"/>
          <cell r="CA174">
            <v>0</v>
          </cell>
          <cell r="CB174">
            <v>174812</v>
          </cell>
          <cell r="CC174">
            <v>109812</v>
          </cell>
          <cell r="CD174">
            <v>65000</v>
          </cell>
          <cell r="CE174"/>
          <cell r="CF174"/>
          <cell r="CG174">
            <v>0</v>
          </cell>
          <cell r="CH174"/>
          <cell r="CI174"/>
          <cell r="CJ174">
            <v>0</v>
          </cell>
          <cell r="CK174"/>
          <cell r="CL174"/>
          <cell r="CM174">
            <v>0</v>
          </cell>
          <cell r="CN174"/>
          <cell r="CO174"/>
          <cell r="CP174">
            <v>0</v>
          </cell>
          <cell r="CQ174"/>
          <cell r="CR174"/>
          <cell r="CS174">
            <v>0</v>
          </cell>
          <cell r="CT174"/>
          <cell r="CU174"/>
          <cell r="CV174">
            <v>0</v>
          </cell>
          <cell r="CW174"/>
          <cell r="CX174"/>
          <cell r="CY174">
            <v>0</v>
          </cell>
          <cell r="CZ174"/>
          <cell r="DA174"/>
          <cell r="DB174">
            <v>0</v>
          </cell>
          <cell r="DC174"/>
          <cell r="DD174"/>
          <cell r="DE174">
            <v>0</v>
          </cell>
          <cell r="DF174"/>
          <cell r="DG174"/>
          <cell r="DH174">
            <v>0</v>
          </cell>
          <cell r="DI174"/>
          <cell r="DJ174"/>
          <cell r="DK174">
            <v>0</v>
          </cell>
          <cell r="DL174">
            <v>0</v>
          </cell>
          <cell r="DM174">
            <v>0</v>
          </cell>
          <cell r="DN174">
            <v>0</v>
          </cell>
          <cell r="DO174">
            <v>0</v>
          </cell>
          <cell r="DP174">
            <v>0</v>
          </cell>
          <cell r="DQ174">
            <v>0</v>
          </cell>
          <cell r="DR174">
            <v>0</v>
          </cell>
          <cell r="DS174">
            <v>0</v>
          </cell>
          <cell r="DT174">
            <v>0</v>
          </cell>
          <cell r="DU174">
            <v>0</v>
          </cell>
          <cell r="DV174">
            <v>0</v>
          </cell>
          <cell r="DW174">
            <v>0</v>
          </cell>
          <cell r="DX174">
            <v>0</v>
          </cell>
          <cell r="DY174">
            <v>0</v>
          </cell>
          <cell r="DZ174">
            <v>0</v>
          </cell>
          <cell r="EA174">
            <v>0</v>
          </cell>
          <cell r="EB174">
            <v>0</v>
          </cell>
          <cell r="EC174">
            <v>0</v>
          </cell>
          <cell r="ED174">
            <v>174812</v>
          </cell>
          <cell r="EE174">
            <v>109812</v>
          </cell>
          <cell r="EF174">
            <v>65000</v>
          </cell>
          <cell r="EG174">
            <v>0</v>
          </cell>
          <cell r="EH174">
            <v>0</v>
          </cell>
          <cell r="EI174">
            <v>0</v>
          </cell>
          <cell r="EJ174">
            <v>0</v>
          </cell>
          <cell r="EK174">
            <v>0</v>
          </cell>
          <cell r="EL174">
            <v>0</v>
          </cell>
          <cell r="EM174">
            <v>0</v>
          </cell>
          <cell r="EN174">
            <v>0</v>
          </cell>
          <cell r="EO174">
            <v>0</v>
          </cell>
        </row>
        <row r="175">
          <cell r="E175" t="str">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ell>
          <cell r="F175"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5">
            <v>43831</v>
          </cell>
          <cell r="H175" t="str">
            <v>31/12/2023</v>
          </cell>
          <cell r="I175" t="str">
            <v>Je'nille Maraj</v>
          </cell>
          <cell r="J175"/>
          <cell r="K175"/>
          <cell r="L175" t="str">
            <v>Quality, disaggregated and globally comparable data on different forms of violence against women and girls and harmful practices, collected, analysed and used in line with international standards to inform laws, policies and programmes</v>
          </cell>
          <cell r="M175"/>
          <cell r="N175" t="str">
            <v>Quality, disaggregated and globally comparable data on different forms of violence against women and girls and harmful practices, collected, analysed and used in line with international standards to inform laws, policies and programmes</v>
          </cell>
          <cell r="O175" t="str">
            <v>Priority Access Routes for survivors of GBV</v>
          </cell>
          <cell r="P175"/>
          <cell r="Q175"/>
          <cell r="R175"/>
          <cell r="S175"/>
          <cell r="T175"/>
          <cell r="U175" t="str">
            <v>Gender equality/women’s empowerment is the principle objective (3)</v>
          </cell>
          <cell r="V175" t="str">
            <v>Significant contribution to realization of human rights (2)</v>
          </cell>
          <cell r="W175" t="str">
            <v>Contributes to sustaining peace in a limited way  human rights (1)</v>
          </cell>
          <cell r="X175" t="str">
            <v>Data Collection and Analysis </v>
          </cell>
          <cell r="Y175" t="str">
            <v>Women and Girls</v>
          </cell>
          <cell r="Z175" t="str">
            <v xml:space="preserve">Joint Programmes </v>
          </cell>
          <cell r="AA175" t="str">
            <v>5.1 End all forms of discrimination against all women and girls everywhere</v>
          </cell>
          <cell r="AB175" t="str">
            <v>5.2 Eliminate all forms of violence against all women and girls in the public and private spheres, including trafficking and sexual and other types of exploitation</v>
          </cell>
          <cell r="AC175" t="str">
            <v>5.6 Ensure universal access to sexual and reproductive health and reproductive rights as agreed in accordance with the Programme of Action of the International Conference on Population and Development and the Beijing Platform for Action and the outcome do</v>
          </cell>
          <cell r="AD175" t="str">
            <v>5.c Adopt and strengthen sound policies and enforceable legislation for the promotion of gender equality and the empowerment of all women and girls at all levels</v>
          </cell>
          <cell r="AE175"/>
          <cell r="AF175" t="str">
            <v>Gender-Based Violence Prevention</v>
          </cell>
          <cell r="AG175" t="str">
            <v>Gender Equality</v>
          </cell>
          <cell r="AH175" t="str">
            <v>Gender discriminatory roles and practices</v>
          </cell>
          <cell r="AI175"/>
          <cell r="AJ175" t="str">
            <v>Tailored Policy Support &amp; Technical Assistance</v>
          </cell>
          <cell r="AK175" t="str">
            <v>United Nations Entity for Gender Equality and the Empowerment of Women (UN Women)</v>
          </cell>
          <cell r="AL175" t="str">
            <v>MPTF-Spotlight Initiative Fund; European Union</v>
          </cell>
          <cell r="AM175" t="str">
            <v>Government, CSOs</v>
          </cell>
          <cell r="AN175" t="str">
            <v>COM (Combination)</v>
          </cell>
          <cell r="AO175"/>
          <cell r="AP175"/>
          <cell r="AQ175" t="str">
            <v xml:space="preserve">Spotlight Indicator 4.1.4 Number of government service providers who have increased knowledge and capacities to deliver quality and coordinated essential services to women and girls’ survivors of violence, especially in a post COVID-19 space; </v>
          </cell>
          <cell r="AR175"/>
          <cell r="AS175"/>
          <cell r="AT175"/>
          <cell r="AU175"/>
          <cell r="AV175"/>
          <cell r="AW175"/>
          <cell r="AX175"/>
          <cell r="AY175"/>
          <cell r="AZ175">
            <v>0</v>
          </cell>
          <cell r="BA175">
            <v>50000</v>
          </cell>
          <cell r="BB175"/>
          <cell r="BC175">
            <v>50000</v>
          </cell>
          <cell r="BD175"/>
          <cell r="BE175"/>
          <cell r="BF175">
            <v>0</v>
          </cell>
          <cell r="BG175"/>
          <cell r="BH175"/>
          <cell r="BI175">
            <v>0</v>
          </cell>
          <cell r="BJ175">
            <v>50000</v>
          </cell>
          <cell r="BK175"/>
          <cell r="BL175">
            <v>50000</v>
          </cell>
          <cell r="BM175"/>
          <cell r="BN175"/>
          <cell r="BO175">
            <v>0</v>
          </cell>
          <cell r="BP175"/>
          <cell r="BQ175"/>
          <cell r="BR175">
            <v>0</v>
          </cell>
          <cell r="BS175"/>
          <cell r="BT175"/>
          <cell r="BU175">
            <v>0</v>
          </cell>
          <cell r="BV175"/>
          <cell r="BW175"/>
          <cell r="BX175">
            <v>0</v>
          </cell>
          <cell r="BY175"/>
          <cell r="BZ175"/>
          <cell r="CA175">
            <v>0</v>
          </cell>
          <cell r="CB175">
            <v>100000</v>
          </cell>
          <cell r="CC175">
            <v>0</v>
          </cell>
          <cell r="CD175">
            <v>100000</v>
          </cell>
          <cell r="CE175"/>
          <cell r="CF175"/>
          <cell r="CG175">
            <v>0</v>
          </cell>
          <cell r="CH175"/>
          <cell r="CI175"/>
          <cell r="CJ175">
            <v>0</v>
          </cell>
          <cell r="CK175"/>
          <cell r="CL175"/>
          <cell r="CM175">
            <v>0</v>
          </cell>
          <cell r="CN175"/>
          <cell r="CO175"/>
          <cell r="CP175">
            <v>0</v>
          </cell>
          <cell r="CQ175">
            <v>50000</v>
          </cell>
          <cell r="CR175">
            <v>0</v>
          </cell>
          <cell r="CS175">
            <v>50000</v>
          </cell>
          <cell r="CT175"/>
          <cell r="CU175"/>
          <cell r="CV175">
            <v>0</v>
          </cell>
          <cell r="CW175"/>
          <cell r="CX175"/>
          <cell r="CY175">
            <v>0</v>
          </cell>
          <cell r="CZ175"/>
          <cell r="DA175"/>
          <cell r="DB175">
            <v>0</v>
          </cell>
          <cell r="DC175"/>
          <cell r="DD175"/>
          <cell r="DE175">
            <v>0</v>
          </cell>
          <cell r="DF175"/>
          <cell r="DG175"/>
          <cell r="DH175">
            <v>0</v>
          </cell>
          <cell r="DI175"/>
          <cell r="DJ175"/>
          <cell r="DK175">
            <v>0</v>
          </cell>
          <cell r="DL175">
            <v>50000</v>
          </cell>
          <cell r="DM175">
            <v>0</v>
          </cell>
          <cell r="DN175">
            <v>50000</v>
          </cell>
          <cell r="DO175">
            <v>0</v>
          </cell>
          <cell r="DP175">
            <v>0</v>
          </cell>
          <cell r="DQ175">
            <v>0</v>
          </cell>
          <cell r="DR175">
            <v>0</v>
          </cell>
          <cell r="DS175">
            <v>0</v>
          </cell>
          <cell r="DT175">
            <v>0</v>
          </cell>
          <cell r="DU175">
            <v>50000</v>
          </cell>
          <cell r="DV175">
            <v>0</v>
          </cell>
          <cell r="DW175">
            <v>50000</v>
          </cell>
          <cell r="DX175">
            <v>0</v>
          </cell>
          <cell r="DY175">
            <v>0</v>
          </cell>
          <cell r="DZ175">
            <v>0</v>
          </cell>
          <cell r="EA175">
            <v>50000</v>
          </cell>
          <cell r="EB175">
            <v>0</v>
          </cell>
          <cell r="EC175">
            <v>50000</v>
          </cell>
          <cell r="ED175">
            <v>50000</v>
          </cell>
          <cell r="EE175">
            <v>0</v>
          </cell>
          <cell r="EF175">
            <v>50000</v>
          </cell>
          <cell r="EG175">
            <v>0</v>
          </cell>
          <cell r="EH175">
            <v>0</v>
          </cell>
          <cell r="EI175">
            <v>0</v>
          </cell>
          <cell r="EJ175">
            <v>0</v>
          </cell>
          <cell r="EK175">
            <v>0</v>
          </cell>
          <cell r="EL175">
            <v>0</v>
          </cell>
          <cell r="EM175">
            <v>0</v>
          </cell>
          <cell r="EN175">
            <v>0</v>
          </cell>
          <cell r="EO175">
            <v>0</v>
          </cell>
        </row>
        <row r="176">
          <cell r="E176" t="str">
            <v>Women's rights groups, autonomous social movements and relevant CSOs, including those representing youth and groups facing multiple and intersecting forms of discrimination/marginalization, more effectively influence and advance progress on GEWE and ending VAWG</v>
          </cell>
          <cell r="F176" t="str">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ell>
          <cell r="G176">
            <v>43831</v>
          </cell>
          <cell r="H176" t="str">
            <v>31/12/2023</v>
          </cell>
          <cell r="I176" t="str">
            <v>Je'nille Maraj</v>
          </cell>
          <cell r="J176"/>
          <cell r="K176"/>
          <cell r="L176"/>
          <cell r="M176"/>
          <cell r="N176"/>
          <cell r="O176" t="str">
            <v>Social Accountability Grants for CSOs, Small Grants, M&amp;E and Leadership Capacity Building Programme, Knowledge Hub for Feminist Research</v>
          </cell>
          <cell r="P176"/>
          <cell r="Q176"/>
          <cell r="R176"/>
          <cell r="S176"/>
          <cell r="T176"/>
          <cell r="U176" t="str">
            <v>Gender equality/women’s empowerment is the principle objective (3)</v>
          </cell>
          <cell r="V176" t="str">
            <v>Significant contribution to realization of human rights (2)</v>
          </cell>
          <cell r="W176" t="str">
            <v>Contributes to sustaining peace in a limited way  human rights (1)</v>
          </cell>
          <cell r="X176" t="str">
            <v>Capacity Development/Technical Assistance </v>
          </cell>
          <cell r="Y176" t="str">
            <v>Women and Girls</v>
          </cell>
          <cell r="Z176" t="str">
            <v xml:space="preserve">Joint Programmes </v>
          </cell>
          <cell r="AA176" t="str">
            <v>5.1 End all forms of discrimination against all women and girls everywhere</v>
          </cell>
          <cell r="AB176" t="str">
            <v>5.2 Eliminate all forms of violence against all women and girls in the public and private spheres, including trafficking and sexual and other types of exploitation</v>
          </cell>
          <cell r="AC176" t="str">
            <v>5.6 Ensure universal access to sexual and reproductive health and reproductive rights as agreed in accordance with the Programme of Action of the International Conference on Population and Development and the Beijing Platform for Action and the outcome do</v>
          </cell>
          <cell r="AD176" t="str">
            <v>5.c Adopt and strengthen sound policies and enforceable legislation for the promotion of gender equality and the empowerment of all women and girls at all levels</v>
          </cell>
          <cell r="AE176"/>
          <cell r="AF176" t="str">
            <v>Gender-Based Violence Prevention</v>
          </cell>
          <cell r="AG176" t="str">
            <v>Gender Equality</v>
          </cell>
          <cell r="AH176" t="str">
            <v>Gender discriminatory roles and practices</v>
          </cell>
          <cell r="AI176"/>
          <cell r="AJ176" t="str">
            <v>Tailored Policy Support &amp; Technical Assistance</v>
          </cell>
          <cell r="AK176" t="str">
            <v>United Nations Entity for Gender Equality and the Empowerment of Women (UN Women)</v>
          </cell>
          <cell r="AL176" t="str">
            <v>MPTF-Spotlight Initiative Fund; European Union</v>
          </cell>
          <cell r="AM176" t="str">
            <v>CSOs</v>
          </cell>
          <cell r="AN176" t="str">
            <v>COM (Combination)</v>
          </cell>
          <cell r="AO176"/>
          <cell r="AP176"/>
          <cell r="AQ176" t="str">
            <v>Number of women's rights groups, networks and relevant CSOs with strengthened capacities to network, partner and jointly advocate for progress on ending VAWG including family violence at local, national, regional and global levels; Number of supported women's right groups and relevant CSOs using the appropriate accountability mechanisms  for advocacyNumber of supported women's right groups and relevant CSOs using the appropriate accountability mechanisms  for advocacy; 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violencNumber of women's rights groups and relevant CSOs representing groups facing multiple and intersecting forms of discrimination/marginalization that have strengthened capacities and support to design, implement, monitor and evaluate their own programmes on ending VAWG, including family violenc</v>
          </cell>
          <cell r="AR176"/>
          <cell r="AS176"/>
          <cell r="AT176"/>
          <cell r="AU176"/>
          <cell r="AV176"/>
          <cell r="AW176"/>
          <cell r="AX176"/>
          <cell r="AY176"/>
          <cell r="AZ176">
            <v>0</v>
          </cell>
          <cell r="BA176"/>
          <cell r="BB176"/>
          <cell r="BC176">
            <v>0</v>
          </cell>
          <cell r="BD176"/>
          <cell r="BE176"/>
          <cell r="BF176">
            <v>0</v>
          </cell>
          <cell r="BG176"/>
          <cell r="BH176"/>
          <cell r="BI176">
            <v>0</v>
          </cell>
          <cell r="BJ176">
            <v>100400</v>
          </cell>
          <cell r="BK176">
            <v>80400</v>
          </cell>
          <cell r="BL176">
            <v>20000</v>
          </cell>
          <cell r="BM176"/>
          <cell r="BN176"/>
          <cell r="BO176">
            <v>0</v>
          </cell>
          <cell r="BP176"/>
          <cell r="BQ176"/>
          <cell r="BR176">
            <v>0</v>
          </cell>
          <cell r="BS176"/>
          <cell r="BT176"/>
          <cell r="BU176">
            <v>0</v>
          </cell>
          <cell r="BV176"/>
          <cell r="BW176"/>
          <cell r="BX176">
            <v>0</v>
          </cell>
          <cell r="BY176"/>
          <cell r="BZ176"/>
          <cell r="CA176">
            <v>0</v>
          </cell>
          <cell r="CB176">
            <v>100400</v>
          </cell>
          <cell r="CC176">
            <v>80400</v>
          </cell>
          <cell r="CD176">
            <v>20000</v>
          </cell>
          <cell r="CE176"/>
          <cell r="CF176"/>
          <cell r="CG176">
            <v>0</v>
          </cell>
          <cell r="CH176"/>
          <cell r="CI176"/>
          <cell r="CJ176">
            <v>0</v>
          </cell>
          <cell r="CK176"/>
          <cell r="CL176"/>
          <cell r="CM176">
            <v>0</v>
          </cell>
          <cell r="CN176"/>
          <cell r="CO176"/>
          <cell r="CP176">
            <v>0</v>
          </cell>
          <cell r="CQ176"/>
          <cell r="CR176"/>
          <cell r="CS176">
            <v>0</v>
          </cell>
          <cell r="CT176"/>
          <cell r="CU176"/>
          <cell r="CV176">
            <v>0</v>
          </cell>
          <cell r="CW176"/>
          <cell r="CX176"/>
          <cell r="CY176">
            <v>0</v>
          </cell>
          <cell r="CZ176"/>
          <cell r="DA176"/>
          <cell r="DB176">
            <v>0</v>
          </cell>
          <cell r="DC176"/>
          <cell r="DD176"/>
          <cell r="DE176">
            <v>0</v>
          </cell>
          <cell r="DF176"/>
          <cell r="DG176"/>
          <cell r="DH176">
            <v>0</v>
          </cell>
          <cell r="DI176"/>
          <cell r="DJ176"/>
          <cell r="DK176">
            <v>0</v>
          </cell>
          <cell r="DL176">
            <v>0</v>
          </cell>
          <cell r="DM176">
            <v>0</v>
          </cell>
          <cell r="DN176">
            <v>0</v>
          </cell>
          <cell r="DO176">
            <v>0</v>
          </cell>
          <cell r="DP176">
            <v>0</v>
          </cell>
          <cell r="DQ176">
            <v>0</v>
          </cell>
          <cell r="DR176">
            <v>0</v>
          </cell>
          <cell r="DS176">
            <v>0</v>
          </cell>
          <cell r="DT176">
            <v>0</v>
          </cell>
          <cell r="DU176">
            <v>0</v>
          </cell>
          <cell r="DV176">
            <v>0</v>
          </cell>
          <cell r="DW176">
            <v>0</v>
          </cell>
          <cell r="DX176">
            <v>0</v>
          </cell>
          <cell r="DY176">
            <v>0</v>
          </cell>
          <cell r="DZ176">
            <v>0</v>
          </cell>
          <cell r="EA176">
            <v>0</v>
          </cell>
          <cell r="EB176">
            <v>0</v>
          </cell>
          <cell r="EC176">
            <v>0</v>
          </cell>
          <cell r="ED176">
            <v>100400</v>
          </cell>
          <cell r="EE176">
            <v>80400</v>
          </cell>
          <cell r="EF176">
            <v>20000</v>
          </cell>
          <cell r="EG176">
            <v>0</v>
          </cell>
          <cell r="EH176">
            <v>0</v>
          </cell>
          <cell r="EI176">
            <v>0</v>
          </cell>
          <cell r="EJ176">
            <v>0</v>
          </cell>
          <cell r="EK176">
            <v>0</v>
          </cell>
          <cell r="EL176">
            <v>0</v>
          </cell>
          <cell r="EM176">
            <v>0</v>
          </cell>
          <cell r="EN176">
            <v>0</v>
          </cell>
          <cell r="EO176">
            <v>0</v>
          </cell>
        </row>
        <row r="177">
          <cell r="AU177">
            <v>559887.04940337595</v>
          </cell>
          <cell r="AV177">
            <v>388995.18583495007</v>
          </cell>
          <cell r="AW177">
            <v>124830.24178421297</v>
          </cell>
          <cell r="AX177">
            <v>9173729.9580184631</v>
          </cell>
          <cell r="AY177">
            <v>5643778.9196312623</v>
          </cell>
          <cell r="AZ177">
            <v>3529951.0383872008</v>
          </cell>
          <cell r="BA177">
            <v>13740209.408209678</v>
          </cell>
          <cell r="BB177">
            <v>9050485.6519728713</v>
          </cell>
          <cell r="BC177">
            <v>4689723.7562368028</v>
          </cell>
          <cell r="BD177">
            <v>2162167.1776021854</v>
          </cell>
          <cell r="BE177">
            <v>1335901.8583495</v>
          </cell>
          <cell r="BF177">
            <v>826265.31925268518</v>
          </cell>
          <cell r="BG177">
            <v>10674019.48366113</v>
          </cell>
          <cell r="BH177">
            <v>8228788.765811529</v>
          </cell>
          <cell r="BI177">
            <v>2445230.717849602</v>
          </cell>
          <cell r="BJ177">
            <v>3963361.3988729254</v>
          </cell>
          <cell r="BK177">
            <v>3001800.9153045001</v>
          </cell>
          <cell r="BL177">
            <v>961560.48356842599</v>
          </cell>
          <cell r="BM177">
            <v>209700</v>
          </cell>
          <cell r="BN177">
            <v>149700</v>
          </cell>
          <cell r="BO177">
            <v>60000</v>
          </cell>
          <cell r="BP177">
            <v>1145724.288872926</v>
          </cell>
          <cell r="BQ177">
            <v>788063.80530450004</v>
          </cell>
          <cell r="BR177">
            <v>357660.48356842587</v>
          </cell>
          <cell r="BS177">
            <v>11170133.29570226</v>
          </cell>
          <cell r="BT177">
            <v>4836338.1302048313</v>
          </cell>
          <cell r="BU177">
            <v>6333795.1654974315</v>
          </cell>
          <cell r="BV177">
            <v>9875366.707228085</v>
          </cell>
          <cell r="BW177">
            <v>6882269.7389095454</v>
          </cell>
          <cell r="BX177">
            <v>2993096.9683185415</v>
          </cell>
          <cell r="BY177">
            <v>38631205.490789719</v>
          </cell>
          <cell r="BZ177">
            <v>10638008.67680525</v>
          </cell>
          <cell r="CA177">
            <v>27993196.813984469</v>
          </cell>
          <cell r="CB177">
            <v>101305504.25836076</v>
          </cell>
          <cell r="CC177">
            <v>50944131.648128733</v>
          </cell>
          <cell r="CD177">
            <v>50315310.988447793</v>
          </cell>
          <cell r="CE177">
            <v>60000</v>
          </cell>
          <cell r="CF177">
            <v>0</v>
          </cell>
          <cell r="CG177">
            <v>60000</v>
          </cell>
          <cell r="CH177">
            <v>3080797</v>
          </cell>
          <cell r="CI177">
            <v>412297</v>
          </cell>
          <cell r="CJ177">
            <v>2668500</v>
          </cell>
          <cell r="CK177">
            <v>838847.375</v>
          </cell>
          <cell r="CL177">
            <v>548547.375</v>
          </cell>
          <cell r="CM177">
            <v>290300</v>
          </cell>
          <cell r="CN177">
            <v>120000</v>
          </cell>
          <cell r="CO177">
            <v>50000</v>
          </cell>
          <cell r="CP177">
            <v>70000</v>
          </cell>
          <cell r="CQ177">
            <v>1368964.125</v>
          </cell>
          <cell r="CR177">
            <v>1016484.125</v>
          </cell>
          <cell r="CS177">
            <v>352480</v>
          </cell>
          <cell r="CT177">
            <v>497700</v>
          </cell>
          <cell r="CU177">
            <v>160400</v>
          </cell>
          <cell r="CV177">
            <v>337300</v>
          </cell>
          <cell r="CW177">
            <v>60000</v>
          </cell>
          <cell r="CX177">
            <v>0</v>
          </cell>
          <cell r="CY177">
            <v>60000</v>
          </cell>
          <cell r="CZ177">
            <v>462782</v>
          </cell>
          <cell r="DA177">
            <v>402782</v>
          </cell>
          <cell r="DB177">
            <v>60000</v>
          </cell>
          <cell r="DC177">
            <v>4471828.75</v>
          </cell>
          <cell r="DD177">
            <v>1446640.75</v>
          </cell>
          <cell r="DE177">
            <v>3025188</v>
          </cell>
          <cell r="DF177">
            <v>767375</v>
          </cell>
          <cell r="DG177">
            <v>454000</v>
          </cell>
          <cell r="DH177">
            <v>313375</v>
          </cell>
          <cell r="DI177">
            <v>2043838.5</v>
          </cell>
          <cell r="DJ177">
            <v>1266838.5</v>
          </cell>
          <cell r="DK177">
            <v>777000</v>
          </cell>
          <cell r="DL177">
            <v>13772132.75</v>
          </cell>
          <cell r="DM177">
            <v>5757989.75</v>
          </cell>
          <cell r="DN177">
            <v>8014143</v>
          </cell>
          <cell r="DO177">
            <v>619887.04940337595</v>
          </cell>
          <cell r="DP177">
            <v>388995.18583495007</v>
          </cell>
          <cell r="DQ177">
            <v>184830.24178421297</v>
          </cell>
          <cell r="DR177">
            <v>12254526.958018463</v>
          </cell>
          <cell r="DS177">
            <v>6056075.9196312623</v>
          </cell>
          <cell r="DT177">
            <v>6198451.0383872008</v>
          </cell>
          <cell r="DU177">
            <v>14579056.783209676</v>
          </cell>
          <cell r="DV177">
            <v>9599033.0269728713</v>
          </cell>
          <cell r="DW177">
            <v>4980023.7562368028</v>
          </cell>
          <cell r="DX177">
            <v>2282167.1776021854</v>
          </cell>
          <cell r="DY177">
            <v>1385901.8583495</v>
          </cell>
          <cell r="DZ177">
            <v>896265.31925268518</v>
          </cell>
          <cell r="EA177">
            <v>12042983.60866113</v>
          </cell>
          <cell r="EB177">
            <v>9245272.890811529</v>
          </cell>
          <cell r="EC177">
            <v>2797710.717849602</v>
          </cell>
          <cell r="ED177">
            <v>4461061.398872925</v>
          </cell>
          <cell r="EE177">
            <v>3162200.9153045001</v>
          </cell>
          <cell r="EF177">
            <v>1298860.483568426</v>
          </cell>
          <cell r="EG177">
            <v>269700</v>
          </cell>
          <cell r="EH177">
            <v>149700</v>
          </cell>
          <cell r="EI177">
            <v>120000</v>
          </cell>
          <cell r="EJ177">
            <v>1608506.288872926</v>
          </cell>
          <cell r="EK177">
            <v>1190845.8053045</v>
          </cell>
          <cell r="EL177">
            <v>417660.48356842587</v>
          </cell>
          <cell r="EM177">
            <v>15641962.04570226</v>
          </cell>
          <cell r="EN177">
            <v>6282978.8802048303</v>
          </cell>
          <cell r="EO177">
            <v>9358983.1654974315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72208-52B9-4EE6-8145-3BEEFFCCDC15}">
  <dimension ref="A1:L98"/>
  <sheetViews>
    <sheetView topLeftCell="A18" zoomScale="80" zoomScaleNormal="80" workbookViewId="0">
      <selection activeCell="K23" sqref="K23"/>
    </sheetView>
  </sheetViews>
  <sheetFormatPr defaultRowHeight="14.5"/>
  <cols>
    <col min="1" max="1" width="42.54296875" customWidth="1"/>
    <col min="2" max="2" width="40.81640625" customWidth="1"/>
    <col min="3" max="3" width="40.81640625" hidden="1" customWidth="1"/>
    <col min="4" max="4" width="27.26953125" customWidth="1"/>
    <col min="5" max="5" width="30.7265625" customWidth="1"/>
    <col min="6" max="6" width="23.81640625" customWidth="1"/>
    <col min="7" max="7" width="24" style="199" customWidth="1"/>
    <col min="8" max="8" width="35.453125" customWidth="1"/>
    <col min="9" max="9" width="16.54296875" customWidth="1"/>
    <col min="10" max="10" width="17.26953125" customWidth="1"/>
    <col min="11" max="11" width="23.81640625" customWidth="1"/>
  </cols>
  <sheetData>
    <row r="1" spans="1:12" ht="41.15" customHeight="1" thickBot="1">
      <c r="A1" s="1" t="s">
        <v>0</v>
      </c>
      <c r="B1" s="1" t="s">
        <v>1</v>
      </c>
      <c r="C1" s="1" t="s">
        <v>547</v>
      </c>
      <c r="D1" s="1" t="s">
        <v>2</v>
      </c>
      <c r="E1" s="1" t="s">
        <v>3</v>
      </c>
      <c r="F1" s="1" t="s">
        <v>4</v>
      </c>
      <c r="G1" s="1" t="s">
        <v>5</v>
      </c>
      <c r="H1" s="2" t="s">
        <v>6</v>
      </c>
      <c r="I1" s="3" t="s">
        <v>7</v>
      </c>
      <c r="J1" s="4"/>
      <c r="K1" s="5" t="s">
        <v>8</v>
      </c>
    </row>
    <row r="2" spans="1:12" ht="21.65" customHeight="1">
      <c r="A2" s="6"/>
      <c r="B2" s="7"/>
      <c r="C2" s="7"/>
      <c r="D2" s="7"/>
      <c r="E2" s="6"/>
      <c r="F2" s="6"/>
      <c r="G2" s="6"/>
      <c r="H2" s="8" t="s">
        <v>9</v>
      </c>
      <c r="I2" s="9" t="s">
        <v>10</v>
      </c>
      <c r="J2" s="10" t="s">
        <v>11</v>
      </c>
      <c r="K2" s="9" t="s">
        <v>12</v>
      </c>
    </row>
    <row r="3" spans="1:12" ht="29.5" customHeight="1">
      <c r="A3" s="11"/>
      <c r="B3" s="12"/>
      <c r="C3" s="12"/>
      <c r="D3" s="12"/>
      <c r="E3" s="11"/>
      <c r="F3" s="11"/>
      <c r="G3" s="11"/>
      <c r="H3" s="13" t="s">
        <v>13</v>
      </c>
      <c r="I3" s="9"/>
      <c r="J3" s="14" t="s">
        <v>14</v>
      </c>
      <c r="K3" s="9"/>
    </row>
    <row r="4" spans="1:12" ht="29.5" hidden="1" customHeight="1">
      <c r="A4" s="506"/>
      <c r="B4" s="506"/>
      <c r="C4" s="506"/>
      <c r="D4" s="506"/>
      <c r="E4" s="506"/>
      <c r="F4" s="506"/>
      <c r="G4" s="506"/>
      <c r="H4" s="507"/>
      <c r="I4" s="203"/>
      <c r="J4" s="203"/>
      <c r="K4" s="203"/>
    </row>
    <row r="5" spans="1:12" ht="29.5" customHeight="1">
      <c r="A5" s="506"/>
      <c r="B5" s="506"/>
      <c r="C5" s="506"/>
      <c r="D5" s="506"/>
      <c r="E5" s="506"/>
      <c r="F5" s="506"/>
      <c r="G5" s="506"/>
      <c r="H5" s="507"/>
      <c r="I5" s="203"/>
      <c r="J5" s="203"/>
      <c r="K5" s="203"/>
    </row>
    <row r="6" spans="1:12" ht="160">
      <c r="A6" s="16" t="str">
        <f>IF('[1]Validation Checks'!P8="X",'[1]Validation Checks'!E8,"")</f>
        <v>Strengthened competitiveness and resilience among MSMEs owned by marginalised groups (especially those in the agri-business, energy, care, orange and silver economies)</v>
      </c>
      <c r="B6" s="16" t="str">
        <f>VLOOKUP(A6,[1]SVG!$E$5:$ER$177,2,FALSE)</f>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6" s="16" t="str">
        <f>VLOOKUP(A6,[1]SVG!$E$5:$ER$177,31,FALSE)</f>
        <v>Human and Social Development</v>
      </c>
      <c r="D6" s="16" t="str">
        <f>VLOOKUP(A6,[1]SVG!$E$5:$ER$177,32,FALSE)</f>
        <v>Sustainable Financing  </v>
      </c>
      <c r="E6" s="16" t="str">
        <f t="array" ref="E6">VLOOKUP(A6,[1]SVG!$E$5:$ER$177,{35,37,38},FALSE)</f>
        <v>Economic Planning Division; Gender Affairs Division; Ministry of Agriculture</v>
      </c>
      <c r="F6" s="16" t="str">
        <f>VLOOKUP(A6,[1]SVG!$E$5:$ER$177,21,FALSE)</f>
        <v>Women and Girls</v>
      </c>
      <c r="G6" s="16" t="str">
        <f>VLOOKUP(A6,[1]SVG!$E$5:$ER$177,33,FALSE)</f>
        <v>United Nations Entity for Gender Equality and the Empowerment of Women (UN Women)</v>
      </c>
      <c r="H6" s="16" t="str">
        <f t="array" ref="H6">VLOOKUP(A6,[1]SVG!$E$5:$ER$177,{39,40},FALSE)</f>
        <v>Number of tools introduced that support innovative financing and accountability, including related to digital financing, for gender equality</v>
      </c>
      <c r="I6" s="16">
        <f>VLOOKUP(A6,[1]SVG!$E$5:$ER$177,41,FALSE)</f>
        <v>0</v>
      </c>
      <c r="J6" s="16">
        <f>VLOOKUP(A6,[1]SVG!$E$5:$ER$177,42,FALSE)</f>
        <v>0</v>
      </c>
      <c r="K6" s="17">
        <f>VLOOKUP(A6,[1]SVG!$E$5:$ER$177,142,FALSE)</f>
        <v>30000</v>
      </c>
    </row>
    <row r="7" spans="1:12" ht="30">
      <c r="A7" s="16" t="str">
        <f>IF('[1]Validation Checks'!P133="X",'[1]Validation Checks'!E133,"")</f>
        <v>National agencies and community organisations have strengthened capacities for natural resource planning, data collection, analysis and management </v>
      </c>
      <c r="B7" s="16">
        <f>VLOOKUP(A9,[1]SVG!$E$5:$ER$177,2,FALSE)</f>
        <v>0</v>
      </c>
      <c r="C7" s="16" t="str">
        <f>VLOOKUP(A7,[1]SVG!$E$5:$ER$177,31,FALSE)</f>
        <v>Climate Change Adaptation</v>
      </c>
      <c r="D7" s="16" t="str">
        <f>VLOOKUP(A9,[1]SVG!$E$5:$ER$177,32,FALSE)</f>
        <v>Tailored Policy Support &amp; Technical Assistance</v>
      </c>
      <c r="E7" s="16" t="str">
        <f t="array" ref="E7">VLOOKUP(A9,[1]SVG!$E$5:$ER$177,{35,37,38},FALSE)</f>
        <v>Ministry of Finance; Ministry of Agriculture</v>
      </c>
      <c r="F7" s="16">
        <f>VLOOKUP(A9,[1]SVG!$E$5:$ER$177,21,FALSE)</f>
        <v>0</v>
      </c>
      <c r="G7" s="16" t="str">
        <f>VLOOKUP(A9,[1]SVG!$E$5:$ER$177,33,FALSE)</f>
        <v>Food and Agriculture Organization of the United Nations (FAO)</v>
      </c>
      <c r="H7" s="16">
        <f t="array" ref="H7">VLOOKUP(A9,[1]SVG!$E$5:$ER$177,{39,40},FALSE)</f>
        <v>0</v>
      </c>
      <c r="I7" s="16">
        <f>VLOOKUP(A9,[1]SVG!$E$5:$ER$177,41,FALSE)</f>
        <v>0</v>
      </c>
      <c r="J7" s="16">
        <f>VLOOKUP(A9,[1]SVG!$E$5:$ER$177,42,FALSE)</f>
        <v>0</v>
      </c>
      <c r="K7" s="17">
        <f>VLOOKUP(A9,[1]SVG!$E$5:$ER$177,142,FALSE)</f>
        <v>420000</v>
      </c>
    </row>
    <row r="8" spans="1:12" ht="15.5">
      <c r="A8" s="508" t="s">
        <v>1029</v>
      </c>
      <c r="B8" s="509"/>
      <c r="C8" s="509"/>
      <c r="D8" s="509"/>
      <c r="E8" s="509"/>
      <c r="F8" s="509"/>
      <c r="G8" s="509"/>
      <c r="H8" s="509"/>
      <c r="I8" s="509"/>
      <c r="J8" s="510"/>
      <c r="K8" s="511"/>
    </row>
    <row r="9" spans="1:12" ht="50">
      <c r="A9" s="16" t="str">
        <f>IF('[1]Validation Checks'!P11="X",'[1]Validation Checks'!E11,"")</f>
        <v>MoA, DoF and fisherfolk with support from FAO, identify investment opportunities on the basis of Fishery value chain assessments (including aquaculture and mariculture) and business cases developed to facilitate financing.</v>
      </c>
      <c r="B9" s="16">
        <f>VLOOKUP(A10,[1]SVG!$E$5:$ER$177,2,FALSE)</f>
        <v>0</v>
      </c>
      <c r="C9" s="16" t="str">
        <f>VLOOKUP(A9,[1]SVG!$E$5:$ER$177,31,FALSE)</f>
        <v>Blue Economy</v>
      </c>
      <c r="D9" s="16" t="str">
        <f>VLOOKUP(A10,[1]SVG!$E$5:$ER$177,32,FALSE)</f>
        <v>Tailored Policy Support &amp; Technical Assistance</v>
      </c>
      <c r="E9" s="16" t="str">
        <f t="array" ref="E9">VLOOKUP(A10,[1]SVG!$E$5:$ER$177,{35,37,38},FALSE)</f>
        <v>Ministry of Finance; Ministry of Agriculture</v>
      </c>
      <c r="F9" s="16">
        <f>VLOOKUP(A10,[1]SVG!$E$5:$ER$177,21,FALSE)</f>
        <v>0</v>
      </c>
      <c r="G9" s="16" t="str">
        <f>VLOOKUP(A10,[1]SVG!$E$5:$ER$177,33,FALSE)</f>
        <v>Food and Agriculture Organization of the United Nations (FAO)</v>
      </c>
      <c r="H9" s="16">
        <f t="array" ref="H9">VLOOKUP(A10,[1]SVG!$E$5:$ER$177,{39,40},FALSE)</f>
        <v>0</v>
      </c>
      <c r="I9" s="16">
        <f>VLOOKUP(A10,[1]SVG!$E$5:$ER$177,41,FALSE)</f>
        <v>0</v>
      </c>
      <c r="J9" s="16">
        <f>VLOOKUP(A10,[1]SVG!$E$5:$ER$177,42,FALSE)</f>
        <v>0</v>
      </c>
      <c r="K9" s="17">
        <f>VLOOKUP(A10,[1]SVG!$E$5:$ER$177,142,FALSE)</f>
        <v>63000</v>
      </c>
    </row>
    <row r="10" spans="1:12" ht="90">
      <c r="A10" s="16" t="str">
        <f>IF('[1]Validation Checks'!P12="X",'[1]Validation Checks'!E12,"")</f>
        <v>Government institutions have strengthened capacities to combat IUU fishing and investment opportunities are identified on the basis of Fishery value chain assessments of aquaculture and business cases developed to facilitate financing.</v>
      </c>
      <c r="B10" s="16" t="str">
        <f>VLOOKUP(A11,[1]SVG!$E$5:$ER$177,2,FALSE)</f>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
      <c r="C10" s="16" t="str">
        <f>VLOOKUP(A10,[1]SVG!$E$5:$ER$177,31,FALSE)</f>
        <v>Blue Economy</v>
      </c>
      <c r="D10" s="16" t="str">
        <f>VLOOKUP(A11,[1]SVG!$E$5:$ER$177,32,FALSE)</f>
        <v xml:space="preserve">Digitization </v>
      </c>
      <c r="E10" s="16" t="str">
        <f t="array" ref="E10">VLOOKUP(A11,[1]SVG!$E$5:$ER$177,{35,37,38},FALSE)</f>
        <v>Ministry of Tourism; Ministry of Finance and Economic Planning</v>
      </c>
      <c r="F10" s="16">
        <f>VLOOKUP(A11,[1]SVG!$E$5:$ER$177,21,FALSE)</f>
        <v>0</v>
      </c>
      <c r="G10" s="16" t="str">
        <f>VLOOKUP(A11,[1]SVG!$E$5:$ER$177,33,FALSE)</f>
        <v>United Nations Development Programme (UNDP)</v>
      </c>
      <c r="H10" s="16" t="str">
        <f t="array" ref="H10">VLOOKUP(A11,[1]SVG!$E$5:$ER$177,{39,40},FALSE)</f>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
      <c r="I10" s="16">
        <f>VLOOKUP(A11,[1]SVG!$E$5:$ER$177,41,FALSE)</f>
        <v>0</v>
      </c>
      <c r="J10" s="16">
        <f>VLOOKUP(A11,[1]SVG!$E$5:$ER$177,42,FALSE)</f>
        <v>0</v>
      </c>
      <c r="K10" s="17">
        <f>VLOOKUP(A11,[1]SVG!$E$5:$ER$177,142,FALSE)</f>
        <v>35050</v>
      </c>
    </row>
    <row r="11" spans="1:12" ht="51.75" customHeight="1">
      <c r="A11" s="16" t="str">
        <f>IF('[1]Validation Checks'!P32="X",'[1]Validation Checks'!E32,"")</f>
        <v>Small businesses and governments have enhanced capacities and access to sustainable financing for shock responsive, digital transformation and blue economy development</v>
      </c>
      <c r="B11" s="16" t="str">
        <f>VLOOKUP(A13,[1]SVG!$E$5:$ER$177,2,FALSE)</f>
        <v>Interventions designed to enhance capacity and promote cooperation among sectoral ministries with a stake in the implementation of mitigation and adaptation actions to facilitate synergies and harmonize efforts.</v>
      </c>
      <c r="C11" s="16" t="str">
        <f>VLOOKUP(A11,[1]SVG!$E$5:$ER$177,31,FALSE)</f>
        <v>Blue Economy</v>
      </c>
      <c r="D11" s="16" t="str">
        <f>VLOOKUP(A13,[1]SVG!$E$5:$ER$177,32,FALSE)</f>
        <v>Climate Change and Disaster Risk Reduction</v>
      </c>
      <c r="E11" s="16" t="str">
        <f t="array" ref="E11">VLOOKUP(A13,[1]SVG!$E$5:$ER$177,{35,37,38},FALSE)</f>
        <v>Sustainable Development Unit</v>
      </c>
      <c r="F11" s="16">
        <f>VLOOKUP(A13,[1]SVG!$E$5:$ER$177,21,FALSE)</f>
        <v>0</v>
      </c>
      <c r="G11" s="16" t="str">
        <f>VLOOKUP(A13,[1]SVG!$E$5:$ER$177,33,FALSE)</f>
        <v>United Nations Environment Program (UNEP)</v>
      </c>
      <c r="H11" s="16">
        <f t="array" ref="H11">VLOOKUP(A13,[1]SVG!$E$5:$ER$177,{39,40},FALSE)</f>
        <v>0</v>
      </c>
      <c r="I11" s="16">
        <f>VLOOKUP(A13,[1]SVG!$E$5:$ER$177,41,FALSE)</f>
        <v>0</v>
      </c>
      <c r="J11" s="16">
        <f>VLOOKUP(A13,[1]SVG!$E$5:$ER$177,42,FALSE)</f>
        <v>0</v>
      </c>
      <c r="K11" s="17">
        <f>VLOOKUP(A13,[1]SVG!$E$5:$ER$177,142,FALSE)</f>
        <v>0</v>
      </c>
    </row>
    <row r="12" spans="1:12" ht="15.5">
      <c r="A12" s="508" t="s">
        <v>1030</v>
      </c>
      <c r="B12" s="509"/>
      <c r="C12" s="509"/>
      <c r="D12" s="509"/>
      <c r="E12" s="509"/>
      <c r="F12" s="509"/>
      <c r="G12" s="509"/>
      <c r="H12" s="509"/>
      <c r="I12" s="509"/>
      <c r="J12" s="510"/>
      <c r="K12" s="511">
        <f>VLOOKUP(A14,[1]SVG!$E$5:$ER$177,142,FALSE)</f>
        <v>0</v>
      </c>
    </row>
    <row r="13" spans="1:12" ht="40">
      <c r="A13" s="16" t="str">
        <f>IF('[1]Validation Checks'!P93="X",'[1]Validation Checks'!E93,"")</f>
        <v xml:space="preserve">Carbon neutrality and resilience are integrated into climate planning and policy and regulatory frameworks at all levels.
</v>
      </c>
      <c r="B13" s="16" t="str">
        <f>VLOOKUP(A14,[1]SVG!$E$5:$ER$177,2,FALSE)</f>
        <v>Accelerate policy shift towards the sound management of chemicals and waste while fulfilling with national and international commitments.</v>
      </c>
      <c r="C13" s="16" t="str">
        <f>VLOOKUP(A13,[1]SVG!$E$5:$ER$177,31,FALSE)</f>
        <v>Climate Change Adaptation</v>
      </c>
      <c r="D13" s="16" t="str">
        <f>VLOOKUP(A14,[1]SVG!$E$5:$ER$177,32,FALSE)</f>
        <v>Tailored Policy Support &amp; Technical Assistance</v>
      </c>
      <c r="E13" s="16" t="str">
        <f t="array" ref="E13">VLOOKUP(A14,[1]SVG!$E$5:$ER$177,{35,37,38},FALSE)</f>
        <v>Sustainable Development Unit</v>
      </c>
      <c r="F13" s="16">
        <f>VLOOKUP(A14,[1]SVG!$E$5:$ER$177,21,FALSE)</f>
        <v>0</v>
      </c>
      <c r="G13" s="16" t="str">
        <f>VLOOKUP(A14,[1]SVG!$E$5:$ER$177,33,FALSE)</f>
        <v>United Nations Environment Program (UNEP)</v>
      </c>
      <c r="H13" s="16">
        <f t="array" ref="H13">VLOOKUP(A14,[1]SVG!$E$5:$ER$177,{39,40},FALSE)</f>
        <v>0</v>
      </c>
      <c r="I13" s="16">
        <f>VLOOKUP(A14,[1]SVG!$E$5:$ER$177,41,FALSE)</f>
        <v>0</v>
      </c>
      <c r="J13" s="16">
        <f>VLOOKUP(A14,[1]SVG!$E$5:$ER$177,42,FALSE)</f>
        <v>0</v>
      </c>
      <c r="K13" s="17">
        <f>VLOOKUP(A15,[1]SVG!$E$5:$ER$177,142,FALSE)</f>
        <v>0</v>
      </c>
    </row>
    <row r="14" spans="1:12" ht="20">
      <c r="A14" s="16" t="str">
        <f>IF('[1]Validation Checks'!P96="X",'[1]Validation Checks'!E96,"")</f>
        <v>Institutional capacity to adopt and act on national and international commitments is enhanced.</v>
      </c>
      <c r="B14" s="16" t="str">
        <f>VLOOKUP(A15,[1]SVG!$E$5:$ER$177,2,FALSE)</f>
        <v>Promotion of circular and resource-efficient approaches.</v>
      </c>
      <c r="C14" s="16" t="str">
        <f>VLOOKUP(A14,[1]SVG!$E$5:$ER$177,31,FALSE)</f>
        <v>Climate Change Adaptation</v>
      </c>
      <c r="D14" s="16" t="str">
        <f>VLOOKUP(A15,[1]SVG!$E$5:$ER$177,32,FALSE)</f>
        <v>Tailored Policy Support &amp; Technical Assistance</v>
      </c>
      <c r="E14" s="16" t="str">
        <f t="array" ref="E14">VLOOKUP(A15,[1]SVG!$E$5:$ER$177,{35,37,38},FALSE)</f>
        <v>Sustainable Development Unit</v>
      </c>
      <c r="F14" s="16">
        <f>VLOOKUP(A15,[1]SVG!$E$5:$ER$177,21,FALSE)</f>
        <v>0</v>
      </c>
      <c r="G14" s="16" t="str">
        <f>VLOOKUP(A15,[1]SVG!$E$5:$ER$177,33,FALSE)</f>
        <v>United Nations Environment Program (UNEP)</v>
      </c>
      <c r="H14" s="16">
        <f t="array" ref="H14">VLOOKUP(A15,[1]SVG!$E$5:$ER$177,{39,40},FALSE)</f>
        <v>0</v>
      </c>
      <c r="I14" s="16">
        <f>VLOOKUP(A15,[1]SVG!$E$5:$ER$177,41,FALSE)</f>
        <v>0</v>
      </c>
      <c r="J14" s="16">
        <f>VLOOKUP(A15,[1]SVG!$E$5:$ER$177,42,FALSE)</f>
        <v>0</v>
      </c>
      <c r="K14" s="17">
        <f>VLOOKUP(A16,[1]SVG!$E$5:$ER$177,142,FALSE)</f>
        <v>50000</v>
      </c>
    </row>
    <row r="15" spans="1:12" ht="40">
      <c r="A15" s="16" t="str">
        <f>IF('[1]Validation Checks'!P97="X",'[1]Validation Checks'!E97,"")</f>
        <v>Resource efficiency and circularity in key sectors are improved.</v>
      </c>
      <c r="B15" s="16" t="str">
        <f>VLOOKUP(A16,[1]SVG!$E$5:$ER$177,2,FALSE)</f>
        <v>Build country and regional capacity to foster private sector engagement to include a focus on adaptation, loss and damage, gender, local community and nature-based solutions</v>
      </c>
      <c r="C15" s="16" t="str">
        <f>VLOOKUP(A15,[1]SVG!$E$5:$ER$177,31,FALSE)</f>
        <v>Climate Change Adaptation</v>
      </c>
      <c r="D15" s="16">
        <f>VLOOKUP(A16,[1]SVG!$E$5:$ER$177,32,FALSE)</f>
        <v>0</v>
      </c>
      <c r="E15" s="16" t="str">
        <f t="array" ref="E15">VLOOKUP(A16,[1]SVG!$E$5:$ER$177,{35,37,38},FALSE)</f>
        <v>Ministry of Finance and Economic Planning</v>
      </c>
      <c r="F15" s="16">
        <f>VLOOKUP(A16,[1]SVG!$E$5:$ER$177,21,FALSE)</f>
        <v>0</v>
      </c>
      <c r="G15" s="16" t="str">
        <f>VLOOKUP(A16,[1]SVG!$E$5:$ER$177,33,FALSE)</f>
        <v>United Nations Framework Convention on Climate Change (UNFCCC)</v>
      </c>
      <c r="H15" s="16">
        <f t="array" ref="H15">VLOOKUP(A16,[1]SVG!$E$5:$ER$177,{39,40},FALSE)</f>
        <v>0</v>
      </c>
      <c r="I15" s="16">
        <f>VLOOKUP(A16,[1]SVG!$E$5:$ER$177,41,FALSE)</f>
        <v>0</v>
      </c>
      <c r="J15" s="16">
        <f>VLOOKUP(A16,[1]SVG!$E$5:$ER$177,42,FALSE)</f>
        <v>0</v>
      </c>
      <c r="K15" s="17">
        <f>VLOOKUP(A17,[1]SVG!$E$5:$ER$177,142,FALSE)</f>
        <v>0</v>
      </c>
    </row>
    <row r="16" spans="1:12" ht="110">
      <c r="A16" s="16" t="str">
        <f>IF('[1]Validation Checks'!P107="X",'[1]Validation Checks'!E107,"")</f>
        <v>Provision of needs-based climate finance and shaping the post 2020 climate finance architecture, in particular support of national and regional climate finance strategies,</v>
      </c>
      <c r="B16" s="16" t="str">
        <f>VLOOKUP(A17,[1]SVG!$E$5:$ER$177,2,FALSE)</f>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
      <c r="C16" s="16" t="str">
        <f>VLOOKUP(A16,[1]SVG!$E$5:$ER$177,31,FALSE)</f>
        <v>Climate Change Adaptation</v>
      </c>
      <c r="D16" s="16" t="str">
        <f>VLOOKUP(A17,[1]SVG!$E$5:$ER$177,32,FALSE)</f>
        <v>Climate Change and Disaster Risk Reduction</v>
      </c>
      <c r="E16" s="512" t="s">
        <v>1031</v>
      </c>
      <c r="F16" s="16">
        <f>VLOOKUP(A17,[1]SVG!$E$5:$ER$177,21,FALSE)</f>
        <v>0</v>
      </c>
      <c r="G16" s="16" t="str">
        <f>VLOOKUP(A17,[1]SVG!$E$5:$ER$177,33,FALSE)</f>
        <v>United Nations Development Programme (UNDP)</v>
      </c>
      <c r="H16" s="512" t="s">
        <v>1032</v>
      </c>
      <c r="I16" s="16">
        <f>VLOOKUP(A17,[1]SVG!$E$5:$ER$177,41,FALSE)</f>
        <v>0</v>
      </c>
      <c r="J16" s="16">
        <f>VLOOKUP(A17,[1]SVG!$E$5:$ER$177,42,FALSE)</f>
        <v>0</v>
      </c>
      <c r="K16" s="513">
        <v>376717</v>
      </c>
      <c r="L16" s="198" t="s">
        <v>1033</v>
      </c>
    </row>
    <row r="17" spans="1:11" ht="30">
      <c r="A17" s="16" t="str">
        <f>IF('[1]Validation Checks'!P117="X",'[1]Validation Checks'!E117,"")</f>
        <v>National agencies and community groups have access to enhanced integrated, gender responsive disaster preparedness systems</v>
      </c>
      <c r="B17" s="16" t="str">
        <f>VLOOKUP(A18,[1]SVG!$E$5:$ER$177,2,FALSE)</f>
        <v>Interventions to strength government capacities to fulfil their biodiversity commitments while improving their accountability mechanisms.</v>
      </c>
      <c r="C17" s="16" t="str">
        <f>VLOOKUP(A17,[1]SVG!$E$5:$ER$177,31,FALSE)</f>
        <v>Climate Change Adaptation</v>
      </c>
      <c r="D17" s="16" t="str">
        <f>VLOOKUP(A18,[1]SVG!$E$5:$ER$177,32,FALSE)</f>
        <v>Tailored Policy Support &amp; Technical Assistance</v>
      </c>
      <c r="E17" s="16" t="str">
        <f t="array" ref="E17">VLOOKUP(A18,[1]SVG!$E$5:$ER$177,{35,37,38},FALSE)</f>
        <v>Ministry of Agriculture</v>
      </c>
      <c r="F17" s="16">
        <f>VLOOKUP(A18,[1]SVG!$E$5:$ER$177,21,FALSE)</f>
        <v>0</v>
      </c>
      <c r="G17" s="16" t="str">
        <f>VLOOKUP(A18,[1]SVG!$E$5:$ER$177,33,FALSE)</f>
        <v>United Nations Environment Program (UNEP)</v>
      </c>
      <c r="H17" s="16">
        <f t="array" ref="H17">VLOOKUP(A18,[1]SVG!$E$5:$ER$177,{39,40},FALSE)</f>
        <v>0</v>
      </c>
      <c r="I17" s="16">
        <f>VLOOKUP(A18,[1]SVG!$E$5:$ER$177,41,FALSE)</f>
        <v>0</v>
      </c>
      <c r="J17" s="16">
        <f>VLOOKUP(A18,[1]SVG!$E$5:$ER$177,42,FALSE)</f>
        <v>0</v>
      </c>
      <c r="K17" s="17">
        <f>VLOOKUP(A23,[1]SVG!$E$5:$ER$177,142,FALSE)</f>
        <v>297995.11</v>
      </c>
    </row>
    <row r="18" spans="1:11" ht="80">
      <c r="A18" s="16" t="str">
        <f>IF('[1]Validation Checks'!P123="X",'[1]Validation Checks'!E123,"")</f>
        <v>Institutional capacity to adopt and act on national and international commitments is enhanced and accountability frameworks are strengthened</v>
      </c>
      <c r="B18" s="16" t="str">
        <f>VLOOKUP(A23,[1]SVG!$E$5:$ER$177,2,FALSE)</f>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
      <c r="C18" s="16" t="str">
        <f>VLOOKUP(A18,[1]SVG!$E$5:$ER$177,31,FALSE)</f>
        <v>Climate Change Adaptation</v>
      </c>
      <c r="D18" s="16" t="str">
        <f>VLOOKUP(A23,[1]SVG!$E$5:$ER$177,32,FALSE)</f>
        <v>Climate Change and Disaster Risk Reduction</v>
      </c>
      <c r="E18" s="16" t="str">
        <f t="array" ref="E18">VLOOKUP(A23,[1]SVG!$E$5:$ER$177,{35,37,38},FALSE)</f>
        <v>Sustainable Development Unit; Gender Affairs Division; Ministry of Agriculture and Forestry</v>
      </c>
      <c r="F18" s="16" t="str">
        <f>VLOOKUP(A23,[1]SVG!$E$5:$ER$177,21,FALSE)</f>
        <v>Women and Girls</v>
      </c>
      <c r="G18" s="16" t="str">
        <f>VLOOKUP(A23,[1]SVG!$E$5:$ER$177,33,FALSE)</f>
        <v>United Nations Development Programme (UNDP)</v>
      </c>
      <c r="H18" s="16" t="str">
        <f t="array" ref="H18">VLOOKUP(A23,[1]SVG!$E$5:$ER$177,{39,40},FALSE)</f>
        <v xml:space="preserve">Number of risk-informed gender responsive climate change adaptation actions implemented in sectors identified in the National </v>
      </c>
      <c r="I18" s="16">
        <f>VLOOKUP(A23,[1]SVG!$E$5:$ER$177,41,FALSE)</f>
        <v>0</v>
      </c>
      <c r="J18" s="16">
        <f>VLOOKUP(A23,[1]SVG!$E$5:$ER$177,42,FALSE)</f>
        <v>0</v>
      </c>
      <c r="K18" s="17" t="e">
        <f>VLOOKUP(#REF!,[1]SVG!$E$5:$ER$177,142,FALSE)</f>
        <v>#REF!</v>
      </c>
    </row>
    <row r="19" spans="1:11" ht="40">
      <c r="A19" s="514" t="s">
        <v>1034</v>
      </c>
      <c r="B19" s="515" t="s">
        <v>1035</v>
      </c>
      <c r="C19" s="16"/>
      <c r="D19" s="16" t="s">
        <v>88</v>
      </c>
      <c r="E19" s="16" t="s">
        <v>1036</v>
      </c>
      <c r="F19" s="250" t="s">
        <v>1037</v>
      </c>
      <c r="G19" s="16" t="s">
        <v>97</v>
      </c>
      <c r="H19" s="16" t="s">
        <v>1038</v>
      </c>
      <c r="I19" s="515"/>
      <c r="J19" s="515"/>
      <c r="K19" s="34">
        <v>1193000</v>
      </c>
    </row>
    <row r="20" spans="1:11" ht="30">
      <c r="A20" s="514" t="s">
        <v>1039</v>
      </c>
      <c r="B20" s="515" t="s">
        <v>1040</v>
      </c>
      <c r="C20" s="16"/>
      <c r="D20" s="206" t="s">
        <v>88</v>
      </c>
      <c r="E20" s="16" t="s">
        <v>1036</v>
      </c>
      <c r="F20" s="250" t="s">
        <v>1037</v>
      </c>
      <c r="G20" s="16" t="s">
        <v>97</v>
      </c>
      <c r="H20" s="16"/>
      <c r="I20" s="515"/>
      <c r="J20" s="515"/>
      <c r="K20" s="34">
        <v>789000</v>
      </c>
    </row>
    <row r="21" spans="1:11" ht="100">
      <c r="A21" s="250" t="s">
        <v>1034</v>
      </c>
      <c r="B21" s="516" t="s">
        <v>700</v>
      </c>
      <c r="C21" s="250" t="s">
        <v>88</v>
      </c>
      <c r="D21" s="206" t="s">
        <v>88</v>
      </c>
      <c r="E21" s="250" t="s">
        <v>1041</v>
      </c>
      <c r="F21" s="250" t="s">
        <v>923</v>
      </c>
      <c r="G21" s="250" t="s">
        <v>97</v>
      </c>
      <c r="H21" s="250" t="s">
        <v>921</v>
      </c>
      <c r="I21" t="s">
        <v>920</v>
      </c>
      <c r="K21" s="34">
        <v>1640000</v>
      </c>
    </row>
    <row r="22" spans="1:11" ht="101.5">
      <c r="A22" s="31" t="s">
        <v>110</v>
      </c>
      <c r="B22" s="31" t="s">
        <v>111</v>
      </c>
      <c r="C22" s="31" t="s">
        <v>112</v>
      </c>
      <c r="D22" s="206" t="s">
        <v>88</v>
      </c>
      <c r="E22" s="31" t="s">
        <v>113</v>
      </c>
      <c r="F22" s="31" t="s">
        <v>570</v>
      </c>
      <c r="G22" s="33" t="s">
        <v>915</v>
      </c>
      <c r="H22" s="33" t="s">
        <v>115</v>
      </c>
      <c r="I22" s="33"/>
      <c r="J22" s="33"/>
      <c r="K22" s="34" t="s">
        <v>31</v>
      </c>
    </row>
    <row r="23" spans="1:11" ht="30">
      <c r="A23" s="16" t="str">
        <f>IF('[1]Validation Checks'!P134="X",'[1]Validation Checks'!E134,"")</f>
        <v>Governments and communities have increased capacities to adapt to and mitigate the impacts of climate change  </v>
      </c>
      <c r="B23" s="16" t="e">
        <f>VLOOKUP(#REF!,[1]SVG!$E$5:$ER$177,2,FALSE)</f>
        <v>#REF!</v>
      </c>
      <c r="C23" s="16" t="str">
        <f>VLOOKUP(A23,[1]SVG!$E$5:$ER$177,31,FALSE)</f>
        <v>Climate Change Adaptation</v>
      </c>
      <c r="D23" s="16" t="e">
        <f>VLOOKUP(#REF!,[1]SVG!$E$5:$ER$177,32,FALSE)</f>
        <v>#REF!</v>
      </c>
      <c r="E23" s="16" t="e">
        <f t="array" ref="E23">VLOOKUP(#REF!,[1]SVG!$E$5:$ER$177,{35,37,38},FALSE)</f>
        <v>#REF!</v>
      </c>
      <c r="F23" s="16" t="e">
        <f>VLOOKUP(#REF!,[1]SVG!$E$5:$ER$177,21,FALSE)</f>
        <v>#REF!</v>
      </c>
      <c r="G23" s="16" t="e">
        <f>VLOOKUP(#REF!,[1]SVG!$E$5:$ER$177,33,FALSE)</f>
        <v>#REF!</v>
      </c>
      <c r="H23" s="16" t="e">
        <f t="array" ref="H23">VLOOKUP(#REF!,[1]SVG!$E$5:$ER$177,{39,40},FALSE)</f>
        <v>#REF!</v>
      </c>
      <c r="I23" s="16" t="e">
        <f>VLOOKUP(#REF!,[1]SVG!$E$5:$ER$177,41,FALSE)</f>
        <v>#REF!</v>
      </c>
      <c r="J23" s="16" t="e">
        <f>VLOOKUP(#REF!,[1]SVG!$E$5:$ER$177,42,FALSE)</f>
        <v>#REF!</v>
      </c>
      <c r="K23" s="17">
        <f>VLOOKUP(A26,[1]SVG!$E$5:$ER$177,142,FALSE)</f>
        <v>0</v>
      </c>
    </row>
    <row r="24" spans="1:11" ht="15.5">
      <c r="A24" s="200" t="s">
        <v>1042</v>
      </c>
      <c r="B24" s="201"/>
      <c r="C24" s="201"/>
      <c r="D24" s="201"/>
      <c r="E24" s="201"/>
      <c r="F24" s="201"/>
      <c r="G24" s="201"/>
      <c r="H24" s="201"/>
      <c r="I24" s="201"/>
      <c r="J24" s="202"/>
      <c r="K24" s="511">
        <f>VLOOKUP(A51,[1]SVG!$E$5:$ER$177,142,FALSE)</f>
        <v>0</v>
      </c>
    </row>
    <row r="25" spans="1:11" ht="40">
      <c r="A25" s="16" t="str">
        <f>IF('[1]Validation Checks'!P33="X",'[1]Validation Checks'!E33,"")</f>
        <v>Government line ministries have enhanced capacities for sustainable development planning and data generation for inclusive economic growth and recovery </v>
      </c>
      <c r="B25" s="16" t="str">
        <f>VLOOKUP(A26,[1]SVG!$E$5:$ER$177,2,FALSE)</f>
        <v>Automated Systems for Customs Data (ASYCUDA) programme in cooperation with national customs and tax institutions</v>
      </c>
      <c r="C25" s="16" t="str">
        <f>VLOOKUP(A25,[1]SVG!$E$5:$ER$177,31,FALSE)</f>
        <v>Digital Transformation</v>
      </c>
      <c r="D25" s="16" t="str">
        <f>VLOOKUP(A26,[1]SVG!$E$5:$ER$177,32,FALSE)</f>
        <v xml:space="preserve">Digitization </v>
      </c>
      <c r="E25" s="16" t="str">
        <f t="array" ref="E25">VLOOKUP(A26,[1]SVG!$E$5:$ER$177,{35,37,38},FALSE)</f>
        <v>Ministry of Finance and Economic Planning</v>
      </c>
      <c r="F25" s="16">
        <f>VLOOKUP(A26,[1]SVG!$E$5:$ER$177,21,FALSE)</f>
        <v>0</v>
      </c>
      <c r="G25" s="16" t="str">
        <f>VLOOKUP(A26,[1]SVG!$E$5:$ER$177,33,FALSE)</f>
        <v>United Nations Conference on Trade and Development (UNCTAD)</v>
      </c>
      <c r="H25" s="16">
        <f t="array" ref="H25">VLOOKUP(A26,[1]SVG!$E$5:$ER$177,{39,40},FALSE)</f>
        <v>0</v>
      </c>
      <c r="I25" s="16">
        <f>VLOOKUP(A26,[1]SVG!$E$5:$ER$177,41,FALSE)</f>
        <v>0</v>
      </c>
      <c r="J25" s="16">
        <f>VLOOKUP(A26,[1]SVG!$E$5:$ER$177,42,FALSE)</f>
        <v>0</v>
      </c>
      <c r="K25" s="17">
        <f>VLOOKUP(A28,[1]SVG!$E$5:$ER$177,142,FALSE)</f>
        <v>150000</v>
      </c>
    </row>
    <row r="26" spans="1:11" ht="60">
      <c r="A26" s="16" t="str">
        <f>IF('[1]Validation Checks'!P42="X",'[1]Validation Checks'!E42,"")</f>
        <v xml:space="preserve">Improved Customs clearance processes generating more Customs revenues through faster and more efficient procedures </v>
      </c>
      <c r="B26" s="16">
        <f>VLOOKUP(A51,[1]SVG!$E$5:$ER$177,2,FALSE)</f>
        <v>0</v>
      </c>
      <c r="C26" s="16" t="str">
        <f>VLOOKUP(A26,[1]SVG!$E$5:$ER$177,31,FALSE)</f>
        <v>Digital Transformation</v>
      </c>
      <c r="D26" s="16" t="str">
        <f>VLOOKUP(A51,[1]SVG!$E$5:$ER$177,32,FALSE)</f>
        <v>Tailored Policy Support &amp; Technical Assistance</v>
      </c>
      <c r="E26" s="16" t="str">
        <f t="array" ref="E26">VLOOKUP(A51,[1]SVG!$E$5:$ER$177,{35,37,38},FALSE)</f>
        <v>Ministry of National Security</v>
      </c>
      <c r="F26" s="16">
        <f>VLOOKUP(A51,[1]SVG!$E$5:$ER$177,21,FALSE)</f>
        <v>0</v>
      </c>
      <c r="G26" s="16" t="str">
        <f>VLOOKUP(A51,[1]SVG!$E$5:$ER$177,33,FALSE)</f>
        <v>United Nations Office on Drugs and Crime (UNODC)</v>
      </c>
      <c r="H26" s="16" t="str">
        <f t="array" ref="H26">VLOOKUP(A51,[1]SVG!$E$5:$ER$177,{39,40},FALSE)</f>
        <v>Barbados is supported in the implementation of the National Action Plan against Trafficking in Persons and has improved capacity for detection, investigation and prosecution of trafficking in persons.</v>
      </c>
      <c r="I26" s="16">
        <f>VLOOKUP(A51,[1]SVG!$E$5:$ER$177,41,FALSE)</f>
        <v>0</v>
      </c>
      <c r="J26" s="16">
        <f>VLOOKUP(A51,[1]SVG!$E$5:$ER$177,42,FALSE)</f>
        <v>0</v>
      </c>
      <c r="K26" s="17">
        <f>VLOOKUP(A30,[1]SVG!$E$5:$ER$177,142,FALSE)</f>
        <v>0</v>
      </c>
    </row>
    <row r="27" spans="1:11" ht="156" customHeight="1">
      <c r="A27" s="16" t="str">
        <f>IF('[1]Validation Checks'!P56="X",'[1]Validation Checks'!E56,"")</f>
        <v>National governments and regional institutions have increased capacity to collect, analyse and utilize data and information to address structural inequalities and ensure the advancement of those at risk of being left furthest behind</v>
      </c>
      <c r="B27" s="16" t="str">
        <f>VLOOKUP(A28,[1]SVG!$E$5:$ER$177,2,FALSE)</f>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
      <c r="C27" s="16" t="str">
        <f>VLOOKUP(A27,[1]SVG!$E$5:$ER$177,31,FALSE)</f>
        <v>Digital Transformation</v>
      </c>
      <c r="D27" s="16" t="str">
        <f>VLOOKUP(A28,[1]SVG!$E$5:$ER$177,32,FALSE)</f>
        <v>Data Systems</v>
      </c>
      <c r="E27" s="16" t="str">
        <f t="array" ref="E27">VLOOKUP(A28,[1]SVG!$E$5:$ER$177,{35,37,38},FALSE)</f>
        <v>Ministry of National Mobilisation</v>
      </c>
      <c r="F27" s="16" t="str">
        <f>VLOOKUP(A28,[1]SVG!$E$5:$ER$177,21,FALSE)</f>
        <v>children</v>
      </c>
      <c r="G27" s="16" t="str">
        <f>VLOOKUP(A28,[1]SVG!$E$5:$ER$177,33,FALSE)</f>
        <v>United Nations Children’s Fund (UNICEF)</v>
      </c>
      <c r="H27" s="16" t="str">
        <f t="array" ref="H27">VLOOKUP(A28,[1]SVG!$E$5:$ER$177,{39,40},FALSE)</f>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
      <c r="I27" s="16">
        <f>VLOOKUP(A28,[1]SVG!$E$5:$ER$177,41,FALSE)</f>
        <v>0</v>
      </c>
      <c r="J27" s="16">
        <f>VLOOKUP(A28,[1]SVG!$E$5:$ER$177,42,FALSE)</f>
        <v>0</v>
      </c>
      <c r="K27" s="17">
        <f>VLOOKUP(A31,[1]SVG!$E$5:$ER$177,142,FALSE)</f>
        <v>0</v>
      </c>
    </row>
    <row r="28" spans="1:11" ht="30">
      <c r="A28" s="16" t="str">
        <f>IF('[1]Validation Checks'!P70="X",'[1]Validation Checks'!E70,"")</f>
        <v>UNICEF staff and partners have strengthened capacities to generate evidence, monitor and evaluate programs.</v>
      </c>
      <c r="B28" s="16" t="str">
        <f>VLOOKUP(A30,[1]SVG!$E$5:$ER$177,2,FALSE)</f>
        <v>Special focus on entrepreneurship, industrial clusters and employment</v>
      </c>
      <c r="C28" s="16" t="str">
        <f>VLOOKUP(A28,[1]SVG!$E$5:$ER$177,31,FALSE)</f>
        <v>Digital Transformation</v>
      </c>
      <c r="D28" s="16" t="str">
        <f>VLOOKUP(A30,[1]SVG!$E$5:$ER$177,32,FALSE)</f>
        <v>Tailored Policy Support &amp; Technical Assistance</v>
      </c>
      <c r="E28" s="16" t="str">
        <f t="array" ref="E28">VLOOKUP(A30,[1]SVG!$E$5:$ER$177,{35,37,38},FALSE)</f>
        <v>Ministry of Finance and Economic Planning</v>
      </c>
      <c r="F28" s="16">
        <f>VLOOKUP(A30,[1]SVG!$E$5:$ER$177,21,FALSE)</f>
        <v>0</v>
      </c>
      <c r="G28" s="16" t="str">
        <f>VLOOKUP(A30,[1]SVG!$E$5:$ER$177,33,FALSE)</f>
        <v>United Nations Industrial Development Organization (UNIDO)</v>
      </c>
      <c r="H28" s="16">
        <f t="array" ref="H28">VLOOKUP(A30,[1]SVG!$E$5:$ER$177,{39,40},FALSE)</f>
        <v>0</v>
      </c>
      <c r="I28" s="16">
        <f>VLOOKUP(A30,[1]SVG!$E$5:$ER$177,41,FALSE)</f>
        <v>0</v>
      </c>
      <c r="J28" s="16">
        <f>VLOOKUP(A30,[1]SVG!$E$5:$ER$177,42,FALSE)</f>
        <v>0</v>
      </c>
      <c r="K28" s="17">
        <f>VLOOKUP(A32,[1]SVG!$E$5:$ER$177,142,FALSE)</f>
        <v>0</v>
      </c>
    </row>
    <row r="29" spans="1:11" ht="15.5">
      <c r="A29" s="200" t="s">
        <v>1043</v>
      </c>
      <c r="B29" s="201"/>
      <c r="C29" s="201"/>
      <c r="D29" s="201"/>
      <c r="E29" s="201"/>
      <c r="F29" s="201"/>
      <c r="G29" s="201"/>
      <c r="H29" s="201"/>
      <c r="I29" s="201"/>
      <c r="J29" s="202"/>
      <c r="K29" s="511">
        <f>VLOOKUP(A33,[1]SVG!$E$5:$ER$177,142,FALSE)</f>
        <v>0</v>
      </c>
    </row>
    <row r="30" spans="1:11" ht="30">
      <c r="A30" s="16" t="str">
        <f>IF('[1]Validation Checks'!P22="X",'[1]Validation Checks'!E22,"")</f>
        <v xml:space="preserve">Annual high-level policy dialogues on sustainable energy and climate industry issues are organized </v>
      </c>
      <c r="B30" s="16" t="str">
        <f>VLOOKUP(A31,[1]SVG!$E$5:$ER$177,2,FALSE)</f>
        <v>Special focus on entrepreneurship, industrial clusters and employment</v>
      </c>
      <c r="C30" s="16" t="str">
        <f>VLOOKUP(A30,[1]SVG!$E$5:$ER$177,31,FALSE)</f>
        <v>Economic Growth</v>
      </c>
      <c r="D30" s="16" t="str">
        <f>VLOOKUP(A31,[1]SVG!$E$5:$ER$177,32,FALSE)</f>
        <v>Tailored Policy Support &amp; Technical Assistance</v>
      </c>
      <c r="E30" s="16" t="str">
        <f t="array" ref="E30">VLOOKUP(A31,[1]SVG!$E$5:$ER$177,{35,37,38},FALSE)</f>
        <v>Ministry of Finance and Economic Planning</v>
      </c>
      <c r="F30" s="16">
        <f>VLOOKUP(A31,[1]SVG!$E$5:$ER$177,21,FALSE)</f>
        <v>0</v>
      </c>
      <c r="G30" s="16" t="str">
        <f>VLOOKUP(A31,[1]SVG!$E$5:$ER$177,33,FALSE)</f>
        <v>United Nations Industrial Development Organization (UNIDO)</v>
      </c>
      <c r="H30" s="16">
        <f t="array" ref="H30">VLOOKUP(A31,[1]SVG!$E$5:$ER$177,{39,40},FALSE)</f>
        <v>0</v>
      </c>
      <c r="I30" s="16">
        <f>VLOOKUP(A31,[1]SVG!$E$5:$ER$177,41,FALSE)</f>
        <v>0</v>
      </c>
      <c r="J30" s="16">
        <f>VLOOKUP(A31,[1]SVG!$E$5:$ER$177,42,FALSE)</f>
        <v>0</v>
      </c>
      <c r="K30" s="17">
        <f>VLOOKUP(A34,[1]SVG!$E$5:$ER$177,142,FALSE)</f>
        <v>0</v>
      </c>
    </row>
    <row r="31" spans="1:11" ht="40">
      <c r="A31" s="16" t="str">
        <f>IF('[1]Validation Checks'!P23="X",'[1]Validation Checks'!E23,"")</f>
        <v xml:space="preserve">Demand creating and supplier oriented proposals to improve the coherence and effectiveness of policies and legislation are formulated and under implementation </v>
      </c>
      <c r="B31" s="16" t="str">
        <f>VLOOKUP(A32,[1]SVG!$E$5:$ER$177,2,FALSE)</f>
        <v>Special focus on entrepreneurship, industrial clusters and employment</v>
      </c>
      <c r="C31" s="16" t="str">
        <f>VLOOKUP(A31,[1]SVG!$E$5:$ER$177,31,FALSE)</f>
        <v>Economic Growth</v>
      </c>
      <c r="D31" s="16" t="str">
        <f>VLOOKUP(A32,[1]SVG!$E$5:$ER$177,32,FALSE)</f>
        <v>Tailored Policy Support &amp; Technical Assistance</v>
      </c>
      <c r="E31" s="16" t="str">
        <f t="array" ref="E31">VLOOKUP(A32,[1]SVG!$E$5:$ER$177,{35,37,38},FALSE)</f>
        <v>Ministry of Finance and Economic Planning</v>
      </c>
      <c r="F31" s="16">
        <f>VLOOKUP(A32,[1]SVG!$E$5:$ER$177,21,FALSE)</f>
        <v>0</v>
      </c>
      <c r="G31" s="16" t="str">
        <f>VLOOKUP(A32,[1]SVG!$E$5:$ER$177,33,FALSE)</f>
        <v>United Nations Industrial Development Organization (UNIDO)</v>
      </c>
      <c r="H31" s="16">
        <f t="array" ref="H31">VLOOKUP(A32,[1]SVG!$E$5:$ER$177,{39,40},FALSE)</f>
        <v>0</v>
      </c>
      <c r="I31" s="16">
        <f>VLOOKUP(A32,[1]SVG!$E$5:$ER$177,41,FALSE)</f>
        <v>0</v>
      </c>
      <c r="J31" s="16">
        <f>VLOOKUP(A32,[1]SVG!$E$5:$ER$177,42,FALSE)</f>
        <v>0</v>
      </c>
      <c r="K31" s="17">
        <f>VLOOKUP(A35,[1]SVG!$E$5:$ER$177,142,FALSE)</f>
        <v>71221</v>
      </c>
    </row>
    <row r="32" spans="1:11" ht="30">
      <c r="A32" s="16" t="str">
        <f>IF('[1]Validation Checks'!P24="X",'[1]Validation Checks'!E24,"")</f>
        <v>A sustainable energy and climate technology cluster hub is created and provides effective services to its expanding member base</v>
      </c>
      <c r="B32" s="16" t="str">
        <f>VLOOKUP(A33,[1]SVG!$E$5:$ER$177,2,FALSE)</f>
        <v>Special focus on entrepreneurship, industrial clusters and employment</v>
      </c>
      <c r="C32" s="16" t="str">
        <f>VLOOKUP(A32,[1]SVG!$E$5:$ER$177,31,FALSE)</f>
        <v>Economic Growth</v>
      </c>
      <c r="D32" s="16" t="str">
        <f>VLOOKUP(A33,[1]SVG!$E$5:$ER$177,32,FALSE)</f>
        <v>Tailored Policy Support &amp; Technical Assistance</v>
      </c>
      <c r="E32" s="16" t="str">
        <f t="array" ref="E32">VLOOKUP(A33,[1]SVG!$E$5:$ER$177,{35,37,38},FALSE)</f>
        <v>Ministry of Finance and Economic Planning</v>
      </c>
      <c r="F32" s="16">
        <f>VLOOKUP(A33,[1]SVG!$E$5:$ER$177,21,FALSE)</f>
        <v>0</v>
      </c>
      <c r="G32" s="16" t="str">
        <f>VLOOKUP(A33,[1]SVG!$E$5:$ER$177,33,FALSE)</f>
        <v>United Nations Industrial Development Organization (UNIDO)</v>
      </c>
      <c r="H32" s="16">
        <f t="array" ref="H32">VLOOKUP(A33,[1]SVG!$E$5:$ER$177,{39,40},FALSE)</f>
        <v>0</v>
      </c>
      <c r="I32" s="16">
        <f>VLOOKUP(A33,[1]SVG!$E$5:$ER$177,41,FALSE)</f>
        <v>0</v>
      </c>
      <c r="J32" s="16">
        <f>VLOOKUP(A33,[1]SVG!$E$5:$ER$177,42,FALSE)</f>
        <v>0</v>
      </c>
      <c r="K32" s="17">
        <f>VLOOKUP(A36,[1]SVG!$E$5:$ER$177,142,FALSE)</f>
        <v>0</v>
      </c>
    </row>
    <row r="33" spans="1:11" ht="30">
      <c r="A33" s="16" t="str">
        <f>IF('[1]Validation Checks'!P20="X",'[1]Validation Checks'!E20,"")</f>
        <v xml:space="preserve">A dialogue platform to promote sustainable energy and climate innovation, entrepreneurship and industrial development is fully operational </v>
      </c>
      <c r="B33" s="16" t="str">
        <f>VLOOKUP(A34,[1]SVG!$E$5:$ER$177,2,FALSE)</f>
        <v>Special focus on entrepreneurship, industrial clusters and employment</v>
      </c>
      <c r="C33" s="16" t="str">
        <f>VLOOKUP(A33,[1]SVG!$E$5:$ER$177,31,FALSE)</f>
        <v>Economic Growth</v>
      </c>
      <c r="D33" s="16" t="str">
        <f>VLOOKUP(A34,[1]SVG!$E$5:$ER$177,32,FALSE)</f>
        <v>Tailored Policy Support &amp; Technical Assistance</v>
      </c>
      <c r="E33" s="16" t="str">
        <f t="array" ref="E33">VLOOKUP(A34,[1]SVG!$E$5:$ER$177,{35,37,38},FALSE)</f>
        <v>Ministry of Finance and Economic Planning</v>
      </c>
      <c r="F33" s="16">
        <f>VLOOKUP(A34,[1]SVG!$E$5:$ER$177,21,FALSE)</f>
        <v>0</v>
      </c>
      <c r="G33" s="16" t="str">
        <f>VLOOKUP(A34,[1]SVG!$E$5:$ER$177,33,FALSE)</f>
        <v>United Nations Industrial Development Organization (UNIDO)</v>
      </c>
      <c r="H33" s="16">
        <f t="array" ref="H33">VLOOKUP(A34,[1]SVG!$E$5:$ER$177,{39,40},FALSE)</f>
        <v>0</v>
      </c>
      <c r="I33" s="16">
        <f>VLOOKUP(A34,[1]SVG!$E$5:$ER$177,41,FALSE)</f>
        <v>0</v>
      </c>
      <c r="J33" s="16">
        <f>VLOOKUP(A34,[1]SVG!$E$5:$ER$177,42,FALSE)</f>
        <v>0</v>
      </c>
      <c r="K33" s="17">
        <f>VLOOKUP(A37,[1]SVG!$E$5:$ER$177,142,FALSE)</f>
        <v>0</v>
      </c>
    </row>
    <row r="34" spans="1:11" ht="40">
      <c r="A34" s="16" t="str">
        <f>IF('[1]Validation Checks'!P25="X",'[1]Validation Checks'!E25,"")</f>
        <v xml:space="preserve">A dedicated financing facility provides grants and concessional loans for the commercialisation of business ideas and innovations developed in the scope of the cluster </v>
      </c>
      <c r="B34" s="16" t="str">
        <f>VLOOKUP(A35,[1]SVG!$E$5:$ER$177,2,FALSE)</f>
        <v>Special focus on entrepreneurship, industrial clusters and employment</v>
      </c>
      <c r="C34" s="16" t="str">
        <f>VLOOKUP(A34,[1]SVG!$E$5:$ER$177,31,FALSE)</f>
        <v>Economic Growth</v>
      </c>
      <c r="D34" s="16" t="str">
        <f>VLOOKUP(A35,[1]SVG!$E$5:$ER$177,32,FALSE)</f>
        <v>Tailored Policy Support &amp; Technical Assistance</v>
      </c>
      <c r="E34" s="16" t="str">
        <f t="array" ref="E34">VLOOKUP(A35,[1]SVG!$E$5:$ER$177,{35,37,38},FALSE)</f>
        <v>Ministry of Finance and Economic Planning</v>
      </c>
      <c r="F34" s="16">
        <f>VLOOKUP(A35,[1]SVG!$E$5:$ER$177,21,FALSE)</f>
        <v>0</v>
      </c>
      <c r="G34" s="16" t="str">
        <f>VLOOKUP(A35,[1]SVG!$E$5:$ER$177,33,FALSE)</f>
        <v>United Nations Industrial Development Organization (UNIDO)</v>
      </c>
      <c r="H34" s="16">
        <f t="array" ref="H34">VLOOKUP(A35,[1]SVG!$E$5:$ER$177,{39,40},FALSE)</f>
        <v>0</v>
      </c>
      <c r="I34" s="16">
        <f>VLOOKUP(A35,[1]SVG!$E$5:$ER$177,41,FALSE)</f>
        <v>0</v>
      </c>
      <c r="J34" s="16">
        <f>VLOOKUP(A35,[1]SVG!$E$5:$ER$177,42,FALSE)</f>
        <v>0</v>
      </c>
      <c r="K34" s="17">
        <f>VLOOKUP(A38,[1]SVG!$E$5:$ER$177,142,FALSE)</f>
        <v>0</v>
      </c>
    </row>
    <row r="35" spans="1:11" ht="40">
      <c r="A35" s="16" t="str">
        <f>IF('[1]Validation Checks'!P26="X",'[1]Validation Checks'!E26,"")</f>
        <v>A business match-maker provides market intelligence and interlinks cluster members with technology companies, investors and venture capitalist in the Caribbean, the diaspora and international</v>
      </c>
      <c r="B35" s="16" t="str">
        <f>VLOOKUP(A36,[1]SVG!$E$5:$ER$177,2,FALSE)</f>
        <v>Special focus on entrepreneurship, industrial clusters and employment</v>
      </c>
      <c r="C35" s="16" t="str">
        <f>VLOOKUP(A35,[1]SVG!$E$5:$ER$177,31,FALSE)</f>
        <v>Economic Growth</v>
      </c>
      <c r="D35" s="16" t="str">
        <f>VLOOKUP(A36,[1]SVG!$E$5:$ER$177,32,FALSE)</f>
        <v>Tailored Policy Support &amp; Technical Assistance</v>
      </c>
      <c r="E35" s="16" t="str">
        <f t="array" ref="E35">VLOOKUP(A36,[1]SVG!$E$5:$ER$177,{35,37,38},FALSE)</f>
        <v>Ministry of Finance and Economic Planning</v>
      </c>
      <c r="F35" s="16">
        <f>VLOOKUP(A36,[1]SVG!$E$5:$ER$177,21,FALSE)</f>
        <v>0</v>
      </c>
      <c r="G35" s="16" t="str">
        <f>VLOOKUP(A36,[1]SVG!$E$5:$ER$177,33,FALSE)</f>
        <v>United Nations Industrial Development Organization (UNIDO)</v>
      </c>
      <c r="H35" s="16">
        <f t="array" ref="H35">VLOOKUP(A36,[1]SVG!$E$5:$ER$177,{39,40},FALSE)</f>
        <v>0</v>
      </c>
      <c r="I35" s="16">
        <f>VLOOKUP(A36,[1]SVG!$E$5:$ER$177,41,FALSE)</f>
        <v>0</v>
      </c>
      <c r="J35" s="16">
        <f>VLOOKUP(A36,[1]SVG!$E$5:$ER$177,42,FALSE)</f>
        <v>0</v>
      </c>
      <c r="K35" s="17">
        <f>VLOOKUP(A39,[1]SVG!$E$5:$ER$177,142,FALSE)</f>
        <v>0</v>
      </c>
    </row>
    <row r="36" spans="1:11" ht="40">
      <c r="A36" s="16" t="str">
        <f>IF('[1]Validation Checks'!P27="X",'[1]Validation Checks'!E27,"")</f>
        <v xml:space="preserve">Proposals for improved product, service and qualification standards and certifications are formulated (e.g. PV, solar-thermal buildings, appliances) </v>
      </c>
      <c r="B36" s="16" t="str">
        <f>VLOOKUP(A37,[1]SVG!$E$5:$ER$177,2,FALSE)</f>
        <v>Special focus on entrepreneurship, industrial clusters and employment</v>
      </c>
      <c r="C36" s="16" t="str">
        <f>VLOOKUP(A36,[1]SVG!$E$5:$ER$177,31,FALSE)</f>
        <v>Economic Growth</v>
      </c>
      <c r="D36" s="16" t="str">
        <f>VLOOKUP(A37,[1]SVG!$E$5:$ER$177,32,FALSE)</f>
        <v>Tailored Policy Support &amp; Technical Assistance</v>
      </c>
      <c r="E36" s="16" t="str">
        <f t="array" ref="E36">VLOOKUP(A37,[1]SVG!$E$5:$ER$177,{35,37,38},FALSE)</f>
        <v>Ministry of Finance and Economic Planning</v>
      </c>
      <c r="F36" s="16">
        <f>VLOOKUP(A37,[1]SVG!$E$5:$ER$177,21,FALSE)</f>
        <v>0</v>
      </c>
      <c r="G36" s="16" t="str">
        <f>VLOOKUP(A37,[1]SVG!$E$5:$ER$177,33,FALSE)</f>
        <v>United Nations Industrial Development Organization (UNIDO)</v>
      </c>
      <c r="H36" s="16">
        <f t="array" ref="H36">VLOOKUP(A37,[1]SVG!$E$5:$ER$177,{39,40},FALSE)</f>
        <v>0</v>
      </c>
      <c r="I36" s="16">
        <f>VLOOKUP(A37,[1]SVG!$E$5:$ER$177,41,FALSE)</f>
        <v>0</v>
      </c>
      <c r="J36" s="16">
        <f>VLOOKUP(A37,[1]SVG!$E$5:$ER$177,42,FALSE)</f>
        <v>0</v>
      </c>
      <c r="K36" s="17">
        <f>VLOOKUP(A40,[1]SVG!$E$5:$ER$177,142,FALSE)</f>
        <v>0</v>
      </c>
    </row>
    <row r="37" spans="1:11" ht="30">
      <c r="A37" s="16" t="str">
        <f>IF('[1]Validation Checks'!P28="X",'[1]Validation Checks'!E28,"")</f>
        <v xml:space="preserve">One (1) on-line training program on sustainable energy island solutions is developed and applied by educational institutions and experts in Barbados </v>
      </c>
      <c r="B37" s="16" t="str">
        <f>VLOOKUP(A38,[1]SVG!$E$5:$ER$177,2,FALSE)</f>
        <v>Special focus on entrepreneurship, industrial clusters and employment</v>
      </c>
      <c r="C37" s="16" t="str">
        <f>VLOOKUP(A37,[1]SVG!$E$5:$ER$177,31,FALSE)</f>
        <v>Economic Growth</v>
      </c>
      <c r="D37" s="16" t="str">
        <f>VLOOKUP(A38,[1]SVG!$E$5:$ER$177,32,FALSE)</f>
        <v>Tailored Policy Support &amp; Technical Assistance</v>
      </c>
      <c r="E37" s="16" t="str">
        <f t="array" ref="E37">VLOOKUP(A38,[1]SVG!$E$5:$ER$177,{35,37,38},FALSE)</f>
        <v>Ministry of Finance and Economic Planning</v>
      </c>
      <c r="F37" s="16">
        <f>VLOOKUP(A38,[1]SVG!$E$5:$ER$177,21,FALSE)</f>
        <v>0</v>
      </c>
      <c r="G37" s="16" t="str">
        <f>VLOOKUP(A38,[1]SVG!$E$5:$ER$177,33,FALSE)</f>
        <v>United Nations Industrial Development Organization (UNIDO)</v>
      </c>
      <c r="H37" s="16">
        <f t="array" ref="H37">VLOOKUP(A38,[1]SVG!$E$5:$ER$177,{39,40},FALSE)</f>
        <v>0</v>
      </c>
      <c r="I37" s="16">
        <f>VLOOKUP(A38,[1]SVG!$E$5:$ER$177,41,FALSE)</f>
        <v>0</v>
      </c>
      <c r="J37" s="16">
        <f>VLOOKUP(A38,[1]SVG!$E$5:$ER$177,42,FALSE)</f>
        <v>0</v>
      </c>
      <c r="K37" s="17">
        <f>VLOOKUP(A42,[1]SVG!$E$5:$ER$177,142,FALSE)</f>
        <v>0</v>
      </c>
    </row>
    <row r="38" spans="1:11" ht="30">
      <c r="A38" s="16" t="str">
        <f>IF('[1]Validation Checks'!P29="X",'[1]Validation Checks'!E29,"")</f>
        <v xml:space="preserve">– At least 300 experts from various sectors are trained through national and sub-regional trainings, by train-the trainer approaches and training missions </v>
      </c>
      <c r="B38" s="16" t="str">
        <f>VLOOKUP(A39,[1]SVG!$E$5:$ER$177,2,FALSE)</f>
        <v>Special focus on entrepreneurship, industrial clusters and employment</v>
      </c>
      <c r="C38" s="16" t="str">
        <f>VLOOKUP(A38,[1]SVG!$E$5:$ER$177,31,FALSE)</f>
        <v>Economic Growth</v>
      </c>
      <c r="D38" s="16" t="str">
        <f>VLOOKUP(A39,[1]SVG!$E$5:$ER$177,32,FALSE)</f>
        <v>Tailored Policy Support &amp; Technical Assistance</v>
      </c>
      <c r="E38" s="16" t="str">
        <f t="array" ref="E38">VLOOKUP(A39,[1]SVG!$E$5:$ER$177,{35,37,38},FALSE)</f>
        <v>Ministry of Finance and Economic Planning</v>
      </c>
      <c r="F38" s="16">
        <f>VLOOKUP(A39,[1]SVG!$E$5:$ER$177,21,FALSE)</f>
        <v>0</v>
      </c>
      <c r="G38" s="16" t="str">
        <f>VLOOKUP(A39,[1]SVG!$E$5:$ER$177,33,FALSE)</f>
        <v>United Nations Industrial Development Organization (UNIDO)</v>
      </c>
      <c r="H38" s="16">
        <f t="array" ref="H38">VLOOKUP(A39,[1]SVG!$E$5:$ER$177,{39,40},FALSE)</f>
        <v>0</v>
      </c>
      <c r="I38" s="16">
        <f>VLOOKUP(A39,[1]SVG!$E$5:$ER$177,41,FALSE)</f>
        <v>0</v>
      </c>
      <c r="J38" s="16">
        <f>VLOOKUP(A39,[1]SVG!$E$5:$ER$177,42,FALSE)</f>
        <v>0</v>
      </c>
      <c r="K38" s="17">
        <f>VLOOKUP(A43,[1]SVG!$E$5:$ER$177,142,FALSE)</f>
        <v>0</v>
      </c>
    </row>
    <row r="39" spans="1:11" ht="30">
      <c r="A39" s="16" t="str">
        <f>IF('[1]Validation Checks'!P30="X",'[1]Validation Checks'!E30,"")</f>
        <v>At least two R&amp;D partnerships between companies of the cluster and domestic and/or international applied research institutions are created and under execution</v>
      </c>
      <c r="B39" s="16" t="str">
        <f>VLOOKUP(A40,[1]SVG!$E$5:$ER$177,2,FALSE)</f>
        <v>Special focus on entrepreneurship, industrial clusters and employment</v>
      </c>
      <c r="C39" s="16" t="str">
        <f>VLOOKUP(A39,[1]SVG!$E$5:$ER$177,31,FALSE)</f>
        <v>Economic Growth</v>
      </c>
      <c r="D39" s="16" t="str">
        <f>VLOOKUP(A40,[1]SVG!$E$5:$ER$177,32,FALSE)</f>
        <v>Tailored Policy Support &amp; Technical Assistance</v>
      </c>
      <c r="E39" s="16" t="str">
        <f t="array" ref="E39">VLOOKUP(A40,[1]SVG!$E$5:$ER$177,{35,37,38},FALSE)</f>
        <v>Ministry of Finance and Economic Planning</v>
      </c>
      <c r="F39" s="16">
        <f>VLOOKUP(A40,[1]SVG!$E$5:$ER$177,21,FALSE)</f>
        <v>0</v>
      </c>
      <c r="G39" s="16" t="str">
        <f>VLOOKUP(A40,[1]SVG!$E$5:$ER$177,33,FALSE)</f>
        <v>United Nations Industrial Development Organization (UNIDO)</v>
      </c>
      <c r="H39" s="16">
        <f t="array" ref="H39">VLOOKUP(A40,[1]SVG!$E$5:$ER$177,{39,40},FALSE)</f>
        <v>0</v>
      </c>
      <c r="I39" s="16">
        <f>VLOOKUP(A40,[1]SVG!$E$5:$ER$177,41,FALSE)</f>
        <v>0</v>
      </c>
      <c r="J39" s="16">
        <f>VLOOKUP(A40,[1]SVG!$E$5:$ER$177,42,FALSE)</f>
        <v>0</v>
      </c>
      <c r="K39" s="17">
        <f>VLOOKUP(A44,[1]SVG!$E$5:$ER$177,142,FALSE)</f>
        <v>0</v>
      </c>
    </row>
    <row r="40" spans="1:11" ht="30">
      <c r="A40" s="16" t="str">
        <f>IF('[1]Validation Checks'!P31="X",'[1]Validation Checks'!E31,"")</f>
        <v xml:space="preserve">Project’s progress towards objectives continuously monitored and evaluated </v>
      </c>
      <c r="B40" s="16" t="str">
        <f>VLOOKUP(A42,[1]SVG!$E$5:$ER$177,2,FALSE)</f>
        <v xml:space="preserve">Capacity of the UNCTs &amp; UNST will be strengthened to support Governments on Global Compact on Migration implementation </v>
      </c>
      <c r="C40" s="16" t="str">
        <f>VLOOKUP(A40,[1]SVG!$E$5:$ER$177,31,FALSE)</f>
        <v>Economic Growth</v>
      </c>
      <c r="D40" s="16" t="str">
        <f>VLOOKUP(A42,[1]SVG!$E$5:$ER$177,32,FALSE)</f>
        <v>Tailored Policy Support &amp; Technical Assistance</v>
      </c>
      <c r="E40" s="16" t="str">
        <f t="array" ref="E40">VLOOKUP(A42,[1]SVG!$E$5:$ER$177,{35,37,38},FALSE)</f>
        <v>Ministry of National Security</v>
      </c>
      <c r="F40" s="16">
        <f>VLOOKUP(A42,[1]SVG!$E$5:$ER$177,21,FALSE)</f>
        <v>0</v>
      </c>
      <c r="G40" s="16" t="str">
        <f>VLOOKUP(A42,[1]SVG!$E$5:$ER$177,33,FALSE)</f>
        <v>International Organization for Migration (IOM)</v>
      </c>
      <c r="H40" s="16">
        <f t="array" ref="H40">VLOOKUP(A42,[1]SVG!$E$5:$ER$177,{39,40},FALSE)</f>
        <v>0</v>
      </c>
      <c r="I40" s="16">
        <f>VLOOKUP(A42,[1]SVG!$E$5:$ER$177,41,FALSE)</f>
        <v>0</v>
      </c>
      <c r="J40" s="16">
        <f>VLOOKUP(A42,[1]SVG!$E$5:$ER$177,42,FALSE)</f>
        <v>0</v>
      </c>
      <c r="K40" s="17">
        <f>VLOOKUP(A45,[1]SVG!$E$5:$ER$177,142,FALSE)</f>
        <v>0</v>
      </c>
    </row>
    <row r="41" spans="1:11" ht="15.5">
      <c r="A41" s="200" t="s">
        <v>1044</v>
      </c>
      <c r="B41" s="201"/>
      <c r="C41" s="201"/>
      <c r="D41" s="201"/>
      <c r="E41" s="201"/>
      <c r="F41" s="201"/>
      <c r="G41" s="201"/>
      <c r="H41" s="201"/>
      <c r="I41" s="201"/>
      <c r="J41" s="202"/>
      <c r="K41" s="511">
        <f>VLOOKUP(A46,[1]SVG!$E$5:$ER$177,142,FALSE)</f>
        <v>0</v>
      </c>
    </row>
    <row r="42" spans="1:11" ht="30">
      <c r="A42" s="16" t="str">
        <f>IF('[1]Validation Checks'!P66="X",'[1]Validation Checks'!E66,"")</f>
        <v>Capacity building sessions conducted with Government for the implementation of the Global Compact on Migration and participation in the IMRF.</v>
      </c>
      <c r="B42" s="16">
        <f>VLOOKUP(A43,[1]SVG!$E$5:$ER$177,2,FALSE)</f>
        <v>0</v>
      </c>
      <c r="C42" s="16" t="str">
        <f>VLOOKUP(A42,[1]SVG!$E$5:$ER$177,31,FALSE)</f>
        <v>Good Governance</v>
      </c>
      <c r="D42" s="16" t="str">
        <f>VLOOKUP(A43,[1]SVG!$E$5:$ER$177,32,FALSE)</f>
        <v>Tailored Policy Support &amp; Technical Assistance</v>
      </c>
      <c r="E42" s="16" t="str">
        <f t="array" ref="E42">VLOOKUP(A43,[1]SVG!$E$5:$ER$177,{35,37,38},FALSE)</f>
        <v>Ministry of National Security</v>
      </c>
      <c r="F42" s="16">
        <f>VLOOKUP(A43,[1]SVG!$E$5:$ER$177,21,FALSE)</f>
        <v>0</v>
      </c>
      <c r="G42" s="16" t="str">
        <f>VLOOKUP(A43,[1]SVG!$E$5:$ER$177,33,FALSE)</f>
        <v>International Organization for Migration (IOM)</v>
      </c>
      <c r="H42" s="16">
        <f t="array" ref="H42">VLOOKUP(A43,[1]SVG!$E$5:$ER$177,{39,40},FALSE)</f>
        <v>0</v>
      </c>
      <c r="I42" s="16">
        <f>VLOOKUP(A43,[1]SVG!$E$5:$ER$177,41,FALSE)</f>
        <v>0</v>
      </c>
      <c r="J42" s="16">
        <f>VLOOKUP(A43,[1]SVG!$E$5:$ER$177,42,FALSE)</f>
        <v>0</v>
      </c>
      <c r="K42" s="17">
        <f>VLOOKUP(A47,[1]SVG!$E$5:$ER$177,142,FALSE)</f>
        <v>0</v>
      </c>
    </row>
    <row r="43" spans="1:11" ht="40">
      <c r="A43" s="16" t="str">
        <f>IF('[1]Validation Checks'!P68="X",'[1]Validation Checks'!E68,"")</f>
        <v>Regional consultations and meetings on migration thematic areas held with governments</v>
      </c>
      <c r="B43" s="16">
        <f>VLOOKUP(A44,[1]SVG!$E$5:$ER$177,2,FALSE)</f>
        <v>0</v>
      </c>
      <c r="C43" s="16" t="str">
        <f>VLOOKUP(A43,[1]SVG!$E$5:$ER$177,31,FALSE)</f>
        <v>Good Governance</v>
      </c>
      <c r="D43" s="16" t="str">
        <f>VLOOKUP(A44,[1]SVG!$E$5:$ER$177,32,FALSE)</f>
        <v>Tailored Policy Support &amp; Technical Assistance</v>
      </c>
      <c r="E43" s="16" t="str">
        <f t="array" ref="E43">VLOOKUP(A44,[1]SVG!$E$5:$ER$177,{35,37,38},FALSE)</f>
        <v>Ministry of National Security</v>
      </c>
      <c r="F43" s="16">
        <f>VLOOKUP(A44,[1]SVG!$E$5:$ER$177,21,FALSE)</f>
        <v>0</v>
      </c>
      <c r="G43" s="16" t="str">
        <f>VLOOKUP(A44,[1]SVG!$E$5:$ER$177,33,FALSE)</f>
        <v>United Nations Office on Drugs and Crime (UNODC)</v>
      </c>
      <c r="H43" s="16" t="str">
        <f t="array" ref="H43">VLOOKUP(A44,[1]SVG!$E$5:$ER$177,{39,40},FALSE)</f>
        <v>CARICOM Member States are supported in increasing capacity against emerging transnational organized threats on maritime security.</v>
      </c>
      <c r="I43" s="16">
        <f>VLOOKUP(A44,[1]SVG!$E$5:$ER$177,41,FALSE)</f>
        <v>0</v>
      </c>
      <c r="J43" s="16">
        <f>VLOOKUP(A44,[1]SVG!$E$5:$ER$177,42,FALSE)</f>
        <v>0</v>
      </c>
      <c r="K43" s="17">
        <f>VLOOKUP(A48,[1]SVG!$E$5:$ER$177,142,FALSE)</f>
        <v>78000</v>
      </c>
    </row>
    <row r="44" spans="1:11" ht="40">
      <c r="A44" s="16" t="str">
        <f>IF('[1]Validation Checks'!P165="X",'[1]Validation Checks'!E165,"")</f>
        <v xml:space="preserve">Ensure capacity development of relevant government officials to deliver coherent responses to combat maritime crime,  in line with international guidelines and regional cooperation. </v>
      </c>
      <c r="B44" s="16">
        <f>VLOOKUP(A45,[1]SVG!$E$5:$ER$177,2,FALSE)</f>
        <v>0</v>
      </c>
      <c r="C44" s="16" t="str">
        <f>VLOOKUP(A44,[1]SVG!$E$5:$ER$177,31,FALSE)</f>
        <v>Good Governance</v>
      </c>
      <c r="D44" s="16" t="str">
        <f>VLOOKUP(A45,[1]SVG!$E$5:$ER$177,32,FALSE)</f>
        <v>Tailored Policy Support &amp; Technical Assistance</v>
      </c>
      <c r="E44" s="16" t="str">
        <f t="array" ref="E44">VLOOKUP(A45,[1]SVG!$E$5:$ER$177,{35,37,38},FALSE)</f>
        <v>Ministry of National Security</v>
      </c>
      <c r="F44" s="16">
        <f>VLOOKUP(A45,[1]SVG!$E$5:$ER$177,21,FALSE)</f>
        <v>0</v>
      </c>
      <c r="G44" s="16" t="str">
        <f>VLOOKUP(A45,[1]SVG!$E$5:$ER$177,33,FALSE)</f>
        <v>United Nations Office on Drugs and Crime (UNODC)</v>
      </c>
      <c r="H44" s="16" t="str">
        <f t="array" ref="H44">VLOOKUP(A45,[1]SVG!$E$5:$ER$177,{39,40},FALSE)</f>
        <v>St. Lucia successfully completes and submits the UNCAC Implementation Reiview Mechanism, and supports the IRM process in Guyana.</v>
      </c>
      <c r="I44" s="16">
        <f>VLOOKUP(A45,[1]SVG!$E$5:$ER$177,41,FALSE)</f>
        <v>0</v>
      </c>
      <c r="J44" s="16">
        <f>VLOOKUP(A45,[1]SVG!$E$5:$ER$177,42,FALSE)</f>
        <v>0</v>
      </c>
      <c r="K44" s="17">
        <f>VLOOKUP(A49,[1]SVG!$E$5:$ER$177,142,FALSE)</f>
        <v>0</v>
      </c>
    </row>
    <row r="45" spans="1:11" ht="40">
      <c r="A45" s="16" t="str">
        <f>IF('[1]Validation Checks'!P167="X",'[1]Validation Checks'!E167,"")</f>
        <v>Strengthen capacities of Member States to successfully complete the Implementation Review Mechanism of the UN Convention against Corruption in line with international standards.</v>
      </c>
      <c r="B45" s="16">
        <f>VLOOKUP(A46,[1]SVG!$E$5:$ER$177,2,FALSE)</f>
        <v>0</v>
      </c>
      <c r="C45" s="16" t="str">
        <f>VLOOKUP(A45,[1]SVG!$E$5:$ER$177,31,FALSE)</f>
        <v>Good Governance</v>
      </c>
      <c r="D45" s="16" t="str">
        <f>VLOOKUP(A46,[1]SVG!$E$5:$ER$177,32,FALSE)</f>
        <v>Tailored Policy Support &amp; Technical Assistance</v>
      </c>
      <c r="E45" s="16" t="str">
        <f t="array" ref="E45">VLOOKUP(A46,[1]SVG!$E$5:$ER$177,{35,37,38},FALSE)</f>
        <v>Ministry of National Security</v>
      </c>
      <c r="F45" s="16">
        <f>VLOOKUP(A46,[1]SVG!$E$5:$ER$177,21,FALSE)</f>
        <v>0</v>
      </c>
      <c r="G45" s="16" t="str">
        <f>VLOOKUP(A46,[1]SVG!$E$5:$ER$177,33,FALSE)</f>
        <v>United Nations Office on Drugs and Crime (UNODC)</v>
      </c>
      <c r="H45" s="16" t="str">
        <f t="array" ref="H45">VLOOKUP(A46,[1]SVG!$E$5:$ER$177,{39,40},FALSE)</f>
        <v>At least one (1) CARICOM Member State supported in the implementation of recommendations produced through the UNCAC Implementation Review Mechanism</v>
      </c>
      <c r="I45" s="16">
        <f>VLOOKUP(A46,[1]SVG!$E$5:$ER$177,41,FALSE)</f>
        <v>0</v>
      </c>
      <c r="J45" s="16">
        <f>VLOOKUP(A46,[1]SVG!$E$5:$ER$177,42,FALSE)</f>
        <v>0</v>
      </c>
      <c r="K45" s="17">
        <f>VLOOKUP(A50,[1]SVG!$E$5:$ER$177,142,FALSE)</f>
        <v>0</v>
      </c>
    </row>
    <row r="46" spans="1:11" ht="50">
      <c r="A46" s="16" t="str">
        <f>IF('[1]Validation Checks'!P168="X",'[1]Validation Checks'!E168,"")</f>
        <v>Strengthen capacities of national and local agencies to follow-up on the findings and recommendations emerging from the Implementation Review Mechanism of the UN Convention against Corruption in line with international standards.</v>
      </c>
      <c r="B46" s="16">
        <f>VLOOKUP(A47,[1]SVG!$E$5:$ER$177,2,FALSE)</f>
        <v>0</v>
      </c>
      <c r="C46" s="16" t="str">
        <f>VLOOKUP(A46,[1]SVG!$E$5:$ER$177,31,FALSE)</f>
        <v>Good Governance</v>
      </c>
      <c r="D46" s="16" t="str">
        <f>VLOOKUP(A47,[1]SVG!$E$5:$ER$177,32,FALSE)</f>
        <v>Tailored Policy Support &amp; Technical Assistance</v>
      </c>
      <c r="E46" s="16" t="str">
        <f t="array" ref="E46">VLOOKUP(A47,[1]SVG!$E$5:$ER$177,{35,37,38},FALSE)</f>
        <v>Ministry of National Security</v>
      </c>
      <c r="F46" s="16">
        <f>VLOOKUP(A47,[1]SVG!$E$5:$ER$177,21,FALSE)</f>
        <v>0</v>
      </c>
      <c r="G46" s="16" t="str">
        <f>VLOOKUP(A47,[1]SVG!$E$5:$ER$177,33,FALSE)</f>
        <v>United Nations Office on Drugs and Crime (UNODC)</v>
      </c>
      <c r="H46" s="16" t="str">
        <f t="array" ref="H46">VLOOKUP(A47,[1]SVG!$E$5:$ER$177,{39,40},FALSE)</f>
        <v>Barbados has increased capacity for national, regional and international coorindation for the detection, investigation and interception of suspcious passengers, cargo and mail at the international airport.</v>
      </c>
      <c r="I46" s="16">
        <f>VLOOKUP(A47,[1]SVG!$E$5:$ER$177,41,FALSE)</f>
        <v>0</v>
      </c>
      <c r="J46" s="16">
        <f>VLOOKUP(A47,[1]SVG!$E$5:$ER$177,42,FALSE)</f>
        <v>0</v>
      </c>
      <c r="K46" s="17">
        <f>VLOOKUP(A51,[1]SVG!$E$5:$ER$177,142,FALSE)</f>
        <v>0</v>
      </c>
    </row>
    <row r="47" spans="1:11" ht="130">
      <c r="A47" s="16" t="str">
        <f>IF('[1]Validation Checks'!P169="X",'[1]Validation Checks'!E169,"")</f>
        <v xml:space="preserve">Support a harmonized approach  to  continue  supporting  Member  States  on  the  implementation  of  specialized  cross-border   approaches   that   have   demonstrated   positive  results  on  detection  and  interdiction  of  illegal  trafficking  </v>
      </c>
      <c r="B47" s="16" t="str">
        <f>VLOOKUP(A48,[1]SVG!$E$5:$ER$177,2,FALSE)</f>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
      <c r="C47" s="16" t="str">
        <f>VLOOKUP(A47,[1]SVG!$E$5:$ER$177,31,FALSE)</f>
        <v>Good Governance</v>
      </c>
      <c r="D47" s="16" t="str">
        <f>VLOOKUP(A48,[1]SVG!$E$5:$ER$177,32,FALSE)</f>
        <v xml:space="preserve">Digitization </v>
      </c>
      <c r="E47" s="16" t="str">
        <f t="array" ref="E47">VLOOKUP(A48,[1]SVG!$E$5:$ER$177,{35,37,38},FALSE)</f>
        <v>Ministry of National Security</v>
      </c>
      <c r="F47" s="16">
        <f>VLOOKUP(A48,[1]SVG!$E$5:$ER$177,21,FALSE)</f>
        <v>0</v>
      </c>
      <c r="G47" s="16" t="str">
        <f>VLOOKUP(A48,[1]SVG!$E$5:$ER$177,33,FALSE)</f>
        <v>United Nations Development Programme (UNDP)</v>
      </c>
      <c r="H47" s="16" t="str">
        <f t="array" ref="H47">VLOOKUP(A48,[1]SVG!$E$5:$ER$177,{39,40},FALSE)</f>
        <v xml:space="preserve">Number of risk-informed gender responsive climate change adaptation actions implemented in sectors identified in the National </v>
      </c>
      <c r="I47" s="16">
        <f>VLOOKUP(A48,[1]SVG!$E$5:$ER$177,41,FALSE)</f>
        <v>0</v>
      </c>
      <c r="J47" s="16">
        <f>VLOOKUP(A48,[1]SVG!$E$5:$ER$177,42,FALSE)</f>
        <v>0</v>
      </c>
      <c r="K47" s="17">
        <f>VLOOKUP(A52,[1]SVG!$E$5:$ER$177,142,FALSE)</f>
        <v>0</v>
      </c>
    </row>
    <row r="48" spans="1:11" ht="60">
      <c r="A48" s="16" t="str">
        <f>IF('[1]Validation Checks'!P146="X",'[1]Validation Checks'!E146,"")</f>
        <v>National and regional actors have enhanced capacity for improve governance, crime data management, crime response management and coordination</v>
      </c>
      <c r="B48" s="16" t="str">
        <f>VLOOKUP(A49,[1]SVG!$E$5:$ER$177,2,FALSE)</f>
        <v>Initiatives will be implemented by UNODC Global Programmes already under implementation in the Eastern Caribbean region (AIRCOP, Global Maritime Crime Programme, Global Firearms Programme, Anti-Corruption).</v>
      </c>
      <c r="C48" s="16" t="str">
        <f>VLOOKUP(A48,[1]SVG!$E$5:$ER$177,31,FALSE)</f>
        <v>Good Governance</v>
      </c>
      <c r="D48" s="16" t="str">
        <f>VLOOKUP(A49,[1]SVG!$E$5:$ER$177,32,FALSE)</f>
        <v>Tailored Policy Support &amp; Technical Assistance</v>
      </c>
      <c r="E48" s="16" t="str">
        <f t="array" ref="E48">VLOOKUP(A49,[1]SVG!$E$5:$ER$177,{35,37,38},FALSE)</f>
        <v>Ministry of National Security</v>
      </c>
      <c r="F48" s="16">
        <f>VLOOKUP(A49,[1]SVG!$E$5:$ER$177,21,FALSE)</f>
        <v>0</v>
      </c>
      <c r="G48" s="16" t="str">
        <f>VLOOKUP(A49,[1]SVG!$E$5:$ER$177,33,FALSE)</f>
        <v>United Nations Office on Drugs and Crime (UNODC)</v>
      </c>
      <c r="H48" s="16" t="str">
        <f t="array" ref="H48">VLOOKUP(A49,[1]SVG!$E$5:$ER$177,{39,40},FALSE)</f>
        <v>At least two (2) CARICOM Member States in the Eastern Caribbean are supported in the implementation of the Caribbean Firearms Roadmap, through the provision of technical assistance to strengthen the capacity for detection, investigation and prosecution.</v>
      </c>
      <c r="I48" s="16">
        <f>VLOOKUP(A49,[1]SVG!$E$5:$ER$177,41,FALSE)</f>
        <v>0</v>
      </c>
      <c r="J48" s="16">
        <f>VLOOKUP(A49,[1]SVG!$E$5:$ER$177,42,FALSE)</f>
        <v>0</v>
      </c>
      <c r="K48" s="17">
        <f>VLOOKUP(A54,[1]SVG!$E$5:$ER$177,142,FALSE)</f>
        <v>214000</v>
      </c>
    </row>
    <row r="49" spans="1:11" ht="40">
      <c r="A49" s="16" t="str">
        <f>IF('[1]Validation Checks'!P161="X",'[1]Validation Checks'!E161,"")</f>
        <v xml:space="preserve">Develop capacities of relevant stakeholders to detect, investigate and prosecute trafficking of firearms cases in line with international human rights standards. </v>
      </c>
      <c r="B49" s="16">
        <f>VLOOKUP(A50,[1]SVG!$E$5:$ER$177,2,FALSE)</f>
        <v>0</v>
      </c>
      <c r="C49" s="16" t="str">
        <f>VLOOKUP(A49,[1]SVG!$E$5:$ER$177,31,FALSE)</f>
        <v>Good Governance</v>
      </c>
      <c r="D49" s="16" t="str">
        <f>VLOOKUP(A50,[1]SVG!$E$5:$ER$177,32,FALSE)</f>
        <v>Tailored Policy Support &amp; Technical Assistance</v>
      </c>
      <c r="E49" s="16" t="str">
        <f t="array" ref="E49">VLOOKUP(A50,[1]SVG!$E$5:$ER$177,{35,37,38},FALSE)</f>
        <v>Ministry of National Security</v>
      </c>
      <c r="F49" s="16">
        <f>VLOOKUP(A50,[1]SVG!$E$5:$ER$177,21,FALSE)</f>
        <v>0</v>
      </c>
      <c r="G49" s="16" t="str">
        <f>VLOOKUP(A50,[1]SVG!$E$5:$ER$177,33,FALSE)</f>
        <v>United Nations Office on Drugs and Crime (UNODC)</v>
      </c>
      <c r="H49" s="16" t="str">
        <f t="array" ref="H49">VLOOKUP(A50,[1]SVG!$E$5:$ER$177,{39,40},FALSE)</f>
        <v>One (1) legislative review conducted in St. Lucia and recommendations and technical assistance provided for the stregnthening of the legal firearms framework.</v>
      </c>
      <c r="I49" s="16">
        <f>VLOOKUP(A50,[1]SVG!$E$5:$ER$177,41,FALSE)</f>
        <v>0</v>
      </c>
      <c r="J49" s="16">
        <f>VLOOKUP(A50,[1]SVG!$E$5:$ER$177,42,FALSE)</f>
        <v>0</v>
      </c>
      <c r="K49" s="17">
        <f>VLOOKUP(A55,[1]SVG!$E$5:$ER$177,142,FALSE)</f>
        <v>97000</v>
      </c>
    </row>
    <row r="50" spans="1:11" ht="60">
      <c r="A50" s="16" t="str">
        <f>IF('[1]Validation Checks'!P162="X",'[1]Validation Checks'!E162,"")</f>
        <v xml:space="preserve">Partner with relevant counterparts in CARICOM Member States, as well as CARICOM IMPACS, to strengthen the national legislative framework consistent with the international legal regime on firearms for a safe, secure and just society. </v>
      </c>
      <c r="B50" s="16">
        <f>VLOOKUP(A51,[1]SVG!$E$5:$ER$177,2,FALSE)</f>
        <v>0</v>
      </c>
      <c r="C50" s="16" t="str">
        <f>VLOOKUP(A50,[1]SVG!$E$5:$ER$177,31,FALSE)</f>
        <v>Good Governance</v>
      </c>
      <c r="D50" s="16" t="str">
        <f>VLOOKUP(A51,[1]SVG!$E$5:$ER$177,32,FALSE)</f>
        <v>Tailored Policy Support &amp; Technical Assistance</v>
      </c>
      <c r="E50" s="16" t="str">
        <f t="array" ref="E50">VLOOKUP(A51,[1]SVG!$E$5:$ER$177,{35,37,38},FALSE)</f>
        <v>Ministry of National Security</v>
      </c>
      <c r="F50" s="16">
        <f>VLOOKUP(A51,[1]SVG!$E$5:$ER$177,21,FALSE)</f>
        <v>0</v>
      </c>
      <c r="G50" s="16" t="str">
        <f>VLOOKUP(A51,[1]SVG!$E$5:$ER$177,33,FALSE)</f>
        <v>United Nations Office on Drugs and Crime (UNODC)</v>
      </c>
      <c r="H50" s="16" t="str">
        <f t="array" ref="H50">VLOOKUP(A51,[1]SVG!$E$5:$ER$177,{39,40},FALSE)</f>
        <v>Barbados is supported in the implementation of the National Action Plan against Trafficking in Persons and has improved capacity for detection, investigation and prosecution of trafficking in persons.</v>
      </c>
      <c r="I50" s="16">
        <f>VLOOKUP(A51,[1]SVG!$E$5:$ER$177,41,FALSE)</f>
        <v>0</v>
      </c>
      <c r="J50" s="16">
        <f>VLOOKUP(A51,[1]SVG!$E$5:$ER$177,42,FALSE)</f>
        <v>0</v>
      </c>
      <c r="K50" s="17">
        <f>VLOOKUP(A56,[1]SVG!$E$5:$ER$177,142,FALSE)</f>
        <v>0</v>
      </c>
    </row>
    <row r="51" spans="1:11" ht="50">
      <c r="A51" s="16" t="str">
        <f>IF('[1]Validation Checks'!P163="X",'[1]Validation Checks'!E163,"")</f>
        <v>Capacities of relevant authorities in country X are developed to promulgate national strategies and/or action plans incorporating prevention and awareness raising components in preventing and countering trafficking in persons and smuggling of migrants.</v>
      </c>
      <c r="B51" s="16">
        <f>VLOOKUP(A52,[1]SVG!$E$5:$ER$177,2,FALSE)</f>
        <v>0</v>
      </c>
      <c r="C51" s="16" t="str">
        <f>VLOOKUP(A51,[1]SVG!$E$5:$ER$177,31,FALSE)</f>
        <v>Good Governance</v>
      </c>
      <c r="D51" s="16" t="str">
        <f>VLOOKUP(A52,[1]SVG!$E$5:$ER$177,32,FALSE)</f>
        <v>Tailored Policy Support &amp; Technical Assistance</v>
      </c>
      <c r="E51" s="16" t="str">
        <f t="array" ref="E51">VLOOKUP(A52,[1]SVG!$E$5:$ER$177,{35,37,38},FALSE)</f>
        <v>Ministry of National Security</v>
      </c>
      <c r="F51" s="16">
        <f>VLOOKUP(A52,[1]SVG!$E$5:$ER$177,21,FALSE)</f>
        <v>0</v>
      </c>
      <c r="G51" s="16" t="str">
        <f>VLOOKUP(A52,[1]SVG!$E$5:$ER$177,33,FALSE)</f>
        <v>United Nations Office on Drugs and Crime (UNODC)</v>
      </c>
      <c r="H51" s="16" t="str">
        <f t="array" ref="H51">VLOOKUP(A52,[1]SVG!$E$5:$ER$177,{39,40},FALSE)</f>
        <v>Barbados is supported in the implementation of the National Action Plan against Trafficking in Persons and has improved capacity for the identification and protection of victims.</v>
      </c>
      <c r="I51" s="16">
        <f>VLOOKUP(A52,[1]SVG!$E$5:$ER$177,41,FALSE)</f>
        <v>0</v>
      </c>
      <c r="J51" s="16">
        <f>VLOOKUP(A52,[1]SVG!$E$5:$ER$177,42,FALSE)</f>
        <v>0</v>
      </c>
      <c r="K51" s="17">
        <f>VLOOKUP(A57,[1]SVG!$E$5:$ER$177,142,FALSE)</f>
        <v>0</v>
      </c>
    </row>
    <row r="52" spans="1:11" ht="190">
      <c r="A52" s="16" t="str">
        <f>IF('[1]Validation Checks'!P164="X",'[1]Validation Checks'!E164,"")</f>
        <v>Key institutions and relevant stakeholders are strengthened to create awareness raising campaigns to promote social cohesion, a culture of peace, safety and security, including effective counter-trafficking policies and programmes.</v>
      </c>
      <c r="B52" s="16" t="str">
        <f>VLOOKUP(A54,[1]SVG!$E$5:$ER$177,2,FALSE)</f>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52" s="16" t="str">
        <f>VLOOKUP(A52,[1]SVG!$E$5:$ER$177,31,FALSE)</f>
        <v>Good Governance</v>
      </c>
      <c r="D52" s="16" t="str">
        <f>VLOOKUP(A54,[1]SVG!$E$5:$ER$177,32,FALSE)</f>
        <v>Sustainable Financing  </v>
      </c>
      <c r="E52" s="16" t="str">
        <f t="array" ref="E52">VLOOKUP(A54,[1]SVG!$E$5:$ER$177,{35,37,38},FALSE)</f>
        <v xml:space="preserve">Economic Planning Division; Gender Affairs Division; </v>
      </c>
      <c r="F52" s="16" t="str">
        <f>VLOOKUP(A54,[1]SVG!$E$5:$ER$177,21,FALSE)</f>
        <v>Women and Girls</v>
      </c>
      <c r="G52" s="16" t="str">
        <f>VLOOKUP(A54,[1]SVG!$E$5:$ER$177,33,FALSE)</f>
        <v>United Nations Entity for Gender Equality and the Empowerment of Women (UN Women)</v>
      </c>
      <c r="H52" s="16" t="str">
        <f t="array" ref="H52">VLOOKUP(A54,[1]SVG!$E$5:$ER$177,{39,40},FALSE)</f>
        <v>Number of partners with capacities to integrate gender equality into fiscal laws/policies/standards; Number of gender financing assessments conducted by government partners</v>
      </c>
      <c r="I52" s="16">
        <f>VLOOKUP(A54,[1]SVG!$E$5:$ER$177,41,FALSE)</f>
        <v>0</v>
      </c>
      <c r="J52" s="16">
        <f>VLOOKUP(A54,[1]SVG!$E$5:$ER$177,42,FALSE)</f>
        <v>0</v>
      </c>
      <c r="K52" s="17">
        <f>VLOOKUP(A58,[1]SVG!$E$5:$ER$177,142,FALSE)</f>
        <v>0</v>
      </c>
    </row>
    <row r="53" spans="1:11" ht="15.5">
      <c r="A53" s="200" t="s">
        <v>1045</v>
      </c>
      <c r="B53" s="201"/>
      <c r="C53" s="201"/>
      <c r="D53" s="201"/>
      <c r="E53" s="201"/>
      <c r="F53" s="201"/>
      <c r="G53" s="201"/>
      <c r="H53" s="201"/>
      <c r="I53" s="201"/>
      <c r="J53" s="202"/>
      <c r="K53" s="511">
        <f>VLOOKUP(A59,[1]SVG!$E$5:$ER$177,142,FALSE)</f>
        <v>0</v>
      </c>
    </row>
    <row r="54" spans="1:11" ht="220">
      <c r="A54" s="16" t="str">
        <f>IF('[1]Validation Checks'!P9="X",'[1]Validation Checks'!E9,"")</f>
        <v>Increased funds and capacities among FIs to contribute to gender-responsive innovative financing.</v>
      </c>
      <c r="B54" s="16" t="str">
        <f>VLOOKUP(A55,[1]SVG!$E$5:$ER$177,2,FALSE)</f>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
      <c r="C54" s="16" t="str">
        <f>VLOOKUP(A54,[1]SVG!$E$5:$ER$177,31,FALSE)</f>
        <v>Human and Social Development</v>
      </c>
      <c r="D54" s="16" t="str">
        <f>VLOOKUP(A55,[1]SVG!$E$5:$ER$177,32,FALSE)</f>
        <v>Sustainable Financing  </v>
      </c>
      <c r="E54" s="16" t="str">
        <f t="array" ref="E54">VLOOKUP(A55,[1]SVG!$E$5:$ER$177,{35,37,38},FALSE)</f>
        <v>Gender Affairs Division</v>
      </c>
      <c r="F54" s="16" t="str">
        <f>VLOOKUP(A55,[1]SVG!$E$5:$ER$177,21,FALSE)</f>
        <v>Women and Girls</v>
      </c>
      <c r="G54" s="16" t="str">
        <f>VLOOKUP(A55,[1]SVG!$E$5:$ER$177,33,FALSE)</f>
        <v>United Nations Entity for Gender Equality and the Empowerment of Women (UN Women)</v>
      </c>
      <c r="H54" s="16" t="str">
        <f t="array" ref="H54">VLOOKUP(A55,[1]SVG!$E$5:$ER$177,{39,40},FALSE)</f>
        <v>Number of gender financing assessments conducted by government partners; Number of national partners with capacities to apply Gender Responsive Budgeting tools in the budget cycle</v>
      </c>
      <c r="I54" s="16">
        <f>VLOOKUP(A55,[1]SVG!$E$5:$ER$177,41,FALSE)</f>
        <v>0</v>
      </c>
      <c r="J54" s="16">
        <f>VLOOKUP(A55,[1]SVG!$E$5:$ER$177,42,FALSE)</f>
        <v>0</v>
      </c>
      <c r="K54" s="17">
        <f>VLOOKUP(A60,[1]SVG!$E$5:$ER$177,142,FALSE)</f>
        <v>0</v>
      </c>
    </row>
    <row r="55" spans="1:11" ht="30">
      <c r="A55" s="16" t="str">
        <f>IF('[1]Validation Checks'!P10="X",'[1]Validation Checks'!E10,"")</f>
        <v>Enhanced capacities across the private sector and governments to create an enabling environment for gender equality and women’s empowerment.</v>
      </c>
      <c r="B55" s="16">
        <f>VLOOKUP(A56,[1]SVG!$E$5:$ER$177,2,FALSE)</f>
        <v>0</v>
      </c>
      <c r="C55" s="16" t="str">
        <f>VLOOKUP(A55,[1]SVG!$E$5:$ER$177,31,FALSE)</f>
        <v>Human and Social Development</v>
      </c>
      <c r="D55" s="16" t="str">
        <f>VLOOKUP(A56,[1]SVG!$E$5:$ER$177,32,FALSE)</f>
        <v>Tailored Policy Support &amp; Technical Assistance</v>
      </c>
      <c r="E55" s="16" t="str">
        <f t="array" ref="E55">VLOOKUP(A56,[1]SVG!$E$5:$ER$177,{35,37,38},FALSE)</f>
        <v xml:space="preserve">Ministry of Health </v>
      </c>
      <c r="F55" s="16" t="str">
        <f>VLOOKUP(A56,[1]SVG!$E$5:$ER$177,21,FALSE)</f>
        <v>vulnerable groups</v>
      </c>
      <c r="G55" s="16" t="str">
        <f>VLOOKUP(A56,[1]SVG!$E$5:$ER$177,33,FALSE)</f>
        <v>Pan American Health Organization (PAHO/WHO)</v>
      </c>
      <c r="H55" s="16">
        <f t="array" ref="H55">VLOOKUP(A56,[1]SVG!$E$5:$ER$177,{39,40},FALSE)</f>
        <v>0</v>
      </c>
      <c r="I55" s="16">
        <f>VLOOKUP(A56,[1]SVG!$E$5:$ER$177,41,FALSE)</f>
        <v>0</v>
      </c>
      <c r="J55" s="16">
        <f>VLOOKUP(A56,[1]SVG!$E$5:$ER$177,42,FALSE)</f>
        <v>0</v>
      </c>
      <c r="K55" s="17">
        <f>VLOOKUP(A61,[1]SVG!$E$5:$ER$177,142,FALSE)</f>
        <v>0</v>
      </c>
    </row>
    <row r="56" spans="1:11" ht="30">
      <c r="A56" s="16" t="str">
        <f>IF('[1]Validation Checks'!P71="X",'[1]Validation Checks'!E71,"")</f>
        <v>Integrated Health Services Delivery Networks strengthened to provide comprehensive and quality health services particularly at the first level of care</v>
      </c>
      <c r="B56" s="16" t="str">
        <f>VLOOKUP(A57,[1]SVG!$E$5:$ER$177,2,FALSE)</f>
        <v>Implementation of the Plan of Action for Women's Children and Adolescents" Health</v>
      </c>
      <c r="C56" s="16" t="str">
        <f>VLOOKUP(A56,[1]SVG!$E$5:$ER$177,31,FALSE)</f>
        <v>Human and Social Development</v>
      </c>
      <c r="D56" s="16" t="str">
        <f>VLOOKUP(A57,[1]SVG!$E$5:$ER$177,32,FALSE)</f>
        <v>Tailored Policy Support &amp; Technical Assistance</v>
      </c>
      <c r="E56" s="16" t="str">
        <f t="array" ref="E56">VLOOKUP(A57,[1]SVG!$E$5:$ER$177,{35,37,38},FALSE)</f>
        <v xml:space="preserve">Ministry of Health </v>
      </c>
      <c r="F56" s="16" t="str">
        <f>VLOOKUP(A57,[1]SVG!$E$5:$ER$177,21,FALSE)</f>
        <v>women and children</v>
      </c>
      <c r="G56" s="16" t="str">
        <f>VLOOKUP(A57,[1]SVG!$E$5:$ER$177,33,FALSE)</f>
        <v>Pan American Health Organization (PAHO/WHO)</v>
      </c>
      <c r="H56" s="16">
        <f t="array" ref="H56">VLOOKUP(A57,[1]SVG!$E$5:$ER$177,{39,40},FALSE)</f>
        <v>0</v>
      </c>
      <c r="I56" s="16">
        <f>VLOOKUP(A57,[1]SVG!$E$5:$ER$177,41,FALSE)</f>
        <v>0</v>
      </c>
      <c r="J56" s="16">
        <f>VLOOKUP(A57,[1]SVG!$E$5:$ER$177,42,FALSE)</f>
        <v>0</v>
      </c>
      <c r="K56" s="17">
        <f>VLOOKUP(A62,[1]SVG!$E$5:$ER$177,142,FALSE)</f>
        <v>0</v>
      </c>
    </row>
    <row r="57" spans="1:11" ht="30">
      <c r="A57" s="16" t="str">
        <f>IF('[1]Validation Checks'!P72="X",'[1]Validation Checks'!E72,"")</f>
        <v>Implementation of strategies to enhance women, children, neonatal and adolescent health strengthened</v>
      </c>
      <c r="B57" s="16">
        <f>VLOOKUP(A58,[1]SVG!$E$5:$ER$177,2,FALSE)</f>
        <v>0</v>
      </c>
      <c r="C57" s="16" t="str">
        <f>VLOOKUP(A57,[1]SVG!$E$5:$ER$177,31,FALSE)</f>
        <v>Human and Social Development</v>
      </c>
      <c r="D57" s="16" t="str">
        <f>VLOOKUP(A58,[1]SVG!$E$5:$ER$177,32,FALSE)</f>
        <v>Tailored Policy Support &amp; Technical Assistance</v>
      </c>
      <c r="E57" s="16" t="str">
        <f t="array" ref="E57">VLOOKUP(A58,[1]SVG!$E$5:$ER$177,{35,37,38},FALSE)</f>
        <v xml:space="preserve">Ministry of Health </v>
      </c>
      <c r="F57" s="16" t="str">
        <f>VLOOKUP(A58,[1]SVG!$E$5:$ER$177,21,FALSE)</f>
        <v>vulnerable groups</v>
      </c>
      <c r="G57" s="16" t="str">
        <f>VLOOKUP(A58,[1]SVG!$E$5:$ER$177,33,FALSE)</f>
        <v>Pan American Health Organization (PAHO/WHO)</v>
      </c>
      <c r="H57" s="16">
        <f t="array" ref="H57">VLOOKUP(A58,[1]SVG!$E$5:$ER$177,{39,40},FALSE)</f>
        <v>0</v>
      </c>
      <c r="I57" s="16">
        <f>VLOOKUP(A58,[1]SVG!$E$5:$ER$177,41,FALSE)</f>
        <v>0</v>
      </c>
      <c r="J57" s="16">
        <f>VLOOKUP(A58,[1]SVG!$E$5:$ER$177,42,FALSE)</f>
        <v>0</v>
      </c>
      <c r="K57" s="17">
        <f>VLOOKUP(A63,[1]SVG!$E$5:$ER$177,142,FALSE)</f>
        <v>0</v>
      </c>
    </row>
    <row r="58" spans="1:11" ht="70">
      <c r="A58" s="16" t="str">
        <f>IF('[1]Validation Checks'!P73="X",'[1]Validation Checks'!E73,"")</f>
        <v xml:space="preserve">Programs to address HIV, TB, viral hepatitis, arboviruses and vaccine preventable diseases prevention and treatment strengthened </v>
      </c>
      <c r="B58" s="16" t="str">
        <f>VLOOKUP(A59,[1]SVG!$E$5:$ER$177,2,FALSE)</f>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
      <c r="C58" s="16" t="str">
        <f>VLOOKUP(A58,[1]SVG!$E$5:$ER$177,31,FALSE)</f>
        <v>Human and Social Development</v>
      </c>
      <c r="D58" s="16" t="str">
        <f>VLOOKUP(A59,[1]SVG!$E$5:$ER$177,32,FALSE)</f>
        <v>Tailored Policy Support &amp; Technical Assistance</v>
      </c>
      <c r="E58" s="16" t="str">
        <f t="array" ref="E58">VLOOKUP(A59,[1]SVG!$E$5:$ER$177,{35,37,38},FALSE)</f>
        <v xml:space="preserve">Ministry of Health </v>
      </c>
      <c r="F58" s="16" t="str">
        <f>VLOOKUP(A59,[1]SVG!$E$5:$ER$177,21,FALSE)</f>
        <v>women</v>
      </c>
      <c r="G58" s="16" t="str">
        <f>VLOOKUP(A59,[1]SVG!$E$5:$ER$177,33,FALSE)</f>
        <v>Pan American Health Organization (PAHO/WHO)</v>
      </c>
      <c r="H58" s="16">
        <f t="array" ref="H58">VLOOKUP(A59,[1]SVG!$E$5:$ER$177,{39,40},FALSE)</f>
        <v>0</v>
      </c>
      <c r="I58" s="16">
        <f>VLOOKUP(A59,[1]SVG!$E$5:$ER$177,41,FALSE)</f>
        <v>0</v>
      </c>
      <c r="J58" s="16">
        <f>VLOOKUP(A59,[1]SVG!$E$5:$ER$177,42,FALSE)</f>
        <v>0</v>
      </c>
      <c r="K58" s="17">
        <f>VLOOKUP(A64,[1]SVG!$E$5:$ER$177,142,FALSE)</f>
        <v>0</v>
      </c>
    </row>
    <row r="59" spans="1:11" ht="20">
      <c r="A59" s="16" t="str">
        <f>IF('[1]Validation Checks'!P74="X",'[1]Validation Checks'!E74,"")</f>
        <v>Cancer prevention and control strategies developed</v>
      </c>
      <c r="B59" s="16">
        <f>VLOOKUP(A60,[1]SVG!$E$5:$ER$177,2,FALSE)</f>
        <v>0</v>
      </c>
      <c r="C59" s="16" t="str">
        <f>VLOOKUP(A59,[1]SVG!$E$5:$ER$177,31,FALSE)</f>
        <v>Human and Social Development</v>
      </c>
      <c r="D59" s="16" t="str">
        <f>VLOOKUP(A60,[1]SVG!$E$5:$ER$177,32,FALSE)</f>
        <v>Tailored Policy Support &amp; Technical Assistance</v>
      </c>
      <c r="E59" s="16" t="str">
        <f t="array" ref="E59">VLOOKUP(A60,[1]SVG!$E$5:$ER$177,{35,37,38},FALSE)</f>
        <v xml:space="preserve">Ministry of Health </v>
      </c>
      <c r="F59" s="16">
        <f>VLOOKUP(A60,[1]SVG!$E$5:$ER$177,21,FALSE)</f>
        <v>0</v>
      </c>
      <c r="G59" s="16" t="str">
        <f>VLOOKUP(A60,[1]SVG!$E$5:$ER$177,33,FALSE)</f>
        <v>Pan American Health Organization (PAHO/WHO)</v>
      </c>
      <c r="H59" s="16">
        <f t="array" ref="H59">VLOOKUP(A60,[1]SVG!$E$5:$ER$177,{39,40},FALSE)</f>
        <v>0</v>
      </c>
      <c r="I59" s="16">
        <f>VLOOKUP(A60,[1]SVG!$E$5:$ER$177,41,FALSE)</f>
        <v>0</v>
      </c>
      <c r="J59" s="16">
        <f>VLOOKUP(A60,[1]SVG!$E$5:$ER$177,42,FALSE)</f>
        <v>0</v>
      </c>
      <c r="K59" s="17">
        <f>VLOOKUP(A65,[1]SVG!$E$5:$ER$177,142,FALSE)</f>
        <v>0</v>
      </c>
    </row>
    <row r="60" spans="1:11" ht="20">
      <c r="A60" s="16" t="str">
        <f>IF('[1]Validation Checks'!P76="X",'[1]Validation Checks'!E76,"")</f>
        <v>Developed and implemented health financing mechanisms to increase fiscal space for health</v>
      </c>
      <c r="B60" s="16">
        <f>VLOOKUP(A61,[1]SVG!$E$5:$ER$177,2,FALSE)</f>
        <v>0</v>
      </c>
      <c r="C60" s="16" t="str">
        <f>VLOOKUP(A60,[1]SVG!$E$5:$ER$177,31,FALSE)</f>
        <v>Human and Social Development</v>
      </c>
      <c r="D60" s="16" t="str">
        <f>VLOOKUP(A61,[1]SVG!$E$5:$ER$177,32,FALSE)</f>
        <v>Tailored Policy Support &amp; Technical Assistance</v>
      </c>
      <c r="E60" s="16" t="str">
        <f t="array" ref="E60">VLOOKUP(A61,[1]SVG!$E$5:$ER$177,{35,37,38},FALSE)</f>
        <v xml:space="preserve">Ministry of Health </v>
      </c>
      <c r="F60" s="16">
        <f>VLOOKUP(A61,[1]SVG!$E$5:$ER$177,21,FALSE)</f>
        <v>0</v>
      </c>
      <c r="G60" s="16" t="str">
        <f>VLOOKUP(A61,[1]SVG!$E$5:$ER$177,33,FALSE)</f>
        <v>Pan American Health Organization (PAHO/WHO)</v>
      </c>
      <c r="H60" s="16">
        <f t="array" ref="H60">VLOOKUP(A61,[1]SVG!$E$5:$ER$177,{39,40},FALSE)</f>
        <v>0</v>
      </c>
      <c r="I60" s="16">
        <f>VLOOKUP(A61,[1]SVG!$E$5:$ER$177,41,FALSE)</f>
        <v>0</v>
      </c>
      <c r="J60" s="16">
        <f>VLOOKUP(A61,[1]SVG!$E$5:$ER$177,42,FALSE)</f>
        <v>0</v>
      </c>
      <c r="K60" s="17">
        <f>VLOOKUP(A66,[1]SVG!$E$5:$ER$177,142,FALSE)</f>
        <v>310573.00331657223</v>
      </c>
    </row>
    <row r="61" spans="1:11" ht="60">
      <c r="A61" s="16" t="str">
        <f>IF('[1]Validation Checks'!P77="X",'[1]Validation Checks'!E77,"")</f>
        <v>Emergency preparedness and IHR capacities assessed and strengthened</v>
      </c>
      <c r="B61" s="16" t="str">
        <f>VLOOKUP(A62,[1]SVG!$E$5:$ER$177,2,FALSE)</f>
        <v xml:space="preserve">Strengthening Maternal Death Surveillance and response systems and midwifery workforce profile to better address sexual and reproductive health needs and plans.                                                 
</v>
      </c>
      <c r="C61" s="16" t="str">
        <f>VLOOKUP(A61,[1]SVG!$E$5:$ER$177,31,FALSE)</f>
        <v>Human and Social Development</v>
      </c>
      <c r="D61" s="16" t="str">
        <f>VLOOKUP(A62,[1]SVG!$E$5:$ER$177,32,FALSE)</f>
        <v>Tailored Policy Support &amp; Technical Assistance</v>
      </c>
      <c r="E61" s="16" t="str">
        <f t="array" ref="E61">VLOOKUP(A62,[1]SVG!$E$5:$ER$177,{35,37,38},FALSE)</f>
        <v xml:space="preserve">Ministry of Health </v>
      </c>
      <c r="F61" s="16" t="str">
        <f>VLOOKUP(A62,[1]SVG!$E$5:$ER$177,21,FALSE)</f>
        <v>Women and Girls</v>
      </c>
      <c r="G61" s="16" t="str">
        <f>VLOOKUP(A62,[1]SVG!$E$5:$ER$177,33,FALSE)</f>
        <v>United Nations Population Fund (UNFPA)</v>
      </c>
      <c r="H61" s="16">
        <f t="array" ref="H61">VLOOKUP(A62,[1]SVG!$E$5:$ER$177,{39,40},FALSE)</f>
        <v>0</v>
      </c>
      <c r="I61" s="16">
        <f>VLOOKUP(A62,[1]SVG!$E$5:$ER$177,41,FALSE)</f>
        <v>0</v>
      </c>
      <c r="J61" s="16">
        <f>VLOOKUP(A62,[1]SVG!$E$5:$ER$177,42,FALSE)</f>
        <v>0</v>
      </c>
      <c r="K61" s="17">
        <f>VLOOKUP(A67,[1]SVG!$E$5:$ER$177,142,FALSE)</f>
        <v>0</v>
      </c>
    </row>
    <row r="62" spans="1:11" ht="120">
      <c r="A62" s="16" t="str">
        <f>IF('[1]Validation Checks'!P81="X",'[1]Validation Checks'!E81,"")</f>
        <v xml:space="preserve">Health facilities and service providers are better able to provide quality maternal health services </v>
      </c>
      <c r="B62" s="16" t="str">
        <f>VLOOKUP(A63,[1]SVG!$E$5:$ER$177,2,FALSE)</f>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
      <c r="C62" s="16" t="str">
        <f>VLOOKUP(A62,[1]SVG!$E$5:$ER$177,31,FALSE)</f>
        <v>Human and Social Development</v>
      </c>
      <c r="D62" s="16" t="str">
        <f>VLOOKUP(A63,[1]SVG!$E$5:$ER$177,32,FALSE)</f>
        <v>Tailored Policy Support &amp; Technical Assistance</v>
      </c>
      <c r="E62" s="16" t="str">
        <f t="array" ref="E62">VLOOKUP(A63,[1]SVG!$E$5:$ER$177,{35,37,38},FALSE)</f>
        <v>Ministry of Education</v>
      </c>
      <c r="F62" s="16" t="str">
        <f>VLOOKUP(A63,[1]SVG!$E$5:$ER$177,21,FALSE)</f>
        <v>children</v>
      </c>
      <c r="G62" s="16" t="str">
        <f>VLOOKUP(A63,[1]SVG!$E$5:$ER$177,33,FALSE)</f>
        <v>United Nations Children’s Fund (UNICEF)</v>
      </c>
      <c r="H62" s="16" t="str">
        <f t="array" ref="H62">VLOOKUP(A63,[1]SVG!$E$5:$ER$177,{39,40},FALSE)</f>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
      <c r="I62" s="16">
        <f>VLOOKUP(A63,[1]SVG!$E$5:$ER$177,41,FALSE)</f>
        <v>0</v>
      </c>
      <c r="J62" s="16">
        <f>VLOOKUP(A63,[1]SVG!$E$5:$ER$177,42,FALSE)</f>
        <v>0</v>
      </c>
      <c r="K62" s="17">
        <f>VLOOKUP(A68,[1]SVG!$E$5:$ER$177,142,FALSE)</f>
        <v>78000</v>
      </c>
    </row>
    <row r="63" spans="1:11" ht="80">
      <c r="A63" s="16" t="str">
        <f>IF('[1]Validation Checks'!P82="X",'[1]Validation Checks'!E82,"")</f>
        <v>Schools are safe, climate-smart, inclusive and deliver quality learning and foundational skills.</v>
      </c>
      <c r="B63" s="16" t="str">
        <f>VLOOKUP(A64,[1]SVG!$E$5:$ER$177,2,FALSE)</f>
        <v>Support family and community awareness, to demand safe and inclusive quality education. 
Engage with adolescent and youth activists to promote community resilience and climate action.</v>
      </c>
      <c r="C63" s="16" t="str">
        <f>VLOOKUP(A63,[1]SVG!$E$5:$ER$177,31,FALSE)</f>
        <v>Human and Social Development</v>
      </c>
      <c r="D63" s="16" t="str">
        <f>VLOOKUP(A64,[1]SVG!$E$5:$ER$177,32,FALSE)</f>
        <v>Tailored Policy Support &amp; Technical Assistance</v>
      </c>
      <c r="E63" s="16" t="str">
        <f t="array" ref="E63">VLOOKUP(A64,[1]SVG!$E$5:$ER$177,{35,37,38},FALSE)</f>
        <v>Ministry of Education</v>
      </c>
      <c r="F63" s="16" t="str">
        <f>VLOOKUP(A64,[1]SVG!$E$5:$ER$177,21,FALSE)</f>
        <v>children</v>
      </c>
      <c r="G63" s="16" t="str">
        <f>VLOOKUP(A64,[1]SVG!$E$5:$ER$177,33,FALSE)</f>
        <v>United Nations Children’s Fund (UNICEF)</v>
      </c>
      <c r="H63" s="16" t="str">
        <f t="array" ref="H63">VLOOKUP(A64,[1]SVG!$E$5:$ER$177,{39,40},FALSE)</f>
        <v>Development and/or implementation of a national school-based management policy framework with UNICEF support (B:0 ; T:6)
Number of children provided with individual learning materials through UNICEF-supported programmes (B: 30,0010 ; T: 200,000)</v>
      </c>
      <c r="I63" s="16">
        <f>VLOOKUP(A64,[1]SVG!$E$5:$ER$177,41,FALSE)</f>
        <v>0</v>
      </c>
      <c r="J63" s="16">
        <f>VLOOKUP(A64,[1]SVG!$E$5:$ER$177,42,FALSE)</f>
        <v>0</v>
      </c>
      <c r="K63" s="17">
        <f>VLOOKUP(A69,[1]SVG!$E$5:$ER$177,142,FALSE)</f>
        <v>0</v>
      </c>
    </row>
    <row r="64" spans="1:11" ht="120">
      <c r="A64" s="16" t="str">
        <f>IF('[1]Validation Checks'!P83="X",'[1]Validation Checks'!E83,"")</f>
        <v>Families and communities are supported to access education</v>
      </c>
      <c r="B64" s="16" t="str">
        <f>VLOOKUP(A65,[1]SVG!$E$5:$ER$177,2,FALSE)</f>
        <v>Build climate and disaster resilient education systems. 
Expand equitable access to ECD/ECE. 
Expand the digitalization of the education sector, building on Covi-19 lessons, U-Report and Giga Initiative </v>
      </c>
      <c r="C64" s="16" t="str">
        <f>VLOOKUP(A64,[1]SVG!$E$5:$ER$177,31,FALSE)</f>
        <v>Human and Social Development</v>
      </c>
      <c r="D64" s="16" t="str">
        <f>VLOOKUP(A65,[1]SVG!$E$5:$ER$177,32,FALSE)</f>
        <v xml:space="preserve">Digitization </v>
      </c>
      <c r="E64" s="16" t="str">
        <f t="array" ref="E64">VLOOKUP(A65,[1]SVG!$E$5:$ER$177,{35,37,38},FALSE)</f>
        <v>Ministry of Education</v>
      </c>
      <c r="F64" s="16" t="str">
        <f>VLOOKUP(A65,[1]SVG!$E$5:$ER$177,21,FALSE)</f>
        <v>children</v>
      </c>
      <c r="G64" s="16" t="str">
        <f>VLOOKUP(A65,[1]SVG!$E$5:$ER$177,33,FALSE)</f>
        <v>United Nations Children’s Fund (UNICEF)</v>
      </c>
      <c r="H64" s="16" t="str">
        <f t="array" ref="H64">VLOOKUP(A65,[1]SVG!$E$5:$ER$177,{39,40},FALSE)</f>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
      <c r="I64" s="16">
        <f>VLOOKUP(A65,[1]SVG!$E$5:$ER$177,41,FALSE)</f>
        <v>0</v>
      </c>
      <c r="J64" s="16">
        <f>VLOOKUP(A65,[1]SVG!$E$5:$ER$177,42,FALSE)</f>
        <v>0</v>
      </c>
      <c r="K64" s="17">
        <f>VLOOKUP(A70,[1]SVG!$E$5:$ER$177,142,FALSE)</f>
        <v>0</v>
      </c>
    </row>
    <row r="65" spans="1:11" ht="120">
      <c r="A65" s="16" t="str">
        <f>IF('[1]Validation Checks'!P84="X",'[1]Validation Checks'!E84,"")</f>
        <v>Education systems are strengthened to meet the challenges. of relevance and the changing context.</v>
      </c>
      <c r="B65" s="16" t="str">
        <f>VLOOKUP(A66,[1]SVG!$E$5:$ER$177,2,FALSE)</f>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
      <c r="C65" s="16" t="str">
        <f>VLOOKUP(A65,[1]SVG!$E$5:$ER$177,31,FALSE)</f>
        <v>Human and Social Development</v>
      </c>
      <c r="D65" s="16" t="str">
        <f>VLOOKUP(A66,[1]SVG!$E$5:$ER$177,32,FALSE)</f>
        <v>Tailored Policy Support &amp; Technical Assistance</v>
      </c>
      <c r="E65" s="16" t="str">
        <f t="array" ref="E65">VLOOKUP(A66,[1]SVG!$E$5:$ER$177,{35,37,38},FALSE)</f>
        <v>Ministry of National Mobilisation</v>
      </c>
      <c r="F65" s="16" t="str">
        <f>VLOOKUP(A66,[1]SVG!$E$5:$ER$177,21,FALSE)</f>
        <v>Women and Girls</v>
      </c>
      <c r="G65" s="16" t="str">
        <f>VLOOKUP(A66,[1]SVG!$E$5:$ER$177,33,FALSE)</f>
        <v>United Nations Entity for Gender Equality and the Empowerment of Women (UN Women)</v>
      </c>
      <c r="H65" s="16" t="str">
        <f t="array" ref="H65">VLOOKUP(A66,[1]SVG!$E$5:$ER$177,{39,40},FALSE)</f>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
      <c r="I65" s="16">
        <f>VLOOKUP(A66,[1]SVG!$E$5:$ER$177,41,FALSE)</f>
        <v>0</v>
      </c>
      <c r="J65" s="16">
        <f>VLOOKUP(A66,[1]SVG!$E$5:$ER$177,42,FALSE)</f>
        <v>0</v>
      </c>
      <c r="K65" s="17">
        <f>VLOOKUP(A71,[1]SVG!$E$5:$ER$177,142,FALSE)</f>
        <v>0</v>
      </c>
    </row>
    <row r="66" spans="1:11" ht="40">
      <c r="A66" s="16" t="str">
        <f>IF('[1]Validation Checks'!P90="X",'[1]Validation Checks'!E90,"")</f>
        <v>Improved and integrated government and CSO programmes to address unpaid care work including subsidized child and elder-care systems among CARICOM countries.</v>
      </c>
      <c r="B66" s="16">
        <f>VLOOKUP(A67,[1]SVG!$E$5:$ER$177,2,FALSE)</f>
        <v>0</v>
      </c>
      <c r="C66" s="16" t="str">
        <f>VLOOKUP(A66,[1]SVG!$E$5:$ER$177,31,FALSE)</f>
        <v>Human and Social Development</v>
      </c>
      <c r="D66" s="16">
        <f>VLOOKUP(A67,[1]SVG!$E$5:$ER$177,32,FALSE)</f>
        <v>0</v>
      </c>
      <c r="E66" s="16" t="str">
        <f t="array" ref="E66">VLOOKUP(A67,[1]SVG!$E$5:$ER$177,{35,37,38},FALSE)</f>
        <v>Ministry of Health</v>
      </c>
      <c r="F66" s="16">
        <f>VLOOKUP(A67,[1]SVG!$E$5:$ER$177,21,FALSE)</f>
        <v>0</v>
      </c>
      <c r="G66" s="16" t="str">
        <f>VLOOKUP(A67,[1]SVG!$E$5:$ER$177,33,FALSE)</f>
        <v>United Nations Development Programme (UNDP)</v>
      </c>
      <c r="H66" s="16">
        <f t="array" ref="H66">VLOOKUP(A67,[1]SVG!$E$5:$ER$177,{39,40},FALSE)</f>
        <v>0</v>
      </c>
      <c r="I66" s="16">
        <f>VLOOKUP(A67,[1]SVG!$E$5:$ER$177,41,FALSE)</f>
        <v>0</v>
      </c>
      <c r="J66" s="16">
        <f>VLOOKUP(A67,[1]SVG!$E$5:$ER$177,42,FALSE)</f>
        <v>0</v>
      </c>
      <c r="K66" s="17">
        <f>VLOOKUP(A72,[1]SVG!$E$5:$ER$177,142,FALSE)</f>
        <v>0</v>
      </c>
    </row>
    <row r="67" spans="1:11" ht="30">
      <c r="A67" s="16" t="str">
        <f>IF('[1]Validation Checks'!P131="X",'[1]Validation Checks'!E131,"")</f>
        <v xml:space="preserve">Government institutions and stakeholders have enhanced knowledge on food consumption to promote and advocate for healthy diets.  </v>
      </c>
      <c r="B67" s="16" t="str">
        <f>VLOOKUP(A68,[1]SVG!$E$5:$ER$177,2,FALSE)</f>
        <v>Working group supports OECS in monitoring migration related activities with the United Nations</v>
      </c>
      <c r="C67" s="16" t="str">
        <f>VLOOKUP(A67,[1]SVG!$E$5:$ER$177,31,FALSE)</f>
        <v>Human and Social Development</v>
      </c>
      <c r="D67" s="16" t="str">
        <f>VLOOKUP(A68,[1]SVG!$E$5:$ER$177,32,FALSE)</f>
        <v>Tailored Policy Support &amp; Technical Assistance</v>
      </c>
      <c r="E67" s="16" t="str">
        <f t="array" ref="E67">VLOOKUP(A68,[1]SVG!$E$5:$ER$177,{35,37,38},FALSE)</f>
        <v>Ministry of National Security</v>
      </c>
      <c r="F67" s="16">
        <f>VLOOKUP(A68,[1]SVG!$E$5:$ER$177,21,FALSE)</f>
        <v>0</v>
      </c>
      <c r="G67" s="16" t="str">
        <f>VLOOKUP(A68,[1]SVG!$E$5:$ER$177,33,FALSE)</f>
        <v>International Organization for Migration (IOM)</v>
      </c>
      <c r="H67" s="16">
        <f t="array" ref="H67">VLOOKUP(A68,[1]SVG!$E$5:$ER$177,{39,40},FALSE)</f>
        <v>0</v>
      </c>
      <c r="I67" s="16">
        <f>VLOOKUP(A68,[1]SVG!$E$5:$ER$177,41,FALSE)</f>
        <v>0</v>
      </c>
      <c r="J67" s="16">
        <f>VLOOKUP(A68,[1]SVG!$E$5:$ER$177,42,FALSE)</f>
        <v>0</v>
      </c>
      <c r="K67" s="17">
        <f>VLOOKUP(A73,[1]SVG!$E$5:$ER$177,142,FALSE)</f>
        <v>0</v>
      </c>
    </row>
    <row r="68" spans="1:11" ht="20">
      <c r="A68" s="16" t="str">
        <f>IF('[1]Validation Checks'!P139="X",'[1]Validation Checks'!E139,"")</f>
        <v xml:space="preserve"> OECS IOM Working Group established and functioning effectively to share information </v>
      </c>
      <c r="B68" s="16">
        <f>VLOOKUP(A69,[1]SVG!$E$5:$ER$177,2,FALSE)</f>
        <v>0</v>
      </c>
      <c r="C68" s="16" t="str">
        <f>VLOOKUP(A68,[1]SVG!$E$5:$ER$177,31,FALSE)</f>
        <v>Human and Social Development</v>
      </c>
      <c r="D68" s="16" t="str">
        <f>VLOOKUP(A69,[1]SVG!$E$5:$ER$177,32,FALSE)</f>
        <v>Tailored Policy Support &amp; Technical Assistance</v>
      </c>
      <c r="E68" s="16" t="str">
        <f t="array" ref="E68">VLOOKUP(A69,[1]SVG!$E$5:$ER$177,{35,37,38},FALSE)</f>
        <v>Ministry of National Security</v>
      </c>
      <c r="F68" s="16">
        <f>VLOOKUP(A69,[1]SVG!$E$5:$ER$177,21,FALSE)</f>
        <v>0</v>
      </c>
      <c r="G68" s="16" t="str">
        <f>VLOOKUP(A69,[1]SVG!$E$5:$ER$177,33,FALSE)</f>
        <v>International Organization for Migration (IOM)</v>
      </c>
      <c r="H68" s="16">
        <f t="array" ref="H68">VLOOKUP(A69,[1]SVG!$E$5:$ER$177,{39,40},FALSE)</f>
        <v>0</v>
      </c>
      <c r="I68" s="16">
        <f>VLOOKUP(A69,[1]SVG!$E$5:$ER$177,41,FALSE)</f>
        <v>0</v>
      </c>
      <c r="J68" s="16">
        <f>VLOOKUP(A69,[1]SVG!$E$5:$ER$177,42,FALSE)</f>
        <v>0</v>
      </c>
      <c r="K68" s="17">
        <f>VLOOKUP(A75,[1]SVG!$E$5:$ER$177,142,FALSE)</f>
        <v>0</v>
      </c>
    </row>
    <row r="69" spans="1:11" ht="150">
      <c r="A69" s="16" t="str">
        <f>IF('[1]Validation Checks'!P140="X",'[1]Validation Checks'!E140,"")</f>
        <v>Capacity building workshop and advocacy for the advancement of legislation on countering the illicit smuggling of migrants.</v>
      </c>
      <c r="B69" s="16" t="str">
        <f>VLOOKUP(A70,[1]SVG!$E$5:$ER$177,2,FALSE)</f>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
      <c r="C69" s="16" t="str">
        <f>VLOOKUP(A69,[1]SVG!$E$5:$ER$177,31,FALSE)</f>
        <v>Human and Social Development</v>
      </c>
      <c r="D69" s="16" t="str">
        <f>VLOOKUP(A70,[1]SVG!$E$5:$ER$177,32,FALSE)</f>
        <v>Tailored Policy Support &amp; Technical Assistance</v>
      </c>
      <c r="E69" s="16" t="str">
        <f t="array" ref="E69">VLOOKUP(A70,[1]SVG!$E$5:$ER$177,{35,37,38},FALSE)</f>
        <v>Labour Department</v>
      </c>
      <c r="F69" s="16">
        <f>VLOOKUP(A70,[1]SVG!$E$5:$ER$177,21,FALSE)</f>
        <v>0</v>
      </c>
      <c r="G69" s="16" t="str">
        <f>VLOOKUP(A70,[1]SVG!$E$5:$ER$177,33,FALSE)</f>
        <v>International Labour Organization (ILO)</v>
      </c>
      <c r="H69" s="16">
        <f t="array" ref="H69">VLOOKUP(A70,[1]SVG!$E$5:$ER$177,{39,40},FALSE)</f>
        <v>0</v>
      </c>
      <c r="I69" s="16">
        <f>VLOOKUP(A70,[1]SVG!$E$5:$ER$177,41,FALSE)</f>
        <v>0</v>
      </c>
      <c r="J69" s="16">
        <f>VLOOKUP(A70,[1]SVG!$E$5:$ER$177,42,FALSE)</f>
        <v>0</v>
      </c>
      <c r="K69" s="17">
        <f>VLOOKUP(A76,[1]SVG!$E$5:$ER$177,142,FALSE)</f>
        <v>0</v>
      </c>
    </row>
    <row r="70" spans="1:11" ht="90">
      <c r="A70" s="16" t="str">
        <f>IF('[1]Validation Checks'!P142="X",'[1]Validation Checks'!E142,"")</f>
        <v>Increased capacity of Member States to engage in a forward-looking international labour standards policy (Output 2.3)</v>
      </c>
      <c r="B70" s="16" t="str">
        <f>VLOOKUP(A71,[1]SVG!$E$5:$ER$177,2,FALSE)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70" s="16" t="str">
        <f>VLOOKUP(A70,[1]SVG!$E$5:$ER$177,31,FALSE)</f>
        <v>Human and Social Development</v>
      </c>
      <c r="D70" s="16" t="str">
        <f>VLOOKUP(A71,[1]SVG!$E$5:$ER$177,32,FALSE)</f>
        <v>Tailored Policy Support &amp; Technical Assistance</v>
      </c>
      <c r="E70" s="16" t="str">
        <f t="array" ref="E70">VLOOKUP(A71,[1]SVG!$E$5:$ER$177,{35,37,38},FALSE)</f>
        <v>Ministry of National Mobilisation</v>
      </c>
      <c r="F70" s="16" t="str">
        <f>VLOOKUP(A71,[1]SVG!$E$5:$ER$177,21,FALSE)</f>
        <v>children</v>
      </c>
      <c r="G70" s="16" t="str">
        <f>VLOOKUP(A71,[1]SVG!$E$5:$ER$177,33,FALSE)</f>
        <v>United Nations Children’s Fund (UNICEF)</v>
      </c>
      <c r="H70" s="16" t="str">
        <f t="array" ref="H70">VLOOKUP(A71,[1]SVG!$E$5:$ER$177,{39,40},FALSE)</f>
        <v>Number of mothers, fathers and caregivers reached through parenting programmes through supported  (B:0 ; T:12,251)
Percentage of female and male adolescents aged 13–19 years who know some place they can go for help in cases of physical or sexual violence, by sex and age (B:0 ; T:83,047)</v>
      </c>
      <c r="I70" s="16">
        <f>VLOOKUP(A71,[1]SVG!$E$5:$ER$177,41,FALSE)</f>
        <v>0</v>
      </c>
      <c r="J70" s="16">
        <f>VLOOKUP(A71,[1]SVG!$E$5:$ER$177,42,FALSE)</f>
        <v>0</v>
      </c>
      <c r="K70" s="17">
        <f>VLOOKUP(A77,[1]SVG!$E$5:$ER$177,142,FALSE)</f>
        <v>0</v>
      </c>
    </row>
    <row r="71" spans="1:11" ht="50">
      <c r="A71" s="16" t="str">
        <f>IF('[1]Validation Checks'!P157="X",'[1]Validation Checks'!E157,"")</f>
        <v xml:space="preserve">Duty bearer capacities are strengthened to support positive attitudes, behaviours and practices including in humanitarian settings.   </v>
      </c>
      <c r="B71" s="16" t="str">
        <f>VLOOKUP(A72,[1]SVG!$E$5:$ER$177,2,FALSE)</f>
        <v>Support the  development of policies, laws and plans. 
Support the building of resilient child and institutions. 
Generate evidences on VAC and VAWGs. </v>
      </c>
      <c r="C71" s="16" t="str">
        <f>VLOOKUP(A71,[1]SVG!$E$5:$ER$177,31,FALSE)</f>
        <v>Human and Social Development</v>
      </c>
      <c r="D71" s="16" t="str">
        <f>VLOOKUP(A72,[1]SVG!$E$5:$ER$177,32,FALSE)</f>
        <v>Tailored Policy Support &amp; Technical Assistance</v>
      </c>
      <c r="E71" s="16" t="str">
        <f t="array" ref="E71">VLOOKUP(A72,[1]SVG!$E$5:$ER$177,{35,37,38},FALSE)</f>
        <v>Ministry of National Mobilisation</v>
      </c>
      <c r="F71" s="16" t="str">
        <f>VLOOKUP(A72,[1]SVG!$E$5:$ER$177,21,FALSE)</f>
        <v>children</v>
      </c>
      <c r="G71" s="16" t="str">
        <f>VLOOKUP(A72,[1]SVG!$E$5:$ER$177,33,FALSE)</f>
        <v>United Nations Children’s Fund (UNICEF)</v>
      </c>
      <c r="H71" s="16">
        <f t="array" ref="H71">VLOOKUP(A72,[1]SVG!$E$5:$ER$177,{39,40},FALSE)</f>
        <v>0</v>
      </c>
      <c r="I71" s="16">
        <f>VLOOKUP(A72,[1]SVG!$E$5:$ER$177,41,FALSE)</f>
        <v>0</v>
      </c>
      <c r="J71" s="16">
        <f>VLOOKUP(A72,[1]SVG!$E$5:$ER$177,42,FALSE)</f>
        <v>0</v>
      </c>
      <c r="K71" s="17">
        <f>VLOOKUP(A78,[1]SVG!$E$5:$ER$177,142,FALSE)</f>
        <v>0</v>
      </c>
    </row>
    <row r="72" spans="1:11" ht="80">
      <c r="A72" s="16" t="str">
        <f>IF('[1]Validation Checks'!P158="X",'[1]Validation Checks'!E158,"")</f>
        <v xml:space="preserve">Institutions in the health, education and child protection sectors are strengthened to protect children and effectively respond to VAC, including in humanitarian settings.  </v>
      </c>
      <c r="B72" s="16" t="str">
        <f>VLOOKUP(A73,[1]SVG!$E$5:$ER$177,2,FALSE)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72" s="16" t="str">
        <f>VLOOKUP(A72,[1]SVG!$E$5:$ER$177,31,FALSE)</f>
        <v>Human and Social Development</v>
      </c>
      <c r="D72" s="16" t="str">
        <f>VLOOKUP(A73,[1]SVG!$E$5:$ER$177,32,FALSE)</f>
        <v>Tailored Policy Support &amp; Technical Assistance</v>
      </c>
      <c r="E72" s="16" t="str">
        <f t="array" ref="E72">VLOOKUP(A73,[1]SVG!$E$5:$ER$177,{35,37,38},FALSE)</f>
        <v>Ministry of National Mobilisation</v>
      </c>
      <c r="F72" s="16" t="str">
        <f>VLOOKUP(A73,[1]SVG!$E$5:$ER$177,21,FALSE)</f>
        <v>children</v>
      </c>
      <c r="G72" s="16" t="str">
        <f>VLOOKUP(A73,[1]SVG!$E$5:$ER$177,33,FALSE)</f>
        <v>United Nations Children’s Fund (UNICEF)</v>
      </c>
      <c r="H72" s="16">
        <f t="array" ref="H72">VLOOKUP(A73,[1]SVG!$E$5:$ER$177,{39,40},FALSE)</f>
        <v>0</v>
      </c>
      <c r="I72" s="16">
        <f>VLOOKUP(A73,[1]SVG!$E$5:$ER$177,41,FALSE)</f>
        <v>0</v>
      </c>
      <c r="J72" s="16">
        <f>VLOOKUP(A73,[1]SVG!$E$5:$ER$177,42,FALSE)</f>
        <v>0</v>
      </c>
      <c r="K72" s="17">
        <f>VLOOKUP(A79,[1]SVG!$E$5:$ER$177,142,FALSE)</f>
        <v>191073.00331657223</v>
      </c>
    </row>
    <row r="73" spans="1:11" ht="30">
      <c r="A73" s="16" t="str">
        <f>IF('[1]Validation Checks'!P159="X",'[1]Validation Checks'!E159,"")</f>
        <v>Community-based mechanisms and care services are strengthened to ensure protection, including in humanitarian settings.</v>
      </c>
      <c r="B73" s="16">
        <f>VLOOKUP(A75,[1]SVG!$E$5:$ER$177,2,FALSE)</f>
        <v>0</v>
      </c>
      <c r="C73" s="16" t="str">
        <f>VLOOKUP(A73,[1]SVG!$E$5:$ER$177,31,FALSE)</f>
        <v>Human and Social Development</v>
      </c>
      <c r="D73" s="16" t="str">
        <f>VLOOKUP(A75,[1]SVG!$E$5:$ER$177,32,FALSE)</f>
        <v>Climate Change and Disaster Risk Reduction</v>
      </c>
      <c r="E73" s="16" t="str">
        <f t="array" ref="E73">VLOOKUP(A75,[1]SVG!$E$5:$ER$177,{35,37,38},FALSE)</f>
        <v>Ministry of National Security</v>
      </c>
      <c r="F73" s="16">
        <f>VLOOKUP(A75,[1]SVG!$E$5:$ER$177,21,FALSE)</f>
        <v>0</v>
      </c>
      <c r="G73" s="16" t="str">
        <f>VLOOKUP(A75,[1]SVG!$E$5:$ER$177,33,FALSE)</f>
        <v>International Organization for Migration (IOM)</v>
      </c>
      <c r="H73" s="16">
        <f t="array" ref="H73">VLOOKUP(A75,[1]SVG!$E$5:$ER$177,{39,40},FALSE)</f>
        <v>0</v>
      </c>
      <c r="I73" s="16">
        <f>VLOOKUP(A75,[1]SVG!$E$5:$ER$177,41,FALSE)</f>
        <v>0</v>
      </c>
      <c r="J73" s="16">
        <f>VLOOKUP(A75,[1]SVG!$E$5:$ER$177,42,FALSE)</f>
        <v>0</v>
      </c>
      <c r="K73" s="17">
        <f>VLOOKUP(A80,[1]SVG!$E$5:$ER$177,142,FALSE)</f>
        <v>545922.86661877763</v>
      </c>
    </row>
    <row r="74" spans="1:11" ht="15.5">
      <c r="A74" s="200" t="s">
        <v>1046</v>
      </c>
      <c r="B74" s="201"/>
      <c r="C74" s="201"/>
      <c r="D74" s="201"/>
      <c r="E74" s="201"/>
      <c r="F74" s="201"/>
      <c r="G74" s="201"/>
      <c r="H74" s="201"/>
      <c r="I74" s="201"/>
      <c r="J74" s="202"/>
      <c r="K74" s="511"/>
    </row>
    <row r="75" spans="1:11" ht="20">
      <c r="A75" s="16" t="str">
        <f>IF('[1]Validation Checks'!P98="X",'[1]Validation Checks'!E98,"")</f>
        <v>Emergency shelter facilities are rehabilitated and equipped to host displaced persons</v>
      </c>
      <c r="B75" s="16">
        <f>VLOOKUP(A76,[1]SVG!$E$5:$ER$177,2,FALSE)</f>
        <v>0</v>
      </c>
      <c r="C75" s="16" t="str">
        <f>VLOOKUP(A75,[1]SVG!$E$5:$ER$177,31,FALSE)</f>
        <v>Mitigation and Resilience</v>
      </c>
      <c r="D75" s="16" t="str">
        <f>VLOOKUP(A76,[1]SVG!$E$5:$ER$177,32,FALSE)</f>
        <v>Climate Change and Disaster Risk Reduction</v>
      </c>
      <c r="E75" s="16" t="str">
        <f t="array" ref="E75">VLOOKUP(A76,[1]SVG!$E$5:$ER$177,{35,37,38},FALSE)</f>
        <v>Ministry of National Security</v>
      </c>
      <c r="F75" s="16">
        <f>VLOOKUP(A76,[1]SVG!$E$5:$ER$177,21,FALSE)</f>
        <v>0</v>
      </c>
      <c r="G75" s="16" t="str">
        <f>VLOOKUP(A76,[1]SVG!$E$5:$ER$177,33,FALSE)</f>
        <v>International Organization for Migration (IOM)</v>
      </c>
      <c r="H75" s="16">
        <f t="array" ref="H75">VLOOKUP(A76,[1]SVG!$E$5:$ER$177,{39,40},FALSE)</f>
        <v>0</v>
      </c>
      <c r="I75" s="16">
        <f>VLOOKUP(A76,[1]SVG!$E$5:$ER$177,41,FALSE)</f>
        <v>0</v>
      </c>
      <c r="J75" s="16">
        <f>VLOOKUP(A76,[1]SVG!$E$5:$ER$177,42,FALSE)</f>
        <v>0</v>
      </c>
      <c r="K75" s="17">
        <f>VLOOKUP(A81,[1]SVG!$E$5:$ER$177,142,FALSE)</f>
        <v>127382.00221104815</v>
      </c>
    </row>
    <row r="76" spans="1:11" ht="60">
      <c r="A76" s="16" t="str">
        <f>IF('[1]Validation Checks'!P99="X",'[1]Validation Checks'!E99,"")</f>
        <v>CDEMA's policies practices and procedures are reviewed and provided recommendations and guidance on how to incorporate human mobility and migration considerations.</v>
      </c>
      <c r="B76" s="16" t="str">
        <f>VLOOKUP(A77,[1]SVG!$E$5:$ER$177,2,FALSE)</f>
        <v>Strengthening resilience of MSMEs through targeted training and capacity building for MSMEs, and strengthening the policy environment through gender-responsive DRR and CC adaptation and mitigation plans and policies. UN Human  Security Trust Fund (BRB, ANU, SLU, GRE, DOM), RISS (BEL)</v>
      </c>
      <c r="C76" s="16" t="str">
        <f>VLOOKUP(A76,[1]SVG!$E$5:$ER$177,31,FALSE)</f>
        <v>Mitigation and Resilience</v>
      </c>
      <c r="D76" s="16" t="str">
        <f>VLOOKUP(A77,[1]SVG!$E$5:$ER$177,32,FALSE)</f>
        <v>Climate Change and Disaster Risk Reduction</v>
      </c>
      <c r="E76" s="16" t="str">
        <f t="array" ref="E76">VLOOKUP(A77,[1]SVG!$E$5:$ER$177,{35,37,38},FALSE)</f>
        <v>Ministry of National Mobilisation; NEMO</v>
      </c>
      <c r="F76" s="16" t="str">
        <f>VLOOKUP(A77,[1]SVG!$E$5:$ER$177,21,FALSE)</f>
        <v>Women and Girls</v>
      </c>
      <c r="G76" s="16" t="str">
        <f>VLOOKUP(A77,[1]SVG!$E$5:$ER$177,33,FALSE)</f>
        <v>United Nations Entity for Gender Equality and the Empowerment of Women (UN Women)</v>
      </c>
      <c r="H76" s="16" t="str">
        <f t="array" ref="H76">VLOOKUP(A77,[1]SVG!$E$5:$ER$177,{39,40},FALSE)</f>
        <v>Number of NDOs and NGMs participating in comprehensive gender responsive DRR training</v>
      </c>
      <c r="I76" s="16">
        <f>VLOOKUP(A77,[1]SVG!$E$5:$ER$177,41,FALSE)</f>
        <v>0</v>
      </c>
      <c r="J76" s="16">
        <f>VLOOKUP(A77,[1]SVG!$E$5:$ER$177,42,FALSE)</f>
        <v>0</v>
      </c>
      <c r="K76" s="17">
        <f>VLOOKUP(A82,[1]SVG!$E$5:$ER$177,142,FALSE)</f>
        <v>50000</v>
      </c>
    </row>
    <row r="77" spans="1:11" ht="40">
      <c r="A77" s="16" t="str">
        <f>IF('[1]Validation Checks'!P104="X",'[1]Validation Checks'!E104,"")</f>
        <v>Strengthened capacities among women owned MSMEs in climate resilient and DRR better business practices. </v>
      </c>
      <c r="B77" s="16" t="str">
        <f>VLOOKUP(A78,[1]SVG!$E$5:$ER$177,2,FALSE)</f>
        <v>Institutional Strengthening, data collection and gender analyses. EnGenDER (SLU, ANU, BEL, SVG, GRE, JA, GUY, SUR, DOM), RISS (BEL)</v>
      </c>
      <c r="C77" s="16" t="str">
        <f>VLOOKUP(A77,[1]SVG!$E$5:$ER$177,31,FALSE)</f>
        <v>Mitigation and Resilience</v>
      </c>
      <c r="D77" s="16" t="str">
        <f>VLOOKUP(A78,[1]SVG!$E$5:$ER$177,32,FALSE)</f>
        <v>Climate Change and Disaster Risk Reduction</v>
      </c>
      <c r="E77" s="16" t="str">
        <f t="array" ref="E77">VLOOKUP(A78,[1]SVG!$E$5:$ER$177,{35,37,38},FALSE)</f>
        <v>Ministry of National Mobilisation; NEMO</v>
      </c>
      <c r="F77" s="16" t="str">
        <f>VLOOKUP(A78,[1]SVG!$E$5:$ER$177,21,FALSE)</f>
        <v>Women and Girls</v>
      </c>
      <c r="G77" s="16" t="str">
        <f>VLOOKUP(A78,[1]SVG!$E$5:$ER$177,33,FALSE)</f>
        <v>United Nations Entity for Gender Equality and the Empowerment of Women (UN Women)</v>
      </c>
      <c r="H77" s="16" t="str">
        <f t="array" ref="H77">VLOOKUP(A78,[1]SVG!$E$5:$ER$177,{39,40},FALSE)</f>
        <v>MCO included in Humanitarian response and post disaster recovery efforts</v>
      </c>
      <c r="I77" s="16">
        <f>VLOOKUP(A78,[1]SVG!$E$5:$ER$177,41,FALSE)</f>
        <v>0</v>
      </c>
      <c r="J77" s="16">
        <f>VLOOKUP(A78,[1]SVG!$E$5:$ER$177,42,FALSE)</f>
        <v>0</v>
      </c>
      <c r="K77" s="17">
        <f>VLOOKUP(A83,[1]SVG!$E$5:$ER$177,142,FALSE)</f>
        <v>250000</v>
      </c>
    </row>
    <row r="78" spans="1:11" ht="100">
      <c r="A78" s="16" t="str">
        <f>IF('[1]Validation Checks'!P105="X",'[1]Validation Checks'!E105,"")</f>
        <v>Enhanced capacities among NGMs, key sector agencies and CSOs to prepare, respond to and recover from natural hazards.</v>
      </c>
      <c r="B78" s="16" t="str">
        <f>VLOOKUP(A79,[1]SVG!$E$5:$ER$177,2,FALSE)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78" s="16" t="str">
        <f>VLOOKUP(A78,[1]SVG!$E$5:$ER$177,31,FALSE)</f>
        <v>Mitigation and Resilience</v>
      </c>
      <c r="D78" s="16">
        <f>VLOOKUP(A79,[1]SVG!$E$5:$ER$177,32,FALSE)</f>
        <v>0</v>
      </c>
      <c r="E78" s="16" t="str">
        <f t="array" ref="E78">VLOOKUP(A79,[1]SVG!$E$5:$ER$177,{35,37,38},FALSE)</f>
        <v>National Security; NEMO</v>
      </c>
      <c r="F78" s="16" t="str">
        <f>VLOOKUP(A79,[1]SVG!$E$5:$ER$177,21,FALSE)</f>
        <v>vulnerable groups</v>
      </c>
      <c r="G78" s="16" t="str">
        <f>VLOOKUP(A79,[1]SVG!$E$5:$ER$177,33,FALSE)</f>
        <v>World Food Programme (WFP)</v>
      </c>
      <c r="H78" s="16" t="str">
        <f t="array" ref="H78">VLOOKUP(A79,[1]SVG!$E$5:$ER$177,{39,40},FALSE)</f>
        <v xml:space="preserve">1. Number of capacity strengthening initiatives facilitated by WFP to enhance national food security and nutrition stakeholder capacities  to predict, assess, plan and finance the impact of shocks                                                                                                    2. Number of tools or products developed or revised to enhance national capacities to predict, assess, plan  and finance the impact  of shocks, as a result of WFP capacity strengthening support </v>
      </c>
      <c r="I78" s="16">
        <f>VLOOKUP(A79,[1]SVG!$E$5:$ER$177,41,FALSE)</f>
        <v>0</v>
      </c>
      <c r="J78" s="16">
        <f>VLOOKUP(A79,[1]SVG!$E$5:$ER$177,42,FALSE)</f>
        <v>0</v>
      </c>
      <c r="K78" s="17">
        <f>VLOOKUP(A84,[1]SVG!$E$5:$ER$177,142,FALSE)</f>
        <v>0</v>
      </c>
    </row>
    <row r="79" spans="1:11" ht="100">
      <c r="A79" s="16" t="str">
        <f>IF('[1]Validation Checks'!P108="X",'[1]Validation Checks'!E108,"")</f>
        <v xml:space="preserve">Vulnerable populations benefit from strengthened national and regional systems to predict, assess, plan and finance the impact of shocks in order to increase resilience to compound crises </v>
      </c>
      <c r="B79" s="16" t="str">
        <f>VLOOKUP(A80,[1]SVG!$E$5:$ER$177,2,FALSE)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79" s="16" t="str">
        <f>VLOOKUP(A79,[1]SVG!$E$5:$ER$177,31,FALSE)</f>
        <v>Mitigation and Resilience</v>
      </c>
      <c r="D79" s="16">
        <f>VLOOKUP(A80,[1]SVG!$E$5:$ER$177,32,FALSE)</f>
        <v>0</v>
      </c>
      <c r="E79" s="16" t="str">
        <f t="array" ref="E79">VLOOKUP(A80,[1]SVG!$E$5:$ER$177,{35,37,38},FALSE)</f>
        <v>National Security; NEMO</v>
      </c>
      <c r="F79" s="16" t="str">
        <f>VLOOKUP(A80,[1]SVG!$E$5:$ER$177,21,FALSE)</f>
        <v>vulnerable groups</v>
      </c>
      <c r="G79" s="16" t="str">
        <f>VLOOKUP(A80,[1]SVG!$E$5:$ER$177,33,FALSE)</f>
        <v>World Food Programme (WFP)</v>
      </c>
      <c r="H79" s="16" t="str">
        <f t="array" ref="H79">VLOOKUP(A80,[1]SVG!$E$5:$ER$177,{39,40},FALSE)</f>
        <v>1. Number of capacity strengthening initiatives facilitated by WFP to strengthen end to end  humanitarian supply chain and logistics capacitates
2. USD value of assets and infrastructure handed over to national stakeholders as a result of WFP capacity strengthening support</v>
      </c>
      <c r="I79" s="16">
        <f>VLOOKUP(A80,[1]SVG!$E$5:$ER$177,41,FALSE)</f>
        <v>0</v>
      </c>
      <c r="J79" s="16">
        <f>VLOOKUP(A80,[1]SVG!$E$5:$ER$177,42,FALSE)</f>
        <v>0</v>
      </c>
      <c r="K79" s="17">
        <f>VLOOKUP(A85,[1]SVG!$E$5:$ER$177,142,FALSE)</f>
        <v>82789.894762316908</v>
      </c>
    </row>
    <row r="80" spans="1:11" ht="100">
      <c r="A80" s="16" t="str">
        <f>IF('[1]Validation Checks'!P109="X",'[1]Validation Checks'!E109,"")</f>
        <v xml:space="preserve">Vulnerable populations benefit from strengthened end to end supply 
chain and logistics capacities in order to protect their access to food and livelihoods </v>
      </c>
      <c r="B80" s="16" t="str">
        <f>VLOOKUP(A81,[1]SVG!$E$5:$ER$177,2,FALSE)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80" s="16" t="str">
        <f>VLOOKUP(A80,[1]SVG!$E$5:$ER$177,31,FALSE)</f>
        <v>Mitigation and Resilience</v>
      </c>
      <c r="D80" s="16">
        <f>VLOOKUP(A81,[1]SVG!$E$5:$ER$177,32,FALSE)</f>
        <v>0</v>
      </c>
      <c r="E80" s="16" t="str">
        <f t="array" ref="E80">VLOOKUP(A81,[1]SVG!$E$5:$ER$177,{35,37,38},FALSE)</f>
        <v>National Security; NEMO</v>
      </c>
      <c r="F80" s="16" t="str">
        <f>VLOOKUP(A81,[1]SVG!$E$5:$ER$177,21,FALSE)</f>
        <v>vulnerable groups</v>
      </c>
      <c r="G80" s="16" t="str">
        <f>VLOOKUP(A81,[1]SVG!$E$5:$ER$177,33,FALSE)</f>
        <v>World Food Programme (WFP)</v>
      </c>
      <c r="H80" s="16" t="str">
        <f t="array" ref="H80">VLOOKUP(A81,[1]SVG!$E$5:$ER$177,{39,40},FALSE)</f>
        <v xml:space="preserve">1. Number of capacity strengthening initiatives facilitated by WFP to enhance national food security and nutrition stakeholder capacities  </v>
      </c>
      <c r="I80" s="16">
        <f>VLOOKUP(A81,[1]SVG!$E$5:$ER$177,41,FALSE)</f>
        <v>0</v>
      </c>
      <c r="J80" s="16">
        <f>VLOOKUP(A81,[1]SVG!$E$5:$ER$177,42,FALSE)</f>
        <v>0</v>
      </c>
      <c r="K80" s="17">
        <f>VLOOKUP(A86,[1]SVG!$E$5:$ER$177,142,FALSE)</f>
        <v>955365.01658286108</v>
      </c>
    </row>
    <row r="81" spans="1:11" ht="150">
      <c r="A81" s="16" t="str">
        <f>IF('[1]Validation Checks'!P110="X",'[1]Validation Checks'!E110,"")</f>
        <v>Governments in the Caribbean benefit from strengthened food systems in order to increase access to affordable and nutritious food for food insecure populations</v>
      </c>
      <c r="B81" s="16" t="str">
        <f>VLOOKUP(A82,[1]SVG!$E$5:$ER$177,2,FALSE)</f>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
      <c r="C81" s="16" t="str">
        <f>VLOOKUP(A81,[1]SVG!$E$5:$ER$177,31,FALSE)</f>
        <v>Mitigation and Resilience</v>
      </c>
      <c r="D81" s="16" t="str">
        <f>VLOOKUP(A82,[1]SVG!$E$5:$ER$177,32,FALSE)</f>
        <v>COVID Response  &amp;  Socio-economic Recovery</v>
      </c>
      <c r="E81" s="16" t="str">
        <f t="array" ref="E81">VLOOKUP(A82,[1]SVG!$E$5:$ER$177,{35,37,38},FALSE)</f>
        <v>Ministry of National Mobilisation</v>
      </c>
      <c r="F81" s="16" t="str">
        <f>VLOOKUP(A82,[1]SVG!$E$5:$ER$177,21,FALSE)</f>
        <v>children</v>
      </c>
      <c r="G81" s="16" t="str">
        <f>VLOOKUP(A82,[1]SVG!$E$5:$ER$177,33,FALSE)</f>
        <v>United Nations Children’s Fund (UNICEF)</v>
      </c>
      <c r="H81" s="16" t="str">
        <f t="array" ref="H81">VLOOKUP(A82,[1]SVG!$E$5:$ER$177,{39,40},FALSE)</f>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
      <c r="I81" s="16">
        <f>VLOOKUP(A82,[1]SVG!$E$5:$ER$177,41,FALSE)</f>
        <v>0</v>
      </c>
      <c r="J81" s="16">
        <f>VLOOKUP(A82,[1]SVG!$E$5:$ER$177,42,FALSE)</f>
        <v>0</v>
      </c>
      <c r="K81" s="17">
        <f>VLOOKUP(A87,[1]SVG!$E$5:$ER$177,142,FALSE)</f>
        <v>629797.86661877763</v>
      </c>
    </row>
    <row r="82" spans="1:11" ht="50">
      <c r="A82" s="16" t="str">
        <f>IF('[1]Validation Checks'!P85="X",'[1]Validation Checks'!E85,"")</f>
        <v xml:space="preserve">Social protection institutions are strengthened to design and deliver inclusive and effective programmes that effectively link with social sectors as part of integrated and accessible social protection systems. </v>
      </c>
      <c r="B82" s="16" t="str">
        <f>VLOOKUP(A83,[1]SVG!$E$5:$ER$177,2,FALSE)</f>
        <v>Support systems strengthening so social protection systems can be leveraged in response to shocks 
Capacity building on shock responsive social protection
Support in response to emergencies</v>
      </c>
      <c r="C82" s="16" t="str">
        <f>VLOOKUP(A82,[1]SVG!$E$5:$ER$177,31,FALSE)</f>
        <v>Social Protection</v>
      </c>
      <c r="D82" s="16" t="str">
        <f>VLOOKUP(A83,[1]SVG!$E$5:$ER$177,32,FALSE)</f>
        <v>Climate Change and Disaster Risk Reduction</v>
      </c>
      <c r="E82" s="16" t="str">
        <f t="array" ref="E82">VLOOKUP(A83,[1]SVG!$E$5:$ER$177,{35,37,38},FALSE)</f>
        <v>Ministry of National Mobilisation</v>
      </c>
      <c r="F82" s="16" t="str">
        <f>VLOOKUP(A83,[1]SVG!$E$5:$ER$177,21,FALSE)</f>
        <v>children</v>
      </c>
      <c r="G82" s="16" t="str">
        <f>VLOOKUP(A83,[1]SVG!$E$5:$ER$177,33,FALSE)</f>
        <v>United Nations Children’s Fund (UNICEF)</v>
      </c>
      <c r="H82" s="16" t="str">
        <f t="array" ref="H82">VLOOKUP(A83,[1]SVG!$E$5:$ER$177,{39,40},FALSE)</f>
        <v>Number of countries with social protection systems, including cash transfer capacities, that are able to effectively and rapidly respond to humanitarian crises (B:3; T:6)</v>
      </c>
      <c r="I82" s="16">
        <f>VLOOKUP(A83,[1]SVG!$E$5:$ER$177,41,FALSE)</f>
        <v>0</v>
      </c>
      <c r="J82" s="16">
        <f>VLOOKUP(A83,[1]SVG!$E$5:$ER$177,42,FALSE)</f>
        <v>0</v>
      </c>
      <c r="K82" s="17">
        <f>VLOOKUP(A88,[1]SVG!$E$5:$ER$177,142,FALSE)</f>
        <v>0</v>
      </c>
    </row>
    <row r="83" spans="1:11" ht="80">
      <c r="A83" s="16" t="str">
        <f>IF('[1]Validation Checks'!P86="X",'[1]Validation Checks'!E86,"")</f>
        <v>Social protection systems are strengthened to be more risk informed and responsive to shocks and stressors and prepared to deliver in humanitarian contexts.</v>
      </c>
      <c r="B83" s="16" t="str">
        <f>VLOOKUP(A84,[1]SVG!$E$5:$ER$177,2,FALSE)</f>
        <v>Support interventions promoting integration and social cohesion; 
Increase access to essential services for children on the move.
Provide a range of key information to children on the move and host communities.</v>
      </c>
      <c r="C83" s="16" t="str">
        <f>VLOOKUP(A83,[1]SVG!$E$5:$ER$177,31,FALSE)</f>
        <v>Social Protection</v>
      </c>
      <c r="D83" s="16" t="str">
        <f>VLOOKUP(A84,[1]SVG!$E$5:$ER$177,32,FALSE)</f>
        <v>Tailored Policy Support &amp; Technical Assistance</v>
      </c>
      <c r="E83" s="16" t="str">
        <f t="array" ref="E83">VLOOKUP(A84,[1]SVG!$E$5:$ER$177,{35,37,38},FALSE)</f>
        <v>Ministry of National Mobilisation</v>
      </c>
      <c r="F83" s="16" t="str">
        <f>VLOOKUP(A84,[1]SVG!$E$5:$ER$177,21,FALSE)</f>
        <v>children</v>
      </c>
      <c r="G83" s="16" t="str">
        <f>VLOOKUP(A84,[1]SVG!$E$5:$ER$177,33,FALSE)</f>
        <v>United Nations Children’s Fund (UNICEF)</v>
      </c>
      <c r="H83" s="16" t="str">
        <f t="array" ref="H83">VLOOKUP(A84,[1]SVG!$E$5:$ER$177,{39,40},FALSE)</f>
        <v>Number of out-of-school children and adolescents who accessed education through UNICEF-supported programmes 
Percentage of UNICEF-targeted girls and boys in humanitarian contexts who have received individual case management (IOM, UNDP, UNHCR)</v>
      </c>
      <c r="I83" s="16">
        <f>VLOOKUP(A84,[1]SVG!$E$5:$ER$177,41,FALSE)</f>
        <v>0</v>
      </c>
      <c r="J83" s="16">
        <f>VLOOKUP(A84,[1]SVG!$E$5:$ER$177,42,FALSE)</f>
        <v>0</v>
      </c>
      <c r="K83" s="17" t="e">
        <f>VLOOKUP(A89,[1]SVG!$E$5:$ER$177,142,FALSE)</f>
        <v>#N/A</v>
      </c>
    </row>
    <row r="84" spans="1:11" ht="50">
      <c r="A84" s="16" t="str">
        <f>IF('[1]Validation Checks'!P87="X",'[1]Validation Checks'!E87,"")</f>
        <v xml:space="preserve">Caribbean public institutions have strengthened capacities to deliver programmes, implement policies for and promote positive attitudes towards children on the move. </v>
      </c>
      <c r="B84" s="16" t="str">
        <f>VLOOKUP(A85,[1]SVG!$E$5:$ER$177,2,FALSE)</f>
        <v>WFP will assist shock-affected populations with cash-based transfers or food in-kind in response to events necessitating international assistance. This outcome focuses on meeting food, nutrition and other essential needs of shock-affected people</v>
      </c>
      <c r="C84" s="16" t="str">
        <f>VLOOKUP(A84,[1]SVG!$E$5:$ER$177,31,FALSE)</f>
        <v>Social Protection</v>
      </c>
      <c r="D84" s="16">
        <f>VLOOKUP(A85,[1]SVG!$E$5:$ER$177,32,FALSE)</f>
        <v>0</v>
      </c>
      <c r="E84" s="16" t="str">
        <f t="array" ref="E84">VLOOKUP(A85,[1]SVG!$E$5:$ER$177,{35,37,38},FALSE)</f>
        <v>Ministry of National Mobilisation</v>
      </c>
      <c r="F84" s="16" t="str">
        <f>VLOOKUP(A85,[1]SVG!$E$5:$ER$177,21,FALSE)</f>
        <v>vulnerable groups</v>
      </c>
      <c r="G84" s="16" t="str">
        <f>VLOOKUP(A85,[1]SVG!$E$5:$ER$177,33,FALSE)</f>
        <v>World Food Programme (WFP)</v>
      </c>
      <c r="H84" s="16" t="str">
        <f t="array" ref="H84">VLOOKUP(A85,[1]SVG!$E$5:$ER$177,{39,40},FALSE)</f>
        <v xml:space="preserve">1. Number of capacity strengthening initiatives facilitated by WFP to enhance national food security and nutrition stakeholder capacitis to deliver food, voucher and cash assistance </v>
      </c>
      <c r="I84" s="16">
        <f>VLOOKUP(A85,[1]SVG!$E$5:$ER$177,41,FALSE)</f>
        <v>0</v>
      </c>
      <c r="J84" s="16">
        <f>VLOOKUP(A85,[1]SVG!$E$5:$ER$177,42,FALSE)</f>
        <v>0</v>
      </c>
      <c r="K84" s="17" t="e">
        <f>VLOOKUP(A90,[1]SVG!$E$5:$ER$177,142,FALSE)</f>
        <v>#VALUE!</v>
      </c>
    </row>
    <row r="85" spans="1:11" ht="100">
      <c r="A85" s="16" t="str">
        <f>IF('[1]Validation Checks'!P88="X",'[1]Validation Checks'!E88,"")</f>
        <v>Affected populations benefit from strengthened systems to deliver food, voucher and cash assistance</v>
      </c>
      <c r="B85" s="16" t="str">
        <f>VLOOKUP(A86,[1]SVG!$E$5:$ER$177,2,FALSE)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85" s="16" t="str">
        <f>VLOOKUP(A85,[1]SVG!$E$5:$ER$177,31,FALSE)</f>
        <v>Social Protection</v>
      </c>
      <c r="D85" s="16">
        <f>VLOOKUP(A86,[1]SVG!$E$5:$ER$177,32,FALSE)</f>
        <v>0</v>
      </c>
      <c r="E85" s="16" t="str">
        <f t="array" ref="E85">VLOOKUP(A86,[1]SVG!$E$5:$ER$177,{35,37,38},FALSE)</f>
        <v>Ministry of National Mobilisation</v>
      </c>
      <c r="F85" s="16" t="str">
        <f>VLOOKUP(A86,[1]SVG!$E$5:$ER$177,21,FALSE)</f>
        <v>vulnerable groups</v>
      </c>
      <c r="G85" s="16" t="str">
        <f>VLOOKUP(A86,[1]SVG!$E$5:$ER$177,33,FALSE)</f>
        <v>World Food Programme (WFP)</v>
      </c>
      <c r="H85" s="16" t="str">
        <f t="array" ref="H85">VLOOKUP(A86,[1]SVG!$E$5:$ER$177,{39,40},FALSE)</f>
        <v xml:space="preserve">1. Number of capacity strengthening initiatives facilitated by WFP to enhance social protection sytems in their capacity to reduce poverty and vulnerability,  boost resilience and provide assistance to shock-affected people  </v>
      </c>
      <c r="I85" s="16">
        <f>VLOOKUP(A86,[1]SVG!$E$5:$ER$177,41,FALSE)</f>
        <v>0</v>
      </c>
      <c r="J85" s="16">
        <f>VLOOKUP(A86,[1]SVG!$E$5:$ER$177,42,FALSE)</f>
        <v>0</v>
      </c>
      <c r="K85" s="17" t="e">
        <f>VLOOKUP(A91,[1]SVG!$E$5:$ER$177,142,FALSE)</f>
        <v>#VALUE!</v>
      </c>
    </row>
    <row r="86" spans="1:11" ht="190">
      <c r="A86" s="16" t="str">
        <f>IF('[1]Validation Checks'!P89="X",'[1]Validation Checks'!E89,"")</f>
        <v>Vulnerable populations benefit from strengthened social protection systems that reduce poverty, boost resilience and provide assistance to shock affected people in order to protect their access to food and livelihood</v>
      </c>
      <c r="B86" s="16" t="str">
        <f>VLOOKUP(A87,[1]SVG!$E$5:$ER$177,2,FALSE)</f>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
      <c r="C86" s="16" t="str">
        <f>VLOOKUP(A86,[1]SVG!$E$5:$ER$177,31,FALSE)</f>
        <v>Social Protection</v>
      </c>
      <c r="D86" s="16" t="str">
        <f>VLOOKUP(A87,[1]SVG!$E$5:$ER$177,32,FALSE)</f>
        <v>Tailored Policy Support &amp; Technical Assistance</v>
      </c>
      <c r="E86" s="16" t="str">
        <f t="array" ref="E86">VLOOKUP(A87,[1]SVG!$E$5:$ER$177,{35,37,38},FALSE)</f>
        <v>Ministry of National Mobilisation</v>
      </c>
      <c r="F86" s="16" t="str">
        <f>VLOOKUP(A87,[1]SVG!$E$5:$ER$177,21,FALSE)</f>
        <v>Women and Girls</v>
      </c>
      <c r="G86" s="16" t="str">
        <f>VLOOKUP(A87,[1]SVG!$E$5:$ER$177,33,FALSE)</f>
        <v>United Nations Entity for Gender Equality and the Empowerment of Women (UN Women)</v>
      </c>
      <c r="H86" s="16" t="str">
        <f t="array" ref="H86">VLOOKUP(A87,[1]SVG!$E$5:$ER$177,{39,40},FALSE)</f>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
      <c r="I86" s="16">
        <f>VLOOKUP(A87,[1]SVG!$E$5:$ER$177,41,FALSE)</f>
        <v>0</v>
      </c>
      <c r="J86" s="16">
        <f>VLOOKUP(A87,[1]SVG!$E$5:$ER$177,42,FALSE)</f>
        <v>0</v>
      </c>
      <c r="K86" s="17" t="e">
        <f>VLOOKUP(A92,[1]SVG!$E$5:$ER$177,142,FALSE)</f>
        <v>#VALUE!</v>
      </c>
    </row>
    <row r="87" spans="1:11" ht="140">
      <c r="A87" s="16" t="str">
        <f>IF('[1]Validation Checks'!P91="X",'[1]Validation Checks'!E91,"")</f>
        <v>Increased integration of social protection programmes into referral pathways for VAW survivors/victims.</v>
      </c>
      <c r="B87" s="16" t="str">
        <f>VLOOKUP(A88,[1]SVG!$E$5:$ER$177,2,FALSE)</f>
        <v>Empower youth organizations to promote climate action.
Support young people’s leadership in promoting climate action.
Develop innovative approaches to promote climate action.</v>
      </c>
      <c r="C87" s="16" t="str">
        <f>VLOOKUP(A87,[1]SVG!$E$5:$ER$177,31,FALSE)</f>
        <v>Social Protection</v>
      </c>
      <c r="D87" s="16" t="str">
        <f>VLOOKUP(A88,[1]SVG!$E$5:$ER$177,32,FALSE)</f>
        <v>Tailored Policy Support &amp; Technical Assistance</v>
      </c>
      <c r="E87" s="16" t="str">
        <f t="array" ref="E87">VLOOKUP(A88,[1]SVG!$E$5:$ER$177,{35,37,38},FALSE)</f>
        <v>Ministry of National Mobilisation; NEMO</v>
      </c>
      <c r="F87" s="16" t="str">
        <f>VLOOKUP(A88,[1]SVG!$E$5:$ER$177,21,FALSE)</f>
        <v>Youth</v>
      </c>
      <c r="G87" s="16" t="str">
        <f>VLOOKUP(A88,[1]SVG!$E$5:$ER$177,33,FALSE)</f>
        <v>United Nations Children’s Fund (UNICEF)</v>
      </c>
      <c r="H87" s="16" t="str">
        <f t="array" ref="H87">VLOOKUP(A88,[1]SVG!$E$5:$ER$177,{39,40},FALSE)</f>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
      <c r="I87" s="16">
        <f>VLOOKUP(A88,[1]SVG!$E$5:$ER$177,41,FALSE)</f>
        <v>0</v>
      </c>
      <c r="J87" s="16">
        <f>VLOOKUP(A88,[1]SVG!$E$5:$ER$177,42,FALSE)</f>
        <v>0</v>
      </c>
      <c r="K87" s="17" t="e">
        <f>VLOOKUP(A93,[1]SVG!$E$5:$ER$177,142,FALSE)</f>
        <v>#VALUE!</v>
      </c>
    </row>
    <row r="88" spans="1:11" ht="20">
      <c r="A88" s="16" t="str">
        <f>IF('[1]Validation Checks'!P103="X",'[1]Validation Checks'!E103,"")</f>
        <v>Youth and adolescent are empowered to develop innovative approaches to realize their right</v>
      </c>
      <c r="B88" s="16" t="e">
        <f>VLOOKUP(A89,[1]SVG!$E$5:$ER$177,2,FALSE)</f>
        <v>#N/A</v>
      </c>
      <c r="C88" s="16" t="str">
        <f>VLOOKUP(A88,[1]SVG!$E$5:$ER$177,31,FALSE)</f>
        <v>Youth Development</v>
      </c>
      <c r="D88" s="16" t="e">
        <f>VLOOKUP(A89,[1]SVG!$E$5:$ER$177,32,FALSE)</f>
        <v>#N/A</v>
      </c>
      <c r="E88" s="16" t="e">
        <f t="array" ref="E88">VLOOKUP(A89,[1]SVG!$E$5:$ER$177,{35,37,38},FALSE)</f>
        <v>#N/A</v>
      </c>
      <c r="F88" s="16" t="e">
        <f>VLOOKUP(A89,[1]SVG!$E$5:$ER$177,21,FALSE)</f>
        <v>#N/A</v>
      </c>
      <c r="G88" s="16" t="e">
        <f>VLOOKUP(A89,[1]SVG!$E$5:$ER$177,33,FALSE)</f>
        <v>#N/A</v>
      </c>
      <c r="H88" s="16" t="e">
        <f t="array" ref="H88">VLOOKUP(A89,[1]SVG!$E$5:$ER$177,{39,40},FALSE)</f>
        <v>#N/A</v>
      </c>
      <c r="I88" s="16" t="e">
        <f>VLOOKUP(A89,[1]SVG!$E$5:$ER$177,41,FALSE)</f>
        <v>#N/A</v>
      </c>
      <c r="J88" s="16" t="e">
        <f>VLOOKUP(A89,[1]SVG!$E$5:$ER$177,42,FALSE)</f>
        <v>#N/A</v>
      </c>
      <c r="K88" s="17" t="e">
        <f>VLOOKUP(A94,[1]SVG!$E$5:$ER$177,142,FALSE)</f>
        <v>#VALUE!</v>
      </c>
    </row>
    <row r="89" spans="1:11">
      <c r="A89" s="16"/>
      <c r="B89" s="16" t="e">
        <f>VLOOKUP(A90,[1]SVG!$E$5:$ER$177,2,FALSE)</f>
        <v>#VALUE!</v>
      </c>
      <c r="C89" s="16" t="e">
        <f>VLOOKUP(A89,[1]SVG!$E$5:$ER$177,31,FALSE)</f>
        <v>#N/A</v>
      </c>
      <c r="D89" s="16" t="e">
        <f>VLOOKUP(A90,[1]SVG!$E$5:$ER$177,32,FALSE)</f>
        <v>#VALUE!</v>
      </c>
      <c r="E89" s="16" t="e">
        <f t="array" ref="E89">VLOOKUP(A90,[1]SVG!$E$5:$ER$177,{35,37,38},FALSE)</f>
        <v>#VALUE!</v>
      </c>
      <c r="F89" s="16" t="e">
        <f>VLOOKUP(A90,[1]SVG!$E$5:$ER$177,21,FALSE)</f>
        <v>#VALUE!</v>
      </c>
      <c r="G89" s="16" t="e">
        <f>VLOOKUP(A90,[1]SVG!$E$5:$ER$177,33,FALSE)</f>
        <v>#VALUE!</v>
      </c>
      <c r="H89" s="16" t="e">
        <f t="array" ref="H89">VLOOKUP(A90,[1]SVG!$E$5:$ER$177,{39,40},FALSE)</f>
        <v>#VALUE!</v>
      </c>
      <c r="I89" s="16" t="e">
        <f>VLOOKUP(A90,[1]SVG!$E$5:$ER$177,41,FALSE)</f>
        <v>#VALUE!</v>
      </c>
      <c r="J89" s="16" t="e">
        <f>VLOOKUP(A90,[1]SVG!$E$5:$ER$177,42,FALSE)</f>
        <v>#VALUE!</v>
      </c>
      <c r="K89" s="17" t="e">
        <f>VLOOKUP(A95,[1]SVG!$E$5:$ER$177,142,FALSE)</f>
        <v>#VALUE!</v>
      </c>
    </row>
    <row r="90" spans="1:11" ht="80">
      <c r="A90" s="16" t="str">
        <f>IF('[1]Validation Checks'!P112="X",'[1]Validation Checks'!E112,"")</f>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
      <c r="B90" s="16" t="e">
        <f>VLOOKUP(A91,[1]SVG!$E$5:$ER$177,2,FALSE)</f>
        <v>#VALUE!</v>
      </c>
      <c r="C90" s="16" t="e">
        <f>VLOOKUP(A90,[1]SVG!$E$5:$ER$177,31,FALSE)</f>
        <v>#VALUE!</v>
      </c>
      <c r="D90" s="16" t="e">
        <f>VLOOKUP(A91,[1]SVG!$E$5:$ER$177,32,FALSE)</f>
        <v>#VALUE!</v>
      </c>
      <c r="E90" s="16" t="e">
        <f t="array" ref="E90">VLOOKUP(A91,[1]SVG!$E$5:$ER$177,{35,37,38},FALSE)</f>
        <v>#VALUE!</v>
      </c>
      <c r="F90" s="16" t="e">
        <f>VLOOKUP(A91,[1]SVG!$E$5:$ER$177,21,FALSE)</f>
        <v>#VALUE!</v>
      </c>
      <c r="G90" s="16" t="e">
        <f>VLOOKUP(A91,[1]SVG!$E$5:$ER$177,33,FALSE)</f>
        <v>#VALUE!</v>
      </c>
      <c r="H90" s="16" t="e">
        <f t="array" ref="H90">VLOOKUP(A91,[1]SVG!$E$5:$ER$177,{39,40},FALSE)</f>
        <v>#VALUE!</v>
      </c>
      <c r="I90" s="16" t="e">
        <f>VLOOKUP(A91,[1]SVG!$E$5:$ER$177,41,FALSE)</f>
        <v>#VALUE!</v>
      </c>
      <c r="J90" s="16" t="e">
        <f>VLOOKUP(A91,[1]SVG!$E$5:$ER$177,42,FALSE)</f>
        <v>#VALUE!</v>
      </c>
      <c r="K90" s="17" t="e">
        <f>VLOOKUP(A96,[1]SVG!$E$5:$ER$177,142,FALSE)</f>
        <v>#VALUE!</v>
      </c>
    </row>
    <row r="91" spans="1:11" ht="70">
      <c r="A91" s="16" t="str">
        <f>IF('[1]Validation Checks'!P113="X",'[1]Validation Checks'!E113,"")</f>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
      <c r="B91" s="16" t="e">
        <f>VLOOKUP(A92,[1]SVG!$E$5:$ER$177,2,FALSE)</f>
        <v>#VALUE!</v>
      </c>
      <c r="C91" s="16" t="e">
        <f>VLOOKUP(A91,[1]SVG!$E$5:$ER$177,31,FALSE)</f>
        <v>#VALUE!</v>
      </c>
      <c r="D91" s="16" t="e">
        <f>VLOOKUP(A92,[1]SVG!$E$5:$ER$177,32,FALSE)</f>
        <v>#VALUE!</v>
      </c>
      <c r="E91" s="16" t="e">
        <f t="array" ref="E91">VLOOKUP(A92,[1]SVG!$E$5:$ER$177,{35,37,38},FALSE)</f>
        <v>#VALUE!</v>
      </c>
      <c r="F91" s="16" t="e">
        <f>VLOOKUP(A92,[1]SVG!$E$5:$ER$177,21,FALSE)</f>
        <v>#VALUE!</v>
      </c>
      <c r="G91" s="16" t="e">
        <f>VLOOKUP(A92,[1]SVG!$E$5:$ER$177,33,FALSE)</f>
        <v>#VALUE!</v>
      </c>
      <c r="H91" s="16" t="e">
        <f t="array" ref="H91">VLOOKUP(A92,[1]SVG!$E$5:$ER$177,{39,40},FALSE)</f>
        <v>#VALUE!</v>
      </c>
      <c r="I91" s="16" t="e">
        <f>VLOOKUP(A92,[1]SVG!$E$5:$ER$177,41,FALSE)</f>
        <v>#VALUE!</v>
      </c>
      <c r="J91" s="16" t="e">
        <f>VLOOKUP(A92,[1]SVG!$E$5:$ER$177,42,FALSE)</f>
        <v>#VALUE!</v>
      </c>
      <c r="K91" s="17" t="e">
        <f>VLOOKUP(A97,[1]SVG!$E$5:$ER$177,142,FALSE)</f>
        <v>#VALUE!</v>
      </c>
    </row>
    <row r="92" spans="1:11" ht="60">
      <c r="A92" s="16" t="str">
        <f>IF('[1]Validation Checks'!P46="X",'[1]Validation Checks'!E46,"")</f>
        <v>Service Sector Development: Support policy development and capacity building to enhance regional regulatory and institutional frameworks and institutional coordination in service-led diversification policymaking and to increase productive or export capacity.</v>
      </c>
      <c r="B92" s="16" t="e">
        <f>VLOOKUP(A93,[1]SVG!$E$5:$ER$177,2,FALSE)</f>
        <v>#VALUE!</v>
      </c>
      <c r="C92" s="16" t="e">
        <f>VLOOKUP(A92,[1]SVG!$E$5:$ER$177,31,FALSE)</f>
        <v>#VALUE!</v>
      </c>
      <c r="D92" s="16" t="e">
        <f>VLOOKUP(A93,[1]SVG!$E$5:$ER$177,32,FALSE)</f>
        <v>#VALUE!</v>
      </c>
      <c r="E92" s="16" t="e">
        <f t="array" ref="E92">VLOOKUP(A93,[1]SVG!$E$5:$ER$177,{35,37,38},FALSE)</f>
        <v>#VALUE!</v>
      </c>
      <c r="F92" s="16" t="e">
        <f>VLOOKUP(A93,[1]SVG!$E$5:$ER$177,21,FALSE)</f>
        <v>#VALUE!</v>
      </c>
      <c r="G92" s="16" t="e">
        <f>VLOOKUP(A93,[1]SVG!$E$5:$ER$177,33,FALSE)</f>
        <v>#VALUE!</v>
      </c>
      <c r="H92" s="16" t="e">
        <f t="array" ref="H92">VLOOKUP(A93,[1]SVG!$E$5:$ER$177,{39,40},FALSE)</f>
        <v>#VALUE!</v>
      </c>
      <c r="I92" s="16" t="e">
        <f>VLOOKUP(A93,[1]SVG!$E$5:$ER$177,41,FALSE)</f>
        <v>#VALUE!</v>
      </c>
      <c r="J92" s="16" t="e">
        <f>VLOOKUP(A93,[1]SVG!$E$5:$ER$177,42,FALSE)</f>
        <v>#VALUE!</v>
      </c>
      <c r="K92" s="17" t="e">
        <f>VLOOKUP(A98,[1]SVG!$E$5:$ER$177,142,FALSE)</f>
        <v>#VALUE!</v>
      </c>
    </row>
    <row r="93" spans="1:11" ht="27.65" customHeight="1">
      <c r="A93" s="16" t="str">
        <f>IF('[1]Validation Checks'!P62="X",'[1]Validation Checks'!E62,"")</f>
        <v>Government institutions and stakeholders have strengthened capacities to implement resilient and sustainable National School Feeding Programs that incorporate the purchase of products from small farmers and fish folk addressing food security and nutrition needs of the most vulnerable</v>
      </c>
      <c r="B93" s="16" t="e">
        <f>VLOOKUP(A94,[1]SVG!$E$5:$ER$177,2,FALSE)</f>
        <v>#VALUE!</v>
      </c>
      <c r="C93" s="16" t="e">
        <f>VLOOKUP(A93,[1]SVG!$E$5:$ER$177,31,FALSE)</f>
        <v>#VALUE!</v>
      </c>
      <c r="D93" s="16" t="e">
        <f>VLOOKUP(A94,[1]SVG!$E$5:$ER$177,32,FALSE)</f>
        <v>#VALUE!</v>
      </c>
      <c r="E93" s="16" t="e">
        <f t="array" ref="E93">VLOOKUP(A94,[1]SVG!$E$5:$ER$177,{35,37,38},FALSE)</f>
        <v>#VALUE!</v>
      </c>
      <c r="F93" s="16" t="e">
        <f>VLOOKUP(A94,[1]SVG!$E$5:$ER$177,21,FALSE)</f>
        <v>#VALUE!</v>
      </c>
      <c r="G93" s="16" t="e">
        <f>VLOOKUP(A94,[1]SVG!$E$5:$ER$177,33,FALSE)</f>
        <v>#VALUE!</v>
      </c>
      <c r="H93" s="16" t="e">
        <f t="array" ref="H93">VLOOKUP(A94,[1]SVG!$E$5:$ER$177,{39,40},FALSE)</f>
        <v>#VALUE!</v>
      </c>
      <c r="I93" s="16" t="e">
        <f>VLOOKUP(A94,[1]SVG!$E$5:$ER$177,41,FALSE)</f>
        <v>#VALUE!</v>
      </c>
      <c r="J93" s="16" t="e">
        <f>VLOOKUP(A94,[1]SVG!$E$5:$ER$177,42,FALSE)</f>
        <v>#VALUE!</v>
      </c>
      <c r="K93" s="17" t="e">
        <f>VLOOKUP(A99,[1]SVG!$E$5:$ER$177,142,FALSE)</f>
        <v>#N/A</v>
      </c>
    </row>
    <row r="94" spans="1:11" ht="60">
      <c r="A94" s="16" t="str">
        <f>IF('[1]Validation Checks'!P166="X",'[1]Validation Checks'!E166,"")</f>
        <v>Support  Member  States  in  the  development  and   implementation   of   regional   and   national   maritime   security   strategies,   based   on   agreed   approaches endorsed by the International Maritime Organization.  In  the  Caribbean,  this  will  be  a  joint  initiative with CARICOM IMPACS</v>
      </c>
      <c r="B94" s="16" t="e">
        <f>VLOOKUP(A95,[1]SVG!$E$5:$ER$177,2,FALSE)</f>
        <v>#VALUE!</v>
      </c>
      <c r="C94" s="16" t="e">
        <f>VLOOKUP(A94,[1]SVG!$E$5:$ER$177,31,FALSE)</f>
        <v>#VALUE!</v>
      </c>
      <c r="D94" s="16" t="e">
        <f>VLOOKUP(A95,[1]SVG!$E$5:$ER$177,32,FALSE)</f>
        <v>#VALUE!</v>
      </c>
      <c r="E94" s="16" t="e">
        <f t="array" ref="E94">VLOOKUP(A95,[1]SVG!$E$5:$ER$177,{35,37,38},FALSE)</f>
        <v>#VALUE!</v>
      </c>
      <c r="F94" s="16" t="e">
        <f>VLOOKUP(A95,[1]SVG!$E$5:$ER$177,21,FALSE)</f>
        <v>#VALUE!</v>
      </c>
      <c r="G94" s="16" t="e">
        <f>VLOOKUP(A95,[1]SVG!$E$5:$ER$177,33,FALSE)</f>
        <v>#VALUE!</v>
      </c>
      <c r="H94" s="16" t="e">
        <f t="array" ref="H94">VLOOKUP(A95,[1]SVG!$E$5:$ER$177,{39,40},FALSE)</f>
        <v>#VALUE!</v>
      </c>
      <c r="I94" s="16" t="e">
        <f>VLOOKUP(A95,[1]SVG!$E$5:$ER$177,41,FALSE)</f>
        <v>#VALUE!</v>
      </c>
      <c r="J94" s="16" t="e">
        <f>VLOOKUP(A95,[1]SVG!$E$5:$ER$177,42,FALSE)</f>
        <v>#VALUE!</v>
      </c>
      <c r="K94" s="17" t="e">
        <f>VLOOKUP(A100,[1]SVG!$E$5:$ER$177,142,FALSE)</f>
        <v>#N/A</v>
      </c>
    </row>
    <row r="95" spans="1:11" ht="60">
      <c r="A95" s="16" t="str">
        <f>IF('[1]Validation Checks'!P57="X",'[1]Validation Checks'!E57,"")</f>
        <v>Ministries of Health are better able to effectively forecast, procure, distribute and track sexual and reproductive health commodities and collaborate with civil society organizations to create demand and deliver sexual and reproductive health information and services</v>
      </c>
      <c r="B95" s="16" t="e">
        <f>VLOOKUP(A96,[1]SVG!$E$5:$ER$177,2,FALSE)</f>
        <v>#VALUE!</v>
      </c>
      <c r="C95" s="16" t="e">
        <f>VLOOKUP(A95,[1]SVG!$E$5:$ER$177,31,FALSE)</f>
        <v>#VALUE!</v>
      </c>
      <c r="D95" s="16" t="e">
        <f>VLOOKUP(A96,[1]SVG!$E$5:$ER$177,32,FALSE)</f>
        <v>#VALUE!</v>
      </c>
      <c r="E95" s="16" t="e">
        <f t="array" ref="E95">VLOOKUP(A96,[1]SVG!$E$5:$ER$177,{35,37,38},FALSE)</f>
        <v>#VALUE!</v>
      </c>
      <c r="F95" s="16" t="e">
        <f>VLOOKUP(A96,[1]SVG!$E$5:$ER$177,21,FALSE)</f>
        <v>#VALUE!</v>
      </c>
      <c r="G95" s="16" t="e">
        <f>VLOOKUP(A96,[1]SVG!$E$5:$ER$177,33,FALSE)</f>
        <v>#VALUE!</v>
      </c>
      <c r="H95" s="16" t="e">
        <f t="array" ref="H95">VLOOKUP(A96,[1]SVG!$E$5:$ER$177,{39,40},FALSE)</f>
        <v>#VALUE!</v>
      </c>
      <c r="I95" s="16" t="e">
        <f>VLOOKUP(A96,[1]SVG!$E$5:$ER$177,41,FALSE)</f>
        <v>#VALUE!</v>
      </c>
      <c r="J95" s="16" t="e">
        <f>VLOOKUP(A96,[1]SVG!$E$5:$ER$177,42,FALSE)</f>
        <v>#VALUE!</v>
      </c>
      <c r="K95" s="17" t="e">
        <f>VLOOKUP(A101,[1]SVG!$E$5:$ER$177,142,FALSE)</f>
        <v>#N/A</v>
      </c>
    </row>
    <row r="96" spans="1:11" ht="80">
      <c r="A96" s="16" t="str">
        <f>IF('[1]Validation Checks'!P69="X",'[1]Validation Checks'!E69,"")</f>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
      <c r="B96" s="16" t="e">
        <f>VLOOKUP(A97,[1]SVG!$E$5:$ER$177,2,FALSE)</f>
        <v>#VALUE!</v>
      </c>
      <c r="C96" s="16" t="e">
        <f>VLOOKUP(A96,[1]SVG!$E$5:$ER$177,31,FALSE)</f>
        <v>#VALUE!</v>
      </c>
      <c r="D96" s="16" t="e">
        <f>VLOOKUP(A97,[1]SVG!$E$5:$ER$177,32,FALSE)</f>
        <v>#VALUE!</v>
      </c>
      <c r="E96" s="16" t="e">
        <f t="array" ref="E96">VLOOKUP(A97,[1]SVG!$E$5:$ER$177,{35,37,38},FALSE)</f>
        <v>#VALUE!</v>
      </c>
      <c r="F96" s="16" t="e">
        <f>VLOOKUP(A97,[1]SVG!$E$5:$ER$177,21,FALSE)</f>
        <v>#VALUE!</v>
      </c>
      <c r="G96" s="16" t="e">
        <f>VLOOKUP(A97,[1]SVG!$E$5:$ER$177,33,FALSE)</f>
        <v>#VALUE!</v>
      </c>
      <c r="H96" s="16" t="e">
        <f t="array" ref="H96">VLOOKUP(A97,[1]SVG!$E$5:$ER$177,{39,40},FALSE)</f>
        <v>#VALUE!</v>
      </c>
      <c r="I96" s="16" t="e">
        <f>VLOOKUP(A97,[1]SVG!$E$5:$ER$177,41,FALSE)</f>
        <v>#VALUE!</v>
      </c>
      <c r="J96" s="16" t="e">
        <f>VLOOKUP(A97,[1]SVG!$E$5:$ER$177,42,FALSE)</f>
        <v>#VALUE!</v>
      </c>
      <c r="K96" s="17" t="e">
        <f>VLOOKUP(A102,[1]SVG!$E$5:$ER$177,142,FALSE)</f>
        <v>#N/A</v>
      </c>
    </row>
    <row r="97" spans="1:11" ht="70">
      <c r="A97" s="16" t="str">
        <f>IF('[1]Validation Checks'!P153="X",'[1]Validation Checks'!E153,"")</f>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
      <c r="B97" s="16" t="e">
        <f>VLOOKUP(A98,[1]SVG!$E$5:$ER$177,2,FALSE)</f>
        <v>#VALUE!</v>
      </c>
      <c r="C97" s="16" t="e">
        <f>VLOOKUP(A97,[1]SVG!$E$5:$ER$177,31,FALSE)</f>
        <v>#VALUE!</v>
      </c>
      <c r="D97" s="16" t="e">
        <f>VLOOKUP(A98,[1]SVG!$E$5:$ER$177,32,FALSE)</f>
        <v>#VALUE!</v>
      </c>
      <c r="E97" s="16" t="e">
        <f t="array" ref="E97">VLOOKUP(A98,[1]SVG!$E$5:$ER$177,{35,37,38},FALSE)</f>
        <v>#VALUE!</v>
      </c>
      <c r="F97" s="16" t="e">
        <f>VLOOKUP(A98,[1]SVG!$E$5:$ER$177,21,FALSE)</f>
        <v>#VALUE!</v>
      </c>
      <c r="G97" s="16" t="e">
        <f>VLOOKUP(A98,[1]SVG!$E$5:$ER$177,33,FALSE)</f>
        <v>#VALUE!</v>
      </c>
      <c r="H97" s="16" t="e">
        <f t="array" ref="H97">VLOOKUP(A98,[1]SVG!$E$5:$ER$177,{39,40},FALSE)</f>
        <v>#VALUE!</v>
      </c>
      <c r="I97" s="16" t="e">
        <f>VLOOKUP(A98,[1]SVG!$E$5:$ER$177,41,FALSE)</f>
        <v>#VALUE!</v>
      </c>
      <c r="J97" s="16" t="e">
        <f>VLOOKUP(A98,[1]SVG!$E$5:$ER$177,42,FALSE)</f>
        <v>#VALUE!</v>
      </c>
      <c r="K97" s="17" t="e">
        <f>VLOOKUP(A103,[1]SVG!$E$5:$ER$177,142,FALSE)</f>
        <v>#N/A</v>
      </c>
    </row>
    <row r="98" spans="1:11" ht="70">
      <c r="A98" s="16" t="str">
        <f>IF('[1]Validation Checks'!P155="X",'[1]Validation Checks'!E155,"")</f>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
      <c r="B98" s="16" t="e">
        <f>VLOOKUP(A99,[1]SVG!$E$5:$ER$177,2,FALSE)</f>
        <v>#N/A</v>
      </c>
      <c r="C98" s="16" t="e">
        <f>VLOOKUP(A98,[1]SVG!$E$5:$ER$177,31,FALSE)</f>
        <v>#VALUE!</v>
      </c>
      <c r="D98" s="16" t="e">
        <f>VLOOKUP(A99,[1]SVG!$E$5:$ER$177,32,FALSE)</f>
        <v>#N/A</v>
      </c>
      <c r="E98" s="16" t="e">
        <f t="array" ref="E98">VLOOKUP(A99,[1]SVG!$E$5:$ER$177,{35,37,38},FALSE)</f>
        <v>#N/A</v>
      </c>
      <c r="F98" s="16" t="e">
        <f>VLOOKUP(A99,[1]SVG!$E$5:$ER$177,21,FALSE)</f>
        <v>#N/A</v>
      </c>
      <c r="G98" s="16" t="e">
        <f>VLOOKUP(A99,[1]SVG!$E$5:$ER$177,33,FALSE)</f>
        <v>#N/A</v>
      </c>
      <c r="H98" s="16" t="e">
        <f t="array" ref="H98">VLOOKUP(A99,[1]SVG!$E$5:$ER$177,{39,40},FALSE)</f>
        <v>#N/A</v>
      </c>
      <c r="I98" s="16" t="e">
        <f>VLOOKUP(A99,[1]SVG!$E$5:$ER$177,41,FALSE)</f>
        <v>#N/A</v>
      </c>
      <c r="J98" s="16" t="e">
        <f>VLOOKUP(A99,[1]SVG!$E$5:$ER$177,42,FALSE)</f>
        <v>#N/A</v>
      </c>
      <c r="K98" s="17" t="e">
        <f>VLOOKUP(A104,[1]SVG!$E$5:$ER$177,142,FALSE)</f>
        <v>#N/A</v>
      </c>
    </row>
  </sheetData>
  <autoFilter ref="A1:H3" xr:uid="{7C13DE90-0B6C-430E-8C3C-D3BEC476BE15}"/>
  <mergeCells count="14">
    <mergeCell ref="A53:J53"/>
    <mergeCell ref="A74:J74"/>
    <mergeCell ref="K2:K3"/>
    <mergeCell ref="A8:J8"/>
    <mergeCell ref="A12:J12"/>
    <mergeCell ref="A24:J24"/>
    <mergeCell ref="A29:J29"/>
    <mergeCell ref="A41:J41"/>
    <mergeCell ref="I1:J1"/>
    <mergeCell ref="A2:A3"/>
    <mergeCell ref="E2:E3"/>
    <mergeCell ref="F2:F3"/>
    <mergeCell ref="G2:G3"/>
    <mergeCell ref="I2: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CD462-F849-4E1B-8056-56E8EC30F710}">
  <sheetPr>
    <pageSetUpPr autoPageBreaks="0"/>
  </sheetPr>
  <dimension ref="A1:AQ327"/>
  <sheetViews>
    <sheetView topLeftCell="A15" zoomScale="90" zoomScaleNormal="90" workbookViewId="0">
      <selection activeCell="C16" sqref="C16"/>
    </sheetView>
  </sheetViews>
  <sheetFormatPr defaultRowHeight="14.5"/>
  <cols>
    <col min="1" max="1" width="61.453125" customWidth="1"/>
    <col min="2" max="2" width="57.81640625" customWidth="1"/>
    <col min="3" max="3" width="26.7265625" customWidth="1"/>
    <col min="4" max="4" width="39" customWidth="1"/>
    <col min="5" max="5" width="29.81640625" customWidth="1"/>
    <col min="6" max="6" width="25.453125" style="199" customWidth="1"/>
    <col min="7" max="7" width="22.7265625" style="21" hidden="1" customWidth="1"/>
    <col min="8" max="8" width="58.453125" customWidth="1"/>
    <col min="9" max="9" width="15.81640625" customWidth="1"/>
    <col min="10" max="10" width="21.453125" customWidth="1"/>
    <col min="11" max="11" width="19.26953125" style="21" customWidth="1"/>
  </cols>
  <sheetData>
    <row r="1" spans="1:43" ht="41.15" customHeight="1" thickBot="1">
      <c r="A1" s="1" t="s">
        <v>0</v>
      </c>
      <c r="B1" s="1" t="s">
        <v>1</v>
      </c>
      <c r="C1" s="1" t="s">
        <v>2</v>
      </c>
      <c r="D1" s="1" t="s">
        <v>3</v>
      </c>
      <c r="E1" s="1" t="s">
        <v>4</v>
      </c>
      <c r="F1" s="1" t="s">
        <v>5</v>
      </c>
      <c r="G1" s="505"/>
      <c r="H1" s="2" t="s">
        <v>6</v>
      </c>
      <c r="I1" s="3" t="s">
        <v>7</v>
      </c>
      <c r="J1" s="4"/>
      <c r="K1" s="504" t="s">
        <v>8</v>
      </c>
    </row>
    <row r="2" spans="1:43" ht="21.65" customHeight="1">
      <c r="A2" s="6"/>
      <c r="B2" s="7"/>
      <c r="C2" s="7"/>
      <c r="D2" s="6"/>
      <c r="E2" s="6"/>
      <c r="F2" s="6"/>
      <c r="H2" s="8" t="s">
        <v>9</v>
      </c>
      <c r="I2" s="9" t="s">
        <v>10</v>
      </c>
      <c r="J2" s="503" t="s">
        <v>11</v>
      </c>
      <c r="K2" s="9" t="s">
        <v>1028</v>
      </c>
    </row>
    <row r="3" spans="1:43" ht="29.5" customHeight="1">
      <c r="A3" s="11"/>
      <c r="B3" s="12"/>
      <c r="C3" s="12"/>
      <c r="D3" s="11"/>
      <c r="E3" s="11"/>
      <c r="F3" s="11"/>
      <c r="H3" s="13" t="s">
        <v>13</v>
      </c>
      <c r="I3" s="9"/>
      <c r="J3" s="502" t="s">
        <v>14</v>
      </c>
      <c r="K3" s="9"/>
    </row>
    <row r="4" spans="1:43" ht="28.5" customHeight="1">
      <c r="A4" s="385" t="s">
        <v>1027</v>
      </c>
      <c r="B4" s="384"/>
      <c r="C4" s="384"/>
      <c r="D4" s="384"/>
      <c r="E4" s="384"/>
      <c r="F4" s="384"/>
      <c r="G4" s="384"/>
      <c r="H4" s="384"/>
      <c r="I4" s="384"/>
      <c r="J4" s="384"/>
      <c r="K4" s="383"/>
    </row>
    <row r="5" spans="1:43" ht="130" customHeight="1">
      <c r="A5" s="466" t="s">
        <v>488</v>
      </c>
      <c r="B5" s="454" t="s">
        <v>1026</v>
      </c>
      <c r="C5" s="404" t="s">
        <v>183</v>
      </c>
      <c r="D5" s="501" t="s">
        <v>1025</v>
      </c>
      <c r="E5" s="453" t="s">
        <v>552</v>
      </c>
      <c r="F5" s="453" t="s">
        <v>114</v>
      </c>
      <c r="G5" s="500"/>
      <c r="H5" s="499" t="s">
        <v>1024</v>
      </c>
      <c r="I5" s="498"/>
      <c r="J5" s="497"/>
      <c r="K5" s="496" t="s">
        <v>1023</v>
      </c>
    </row>
    <row r="6" spans="1:43" ht="120" customHeight="1">
      <c r="A6" s="495" t="s">
        <v>372</v>
      </c>
      <c r="B6" s="495" t="s">
        <v>67</v>
      </c>
      <c r="C6" s="285" t="s">
        <v>174</v>
      </c>
      <c r="D6" s="417" t="s">
        <v>991</v>
      </c>
      <c r="E6" s="365" t="s">
        <v>1022</v>
      </c>
      <c r="F6" s="365" t="s">
        <v>990</v>
      </c>
      <c r="G6" s="459"/>
      <c r="H6" s="378" t="s">
        <v>371</v>
      </c>
      <c r="I6" s="494"/>
      <c r="J6" s="494"/>
      <c r="K6" s="490">
        <f>VLOOKUP(A6,[4]SLU!$E$5:$EO$177,139,FALSE)</f>
        <v>2548.9002572454747</v>
      </c>
    </row>
    <row r="7" spans="1:43" s="21" customFormat="1" ht="130" customHeight="1">
      <c r="A7" s="472" t="s">
        <v>323</v>
      </c>
      <c r="B7" s="472" t="s">
        <v>318</v>
      </c>
      <c r="C7" s="317" t="s">
        <v>23</v>
      </c>
      <c r="D7" s="337" t="s">
        <v>991</v>
      </c>
      <c r="E7" s="365" t="s">
        <v>1021</v>
      </c>
      <c r="F7" s="365" t="s">
        <v>990</v>
      </c>
      <c r="G7" s="493"/>
      <c r="H7" s="492" t="s">
        <v>1020</v>
      </c>
      <c r="I7" s="491"/>
      <c r="J7" s="491"/>
      <c r="K7" s="490" t="s">
        <v>1019</v>
      </c>
      <c r="L7"/>
      <c r="M7"/>
      <c r="N7"/>
      <c r="O7"/>
      <c r="P7"/>
      <c r="Q7"/>
      <c r="R7"/>
      <c r="S7"/>
      <c r="T7"/>
      <c r="U7"/>
      <c r="V7"/>
      <c r="W7"/>
      <c r="X7"/>
      <c r="Y7"/>
      <c r="Z7"/>
      <c r="AA7"/>
      <c r="AB7"/>
      <c r="AC7"/>
      <c r="AD7"/>
      <c r="AE7"/>
      <c r="AF7"/>
      <c r="AG7"/>
      <c r="AH7"/>
      <c r="AI7"/>
      <c r="AJ7"/>
      <c r="AK7"/>
      <c r="AL7"/>
      <c r="AM7"/>
      <c r="AN7"/>
      <c r="AO7"/>
      <c r="AP7"/>
      <c r="AQ7" s="421"/>
    </row>
    <row r="8" spans="1:43" ht="130" customHeight="1">
      <c r="A8" s="472" t="s">
        <v>66</v>
      </c>
      <c r="B8" s="378" t="s">
        <v>67</v>
      </c>
      <c r="C8" s="489" t="s">
        <v>174</v>
      </c>
      <c r="D8" s="337" t="s">
        <v>991</v>
      </c>
      <c r="E8" s="365" t="s">
        <v>1018</v>
      </c>
      <c r="F8" s="365" t="s">
        <v>990</v>
      </c>
      <c r="G8" s="459"/>
      <c r="H8" s="337" t="s">
        <v>1017</v>
      </c>
      <c r="I8" s="458"/>
      <c r="J8" s="457"/>
      <c r="K8" s="482" t="s">
        <v>1016</v>
      </c>
    </row>
    <row r="9" spans="1:43" ht="130" customHeight="1">
      <c r="A9" s="488" t="s">
        <v>1015</v>
      </c>
      <c r="B9" s="487" t="s">
        <v>318</v>
      </c>
      <c r="C9" s="487" t="s">
        <v>23</v>
      </c>
      <c r="D9" s="368" t="s">
        <v>991</v>
      </c>
      <c r="E9" s="478" t="s">
        <v>1014</v>
      </c>
      <c r="F9" s="478" t="s">
        <v>990</v>
      </c>
      <c r="G9" s="486"/>
      <c r="H9" s="485" t="s">
        <v>1013</v>
      </c>
      <c r="I9" s="484"/>
      <c r="J9" s="483"/>
      <c r="K9" s="482" t="s">
        <v>1012</v>
      </c>
    </row>
    <row r="10" spans="1:43" ht="80.150000000000006" customHeight="1">
      <c r="A10" s="481" t="s">
        <v>517</v>
      </c>
      <c r="B10" s="480"/>
      <c r="C10" s="479" t="s">
        <v>23</v>
      </c>
      <c r="D10" s="478" t="s">
        <v>1011</v>
      </c>
      <c r="E10" s="479" t="s">
        <v>1010</v>
      </c>
      <c r="F10" s="478" t="s">
        <v>757</v>
      </c>
      <c r="G10" s="477"/>
      <c r="H10" s="476" t="s">
        <v>1009</v>
      </c>
      <c r="I10" s="475">
        <v>0</v>
      </c>
      <c r="J10" s="474" t="s">
        <v>1008</v>
      </c>
      <c r="K10" s="469" t="s">
        <v>1007</v>
      </c>
    </row>
    <row r="11" spans="1:43" ht="130" customHeight="1">
      <c r="A11" s="473" t="s">
        <v>1006</v>
      </c>
      <c r="B11" s="472" t="s">
        <v>459</v>
      </c>
      <c r="C11" s="317" t="s">
        <v>23</v>
      </c>
      <c r="D11" s="417" t="s">
        <v>1005</v>
      </c>
      <c r="E11" s="365" t="s">
        <v>726</v>
      </c>
      <c r="F11" s="365" t="s">
        <v>869</v>
      </c>
      <c r="G11" s="471"/>
      <c r="H11" s="470"/>
      <c r="I11" s="458"/>
      <c r="J11" s="457"/>
      <c r="K11" s="469" t="s">
        <v>1004</v>
      </c>
    </row>
    <row r="12" spans="1:43" ht="93" customHeight="1">
      <c r="A12" s="468" t="s">
        <v>1003</v>
      </c>
      <c r="B12" s="329" t="s">
        <v>1002</v>
      </c>
      <c r="C12" s="317" t="s">
        <v>174</v>
      </c>
      <c r="D12" s="417" t="s">
        <v>1001</v>
      </c>
      <c r="E12" s="365" t="s">
        <v>1000</v>
      </c>
      <c r="F12" s="365" t="s">
        <v>745</v>
      </c>
      <c r="G12" s="459"/>
      <c r="H12" s="378" t="s">
        <v>999</v>
      </c>
      <c r="I12" s="439" t="s">
        <v>998</v>
      </c>
      <c r="J12" s="467" t="s">
        <v>997</v>
      </c>
      <c r="K12" s="456"/>
    </row>
    <row r="13" spans="1:43" ht="160" customHeight="1">
      <c r="A13" s="466" t="s">
        <v>145</v>
      </c>
      <c r="B13" s="465" t="s">
        <v>996</v>
      </c>
      <c r="C13" s="464" t="s">
        <v>174</v>
      </c>
      <c r="D13" s="348" t="s">
        <v>995</v>
      </c>
      <c r="E13" s="453" t="s">
        <v>877</v>
      </c>
      <c r="F13" s="453" t="s">
        <v>745</v>
      </c>
      <c r="G13" s="463"/>
      <c r="H13" s="348" t="s">
        <v>994</v>
      </c>
      <c r="I13" s="462" t="s">
        <v>993</v>
      </c>
      <c r="J13" s="461" t="s">
        <v>992</v>
      </c>
      <c r="K13" s="460"/>
    </row>
    <row r="14" spans="1:43" ht="109.5" customHeight="1">
      <c r="A14" s="329" t="s">
        <v>313</v>
      </c>
      <c r="B14" s="316" t="s">
        <v>312</v>
      </c>
      <c r="C14" s="439" t="s">
        <v>23</v>
      </c>
      <c r="D14" s="337" t="s">
        <v>991</v>
      </c>
      <c r="E14" s="365" t="s">
        <v>69</v>
      </c>
      <c r="F14" s="365" t="s">
        <v>990</v>
      </c>
      <c r="G14" s="459"/>
      <c r="H14" s="337" t="s">
        <v>310</v>
      </c>
      <c r="I14" s="458"/>
      <c r="J14" s="457"/>
      <c r="K14" s="456"/>
    </row>
    <row r="15" spans="1:43" ht="130" customHeight="1">
      <c r="A15" s="455" t="s">
        <v>375</v>
      </c>
      <c r="B15" s="454" t="s">
        <v>989</v>
      </c>
      <c r="C15" s="450" t="s">
        <v>23</v>
      </c>
      <c r="D15" s="404" t="s">
        <v>988</v>
      </c>
      <c r="E15" s="453" t="s">
        <v>41</v>
      </c>
      <c r="F15" s="453" t="s">
        <v>745</v>
      </c>
      <c r="G15" s="347"/>
      <c r="H15" s="406" t="s">
        <v>987</v>
      </c>
      <c r="I15" s="309"/>
      <c r="J15" s="310"/>
      <c r="K15" s="309"/>
    </row>
    <row r="16" spans="1:43" ht="89.25" customHeight="1">
      <c r="A16" s="452" t="s">
        <v>986</v>
      </c>
      <c r="B16" s="451" t="s">
        <v>985</v>
      </c>
      <c r="C16" s="450" t="s">
        <v>23</v>
      </c>
      <c r="D16" s="449" t="s">
        <v>984</v>
      </c>
      <c r="E16" s="448" t="s">
        <v>983</v>
      </c>
      <c r="F16" s="447" t="s">
        <v>982</v>
      </c>
      <c r="G16" s="446"/>
      <c r="H16" s="445"/>
      <c r="I16" s="444"/>
      <c r="J16" s="444"/>
      <c r="K16" s="443" t="s">
        <v>873</v>
      </c>
    </row>
    <row r="17" spans="1:11" ht="25.5" customHeight="1">
      <c r="A17" s="442" t="s">
        <v>981</v>
      </c>
      <c r="B17" s="441"/>
      <c r="C17" s="441"/>
      <c r="D17" s="441"/>
      <c r="E17" s="441"/>
      <c r="F17" s="441"/>
      <c r="G17" s="441"/>
      <c r="H17" s="441"/>
      <c r="I17" s="441"/>
      <c r="J17" s="441"/>
      <c r="K17" s="440"/>
    </row>
    <row r="18" spans="1:11" ht="185.15" customHeight="1">
      <c r="A18" s="327" t="s">
        <v>980</v>
      </c>
      <c r="B18" s="327" t="s">
        <v>979</v>
      </c>
      <c r="C18" s="373" t="s">
        <v>88</v>
      </c>
      <c r="D18" s="337" t="s">
        <v>978</v>
      </c>
      <c r="E18" s="284" t="s">
        <v>41</v>
      </c>
      <c r="F18" s="283" t="s">
        <v>971</v>
      </c>
      <c r="G18" s="364"/>
      <c r="H18" s="294" t="s">
        <v>977</v>
      </c>
      <c r="I18" s="23"/>
      <c r="J18" s="412"/>
      <c r="K18" s="283" t="s">
        <v>976</v>
      </c>
    </row>
    <row r="19" spans="1:11" ht="109.5" customHeight="1">
      <c r="A19" s="327" t="s">
        <v>975</v>
      </c>
      <c r="B19" s="327" t="s">
        <v>974</v>
      </c>
      <c r="C19" s="439" t="s">
        <v>23</v>
      </c>
      <c r="D19" s="284" t="s">
        <v>973</v>
      </c>
      <c r="E19" s="284" t="s">
        <v>972</v>
      </c>
      <c r="F19" s="283" t="s">
        <v>971</v>
      </c>
      <c r="G19" s="438"/>
      <c r="H19" s="294" t="s">
        <v>970</v>
      </c>
      <c r="I19" s="437"/>
      <c r="J19" s="436"/>
      <c r="K19" s="330" t="s">
        <v>969</v>
      </c>
    </row>
    <row r="20" spans="1:11" ht="59.15" customHeight="1">
      <c r="A20" s="327" t="s">
        <v>502</v>
      </c>
      <c r="B20" s="327" t="s">
        <v>490</v>
      </c>
      <c r="C20" s="317" t="s">
        <v>23</v>
      </c>
      <c r="D20" s="337" t="s">
        <v>939</v>
      </c>
      <c r="E20" s="283" t="s">
        <v>938</v>
      </c>
      <c r="F20" s="283" t="s">
        <v>937</v>
      </c>
      <c r="G20" s="364"/>
      <c r="H20" s="23"/>
      <c r="I20" s="23"/>
      <c r="J20" s="412"/>
      <c r="K20" s="335">
        <v>617425</v>
      </c>
    </row>
    <row r="21" spans="1:11" ht="109.5" customHeight="1">
      <c r="A21" s="414" t="s">
        <v>493</v>
      </c>
      <c r="B21" s="327" t="s">
        <v>490</v>
      </c>
      <c r="C21" s="317" t="s">
        <v>23</v>
      </c>
      <c r="D21" s="337" t="s">
        <v>939</v>
      </c>
      <c r="E21" s="283" t="s">
        <v>938</v>
      </c>
      <c r="F21" s="283" t="s">
        <v>937</v>
      </c>
      <c r="G21" s="438"/>
      <c r="H21" s="294"/>
      <c r="I21" s="437"/>
      <c r="J21" s="436"/>
      <c r="K21" s="435"/>
    </row>
    <row r="22" spans="1:11" ht="109.5" customHeight="1">
      <c r="A22" s="422" t="s">
        <v>335</v>
      </c>
      <c r="B22" s="422" t="s">
        <v>334</v>
      </c>
      <c r="C22" s="434" t="s">
        <v>88</v>
      </c>
      <c r="D22" s="378" t="s">
        <v>968</v>
      </c>
      <c r="E22" s="365" t="s">
        <v>552</v>
      </c>
      <c r="F22" s="377" t="s">
        <v>750</v>
      </c>
      <c r="G22" s="364"/>
      <c r="H22" s="337" t="s">
        <v>967</v>
      </c>
      <c r="I22" s="21"/>
      <c r="J22" s="21"/>
      <c r="K22" s="433">
        <v>11200</v>
      </c>
    </row>
    <row r="23" spans="1:11" ht="116.5" customHeight="1">
      <c r="A23" s="327" t="s">
        <v>966</v>
      </c>
      <c r="B23" s="432" t="s">
        <v>480</v>
      </c>
      <c r="C23" s="373" t="s">
        <v>88</v>
      </c>
      <c r="D23" s="284" t="s">
        <v>965</v>
      </c>
      <c r="E23" s="365" t="s">
        <v>552</v>
      </c>
      <c r="F23" s="377" t="s">
        <v>819</v>
      </c>
      <c r="G23" s="431"/>
      <c r="H23" s="337"/>
      <c r="I23" s="430"/>
      <c r="J23" s="429"/>
      <c r="K23" s="428"/>
    </row>
    <row r="24" spans="1:11" s="198" customFormat="1" ht="116.5" customHeight="1">
      <c r="A24" s="327" t="s">
        <v>87</v>
      </c>
      <c r="B24" s="327"/>
      <c r="C24" s="373" t="s">
        <v>88</v>
      </c>
      <c r="D24" s="284" t="s">
        <v>964</v>
      </c>
      <c r="E24" s="365" t="s">
        <v>789</v>
      </c>
      <c r="F24" s="377" t="s">
        <v>782</v>
      </c>
      <c r="G24" s="364"/>
      <c r="H24" s="19"/>
      <c r="I24" s="21"/>
      <c r="J24" s="37"/>
      <c r="K24" s="426"/>
    </row>
    <row r="25" spans="1:11" s="424" customFormat="1" ht="116.5" customHeight="1">
      <c r="A25" s="327" t="s">
        <v>353</v>
      </c>
      <c r="B25" s="417" t="s">
        <v>963</v>
      </c>
      <c r="C25" s="373" t="s">
        <v>88</v>
      </c>
      <c r="D25" s="284" t="s">
        <v>917</v>
      </c>
      <c r="E25" s="365" t="s">
        <v>552</v>
      </c>
      <c r="F25" s="427" t="s">
        <v>887</v>
      </c>
      <c r="G25" s="21"/>
      <c r="H25" s="337" t="s">
        <v>962</v>
      </c>
      <c r="I25" s="21"/>
      <c r="J25" s="37"/>
      <c r="K25" s="426"/>
    </row>
    <row r="26" spans="1:11" s="424" customFormat="1" ht="116.5" customHeight="1">
      <c r="A26" s="327" t="s">
        <v>116</v>
      </c>
      <c r="B26" s="327" t="s">
        <v>961</v>
      </c>
      <c r="C26" s="373" t="s">
        <v>88</v>
      </c>
      <c r="D26" s="425" t="s">
        <v>894</v>
      </c>
      <c r="E26" s="365" t="s">
        <v>960</v>
      </c>
      <c r="F26" s="377" t="s">
        <v>745</v>
      </c>
      <c r="G26" s="21"/>
      <c r="H26" s="337" t="s">
        <v>959</v>
      </c>
      <c r="I26" s="290" t="s">
        <v>958</v>
      </c>
      <c r="J26" s="291" t="s">
        <v>957</v>
      </c>
      <c r="K26" s="21"/>
    </row>
    <row r="27" spans="1:11" ht="104.5" customHeight="1">
      <c r="A27" s="327" t="s">
        <v>307</v>
      </c>
      <c r="B27" s="327" t="s">
        <v>306</v>
      </c>
      <c r="C27" s="373" t="s">
        <v>88</v>
      </c>
      <c r="D27" s="284" t="s">
        <v>956</v>
      </c>
      <c r="E27" s="326" t="s">
        <v>955</v>
      </c>
      <c r="F27" s="377" t="s">
        <v>114</v>
      </c>
      <c r="H27" s="290" t="s">
        <v>954</v>
      </c>
      <c r="I27" s="21"/>
      <c r="J27" s="37"/>
      <c r="K27" s="423" t="s">
        <v>31</v>
      </c>
    </row>
    <row r="28" spans="1:11" ht="108.65" customHeight="1">
      <c r="A28" s="327" t="s">
        <v>953</v>
      </c>
      <c r="B28" s="363" t="s">
        <v>303</v>
      </c>
      <c r="C28" s="373" t="s">
        <v>88</v>
      </c>
      <c r="D28" s="284" t="s">
        <v>952</v>
      </c>
      <c r="E28" s="416" t="s">
        <v>951</v>
      </c>
      <c r="F28" s="377" t="s">
        <v>114</v>
      </c>
      <c r="G28" s="364"/>
      <c r="H28" s="378" t="s">
        <v>950</v>
      </c>
      <c r="I28" s="21"/>
      <c r="J28" s="37"/>
      <c r="K28" s="423" t="s">
        <v>31</v>
      </c>
    </row>
    <row r="29" spans="1:11" ht="110.5" customHeight="1">
      <c r="A29" s="327" t="s">
        <v>301</v>
      </c>
      <c r="B29" s="327" t="s">
        <v>300</v>
      </c>
      <c r="C29" s="317" t="s">
        <v>23</v>
      </c>
      <c r="D29" s="284" t="s">
        <v>917</v>
      </c>
      <c r="E29" s="365" t="s">
        <v>552</v>
      </c>
      <c r="F29" s="377" t="s">
        <v>887</v>
      </c>
      <c r="G29" s="364"/>
      <c r="H29" s="365" t="s">
        <v>299</v>
      </c>
      <c r="I29" s="21"/>
      <c r="J29" s="37"/>
    </row>
    <row r="30" spans="1:11" ht="97" customHeight="1">
      <c r="A30" s="327" t="s">
        <v>298</v>
      </c>
      <c r="B30" s="327" t="s">
        <v>297</v>
      </c>
      <c r="C30" s="317" t="s">
        <v>23</v>
      </c>
      <c r="D30" s="284" t="s">
        <v>844</v>
      </c>
      <c r="E30" s="365" t="s">
        <v>931</v>
      </c>
      <c r="F30" s="377" t="s">
        <v>887</v>
      </c>
      <c r="G30" s="364"/>
      <c r="H30" s="21"/>
      <c r="I30" s="21"/>
      <c r="J30" s="37"/>
    </row>
    <row r="31" spans="1:11" ht="83.5" customHeight="1">
      <c r="A31" s="422" t="s">
        <v>949</v>
      </c>
      <c r="B31" s="422" t="s">
        <v>289</v>
      </c>
      <c r="C31" s="285" t="s">
        <v>23</v>
      </c>
      <c r="D31" s="284" t="s">
        <v>844</v>
      </c>
      <c r="E31" s="416" t="s">
        <v>552</v>
      </c>
      <c r="F31" s="377" t="s">
        <v>887</v>
      </c>
      <c r="G31" s="364"/>
      <c r="H31" s="21"/>
      <c r="I31" s="421"/>
      <c r="J31" s="37"/>
    </row>
    <row r="32" spans="1:11" ht="87" customHeight="1">
      <c r="A32" s="327" t="s">
        <v>948</v>
      </c>
      <c r="B32" s="327" t="s">
        <v>947</v>
      </c>
      <c r="C32" s="317" t="s">
        <v>23</v>
      </c>
      <c r="D32" s="378" t="s">
        <v>844</v>
      </c>
      <c r="E32" s="416" t="s">
        <v>931</v>
      </c>
      <c r="F32" s="377" t="s">
        <v>757</v>
      </c>
      <c r="G32" s="364"/>
      <c r="H32" s="420" t="s">
        <v>946</v>
      </c>
      <c r="I32" s="305">
        <v>0</v>
      </c>
      <c r="J32" s="419">
        <v>1</v>
      </c>
      <c r="K32" s="322" t="s">
        <v>945</v>
      </c>
    </row>
    <row r="33" spans="1:11" ht="68.150000000000006" customHeight="1">
      <c r="A33" s="418" t="s">
        <v>94</v>
      </c>
      <c r="B33" s="327" t="s">
        <v>276</v>
      </c>
      <c r="C33" s="373" t="s">
        <v>88</v>
      </c>
      <c r="D33" s="417" t="s">
        <v>943</v>
      </c>
      <c r="E33" s="416" t="s">
        <v>674</v>
      </c>
      <c r="F33" s="377" t="s">
        <v>114</v>
      </c>
      <c r="G33" s="364"/>
      <c r="H33" s="378" t="s">
        <v>944</v>
      </c>
      <c r="I33" s="21"/>
      <c r="J33" s="37"/>
      <c r="K33" s="415"/>
    </row>
    <row r="34" spans="1:11" ht="81" customHeight="1">
      <c r="A34" s="418" t="s">
        <v>273</v>
      </c>
      <c r="B34" s="327" t="s">
        <v>272</v>
      </c>
      <c r="C34" s="373" t="s">
        <v>88</v>
      </c>
      <c r="D34" s="417" t="s">
        <v>943</v>
      </c>
      <c r="E34" s="416" t="s">
        <v>674</v>
      </c>
      <c r="F34" s="377" t="s">
        <v>114</v>
      </c>
      <c r="G34" s="364"/>
      <c r="H34" s="296" t="s">
        <v>942</v>
      </c>
      <c r="I34" s="21"/>
      <c r="J34" s="37"/>
      <c r="K34" s="415"/>
    </row>
    <row r="35" spans="1:11" ht="59.15" customHeight="1">
      <c r="A35" s="414" t="s">
        <v>500</v>
      </c>
      <c r="B35" s="327" t="s">
        <v>490</v>
      </c>
      <c r="C35" s="317" t="s">
        <v>23</v>
      </c>
      <c r="D35" s="337" t="s">
        <v>939</v>
      </c>
      <c r="E35" s="283" t="s">
        <v>938</v>
      </c>
      <c r="F35" s="283" t="s">
        <v>937</v>
      </c>
      <c r="G35" s="364"/>
      <c r="H35" s="23"/>
      <c r="I35" s="23"/>
      <c r="J35" s="412"/>
      <c r="K35" s="335"/>
    </row>
    <row r="36" spans="1:11" s="324" customFormat="1" ht="105" customHeight="1">
      <c r="A36" s="327" t="s">
        <v>499</v>
      </c>
      <c r="B36" s="327" t="s">
        <v>490</v>
      </c>
      <c r="C36" s="317" t="s">
        <v>23</v>
      </c>
      <c r="D36" s="337" t="s">
        <v>939</v>
      </c>
      <c r="E36" s="283" t="s">
        <v>938</v>
      </c>
      <c r="F36" s="283" t="s">
        <v>937</v>
      </c>
      <c r="G36" s="364"/>
      <c r="H36" s="23"/>
      <c r="I36" s="23"/>
      <c r="J36" s="412"/>
      <c r="K36" s="335"/>
    </row>
    <row r="37" spans="1:11" s="324" customFormat="1" ht="105" customHeight="1">
      <c r="A37" s="327" t="s">
        <v>498</v>
      </c>
      <c r="B37" s="327" t="s">
        <v>490</v>
      </c>
      <c r="C37" s="317" t="s">
        <v>23</v>
      </c>
      <c r="D37" s="337" t="s">
        <v>939</v>
      </c>
      <c r="E37" s="283" t="s">
        <v>938</v>
      </c>
      <c r="F37" s="283" t="s">
        <v>937</v>
      </c>
      <c r="G37" s="364"/>
      <c r="H37" s="23"/>
      <c r="I37" s="23"/>
      <c r="J37" s="412"/>
      <c r="K37" s="335"/>
    </row>
    <row r="38" spans="1:11" s="324" customFormat="1" ht="105" customHeight="1">
      <c r="A38" s="327" t="s">
        <v>496</v>
      </c>
      <c r="B38" s="327" t="s">
        <v>490</v>
      </c>
      <c r="C38" s="317" t="s">
        <v>23</v>
      </c>
      <c r="D38" s="337" t="s">
        <v>939</v>
      </c>
      <c r="E38" s="283" t="s">
        <v>938</v>
      </c>
      <c r="F38" s="283" t="s">
        <v>937</v>
      </c>
      <c r="G38" s="364"/>
      <c r="H38" s="23"/>
      <c r="I38" s="23"/>
      <c r="J38" s="412"/>
      <c r="K38" s="335"/>
    </row>
    <row r="39" spans="1:11" s="324" customFormat="1" ht="75" customHeight="1">
      <c r="A39" s="327" t="s">
        <v>495</v>
      </c>
      <c r="B39" s="327" t="s">
        <v>490</v>
      </c>
      <c r="C39" s="317" t="s">
        <v>23</v>
      </c>
      <c r="D39" s="337" t="s">
        <v>939</v>
      </c>
      <c r="E39" s="283" t="s">
        <v>938</v>
      </c>
      <c r="F39" s="283" t="s">
        <v>937</v>
      </c>
      <c r="G39" s="364"/>
      <c r="H39" s="23"/>
      <c r="I39" s="23"/>
      <c r="J39" s="412"/>
      <c r="K39" s="411"/>
    </row>
    <row r="40" spans="1:11" s="324" customFormat="1" ht="75" customHeight="1">
      <c r="A40" s="327" t="s">
        <v>494</v>
      </c>
      <c r="B40" s="327" t="s">
        <v>490</v>
      </c>
      <c r="C40" s="317" t="s">
        <v>23</v>
      </c>
      <c r="D40" s="337" t="s">
        <v>939</v>
      </c>
      <c r="E40" s="283" t="s">
        <v>938</v>
      </c>
      <c r="F40" s="283" t="s">
        <v>937</v>
      </c>
      <c r="G40" s="364"/>
      <c r="H40" s="23"/>
      <c r="I40" s="23"/>
      <c r="J40" s="412"/>
      <c r="K40" s="411"/>
    </row>
    <row r="41" spans="1:11" s="324" customFormat="1" ht="75" customHeight="1">
      <c r="A41" s="327" t="s">
        <v>492</v>
      </c>
      <c r="B41" s="327" t="s">
        <v>490</v>
      </c>
      <c r="C41" s="317" t="s">
        <v>23</v>
      </c>
      <c r="D41" s="337" t="s">
        <v>939</v>
      </c>
      <c r="E41" s="283" t="s">
        <v>938</v>
      </c>
      <c r="F41" s="283" t="s">
        <v>937</v>
      </c>
      <c r="G41" s="364"/>
      <c r="H41" s="23"/>
      <c r="I41" s="23"/>
      <c r="J41" s="412"/>
      <c r="K41" s="411"/>
    </row>
    <row r="42" spans="1:11" ht="96" customHeight="1">
      <c r="A42" s="284" t="s">
        <v>941</v>
      </c>
      <c r="B42" s="327" t="s">
        <v>940</v>
      </c>
      <c r="C42" s="317" t="s">
        <v>23</v>
      </c>
      <c r="D42" s="337" t="s">
        <v>939</v>
      </c>
      <c r="E42" s="283" t="s">
        <v>938</v>
      </c>
      <c r="F42" s="283" t="s">
        <v>937</v>
      </c>
      <c r="G42" s="364"/>
      <c r="H42" s="23"/>
      <c r="I42" s="23"/>
      <c r="J42" s="412"/>
      <c r="K42" s="23"/>
    </row>
    <row r="43" spans="1:11" ht="96" customHeight="1">
      <c r="A43" s="413" t="s">
        <v>493</v>
      </c>
      <c r="B43" s="327" t="s">
        <v>940</v>
      </c>
      <c r="C43" s="317" t="s">
        <v>23</v>
      </c>
      <c r="D43" s="337" t="s">
        <v>939</v>
      </c>
      <c r="E43" s="283" t="s">
        <v>938</v>
      </c>
      <c r="F43" s="283" t="s">
        <v>937</v>
      </c>
      <c r="G43" s="364"/>
      <c r="H43" s="23"/>
      <c r="I43" s="23"/>
      <c r="J43" s="412"/>
      <c r="K43" s="23"/>
    </row>
    <row r="44" spans="1:11" s="324" customFormat="1" ht="69.650000000000006" customHeight="1">
      <c r="A44" s="327" t="s">
        <v>936</v>
      </c>
      <c r="B44" s="327" t="s">
        <v>350</v>
      </c>
      <c r="C44" s="317" t="s">
        <v>23</v>
      </c>
      <c r="D44" s="337" t="s">
        <v>917</v>
      </c>
      <c r="E44" s="283" t="s">
        <v>888</v>
      </c>
      <c r="F44" s="283" t="s">
        <v>887</v>
      </c>
      <c r="G44" s="364"/>
      <c r="H44" s="23"/>
      <c r="I44" s="23"/>
      <c r="J44" s="412"/>
      <c r="K44" s="411"/>
    </row>
    <row r="45" spans="1:11" ht="67.5" customHeight="1">
      <c r="A45" s="410" t="s">
        <v>935</v>
      </c>
      <c r="B45" s="315" t="s">
        <v>348</v>
      </c>
      <c r="C45" s="283" t="s">
        <v>23</v>
      </c>
      <c r="D45" s="337" t="s">
        <v>917</v>
      </c>
      <c r="E45" s="330" t="s">
        <v>726</v>
      </c>
      <c r="F45" s="322" t="s">
        <v>887</v>
      </c>
      <c r="H45" s="21"/>
      <c r="I45" s="21"/>
      <c r="J45" s="21"/>
    </row>
    <row r="46" spans="1:11" ht="39" customHeight="1">
      <c r="A46" s="296" t="s">
        <v>934</v>
      </c>
      <c r="B46" s="21"/>
      <c r="C46" s="373" t="s">
        <v>88</v>
      </c>
      <c r="D46" s="306" t="s">
        <v>933</v>
      </c>
      <c r="E46" s="322" t="s">
        <v>932</v>
      </c>
      <c r="F46" s="322" t="s">
        <v>782</v>
      </c>
      <c r="H46" s="21"/>
      <c r="I46" s="21"/>
      <c r="J46" s="21"/>
    </row>
    <row r="47" spans="1:11" ht="90" customHeight="1">
      <c r="A47" s="337" t="s">
        <v>316</v>
      </c>
      <c r="B47" s="21"/>
      <c r="C47" s="285" t="s">
        <v>174</v>
      </c>
      <c r="D47" s="306" t="s">
        <v>844</v>
      </c>
      <c r="E47" s="409" t="s">
        <v>931</v>
      </c>
      <c r="F47" s="322" t="s">
        <v>757</v>
      </c>
      <c r="H47" s="408" t="s">
        <v>930</v>
      </c>
      <c r="I47" s="305" t="s">
        <v>929</v>
      </c>
      <c r="J47" s="407" t="s">
        <v>928</v>
      </c>
      <c r="K47" s="322" t="s">
        <v>927</v>
      </c>
    </row>
    <row r="48" spans="1:11" ht="70" customHeight="1">
      <c r="A48" s="287" t="s">
        <v>296</v>
      </c>
      <c r="B48" s="406" t="s">
        <v>295</v>
      </c>
      <c r="C48" s="311" t="s">
        <v>23</v>
      </c>
      <c r="D48" s="405" t="s">
        <v>926</v>
      </c>
      <c r="E48" s="404" t="s">
        <v>925</v>
      </c>
      <c r="F48" s="403" t="s">
        <v>887</v>
      </c>
      <c r="G48" s="309"/>
      <c r="H48" s="309"/>
      <c r="I48" s="309"/>
      <c r="J48" s="309"/>
      <c r="K48" s="309"/>
    </row>
    <row r="49" spans="1:11" ht="70" customHeight="1">
      <c r="A49" s="402" t="s">
        <v>924</v>
      </c>
      <c r="B49" s="401" t="s">
        <v>700</v>
      </c>
      <c r="C49" s="394" t="s">
        <v>88</v>
      </c>
      <c r="D49" s="306" t="s">
        <v>844</v>
      </c>
      <c r="E49" s="394" t="s">
        <v>923</v>
      </c>
      <c r="F49" s="400" t="s">
        <v>114</v>
      </c>
      <c r="G49" s="394" t="s">
        <v>922</v>
      </c>
      <c r="H49" s="394" t="s">
        <v>921</v>
      </c>
      <c r="I49" s="399" t="s">
        <v>920</v>
      </c>
      <c r="J49" s="398"/>
      <c r="K49" s="397">
        <v>1640000</v>
      </c>
    </row>
    <row r="50" spans="1:11" ht="70" customHeight="1" thickBot="1">
      <c r="A50" s="304" t="s">
        <v>919</v>
      </c>
      <c r="B50" s="396" t="s">
        <v>918</v>
      </c>
      <c r="C50" s="395" t="s">
        <v>88</v>
      </c>
      <c r="D50" s="394" t="s">
        <v>917</v>
      </c>
      <c r="E50" s="393" t="s">
        <v>916</v>
      </c>
      <c r="F50" s="392" t="s">
        <v>114</v>
      </c>
      <c r="G50" s="390" t="s">
        <v>915</v>
      </c>
      <c r="H50" s="390" t="s">
        <v>914</v>
      </c>
      <c r="I50" s="391"/>
      <c r="J50" s="390"/>
      <c r="K50" s="389">
        <v>1167780</v>
      </c>
    </row>
    <row r="51" spans="1:11" ht="79.5" customHeight="1">
      <c r="A51" s="293" t="s">
        <v>331</v>
      </c>
      <c r="B51" s="388" t="s">
        <v>330</v>
      </c>
      <c r="C51" s="369" t="s">
        <v>88</v>
      </c>
      <c r="D51" s="386" t="s">
        <v>913</v>
      </c>
      <c r="E51" s="387" t="s">
        <v>552</v>
      </c>
      <c r="F51" s="387" t="s">
        <v>750</v>
      </c>
      <c r="G51" s="279"/>
      <c r="H51" s="386" t="s">
        <v>328</v>
      </c>
      <c r="I51" s="279"/>
      <c r="J51" s="279"/>
      <c r="K51" s="279"/>
    </row>
    <row r="52" spans="1:11" ht="22" customHeight="1">
      <c r="A52" s="385" t="s">
        <v>912</v>
      </c>
      <c r="B52" s="384"/>
      <c r="C52" s="384"/>
      <c r="D52" s="384"/>
      <c r="E52" s="384"/>
      <c r="F52" s="384"/>
      <c r="G52" s="384"/>
      <c r="H52" s="384"/>
      <c r="I52" s="384"/>
      <c r="J52" s="384"/>
      <c r="K52" s="383"/>
    </row>
    <row r="53" spans="1:11" ht="158.5" customHeight="1">
      <c r="A53" s="294" t="s">
        <v>911</v>
      </c>
      <c r="B53" s="294" t="s">
        <v>910</v>
      </c>
      <c r="C53" s="317" t="s">
        <v>23</v>
      </c>
      <c r="D53" s="294" t="s">
        <v>909</v>
      </c>
      <c r="E53" s="283" t="s">
        <v>893</v>
      </c>
      <c r="F53" s="283" t="s">
        <v>745</v>
      </c>
      <c r="G53" s="381"/>
      <c r="H53" s="294" t="s">
        <v>908</v>
      </c>
      <c r="I53" s="294" t="s">
        <v>770</v>
      </c>
      <c r="J53" s="380" t="s">
        <v>907</v>
      </c>
      <c r="K53" s="381"/>
    </row>
    <row r="54" spans="1:11" ht="168" customHeight="1">
      <c r="A54" s="294" t="s">
        <v>390</v>
      </c>
      <c r="B54" s="294" t="s">
        <v>906</v>
      </c>
      <c r="C54" s="317" t="s">
        <v>23</v>
      </c>
      <c r="D54" s="294" t="s">
        <v>901</v>
      </c>
      <c r="E54" s="283" t="s">
        <v>877</v>
      </c>
      <c r="F54" s="283" t="s">
        <v>745</v>
      </c>
      <c r="G54" s="381"/>
      <c r="H54" s="294" t="s">
        <v>905</v>
      </c>
      <c r="I54" s="381" t="s">
        <v>904</v>
      </c>
      <c r="J54" s="382" t="s">
        <v>903</v>
      </c>
      <c r="K54" s="381"/>
    </row>
    <row r="55" spans="1:11" ht="128.15" customHeight="1">
      <c r="A55" s="294" t="s">
        <v>386</v>
      </c>
      <c r="B55" s="294" t="s">
        <v>902</v>
      </c>
      <c r="C55" s="283" t="s">
        <v>872</v>
      </c>
      <c r="D55" s="294" t="s">
        <v>901</v>
      </c>
      <c r="E55" s="283" t="s">
        <v>900</v>
      </c>
      <c r="F55" s="283" t="s">
        <v>745</v>
      </c>
      <c r="G55" s="381"/>
      <c r="H55" s="294" t="s">
        <v>899</v>
      </c>
      <c r="I55" s="294" t="s">
        <v>898</v>
      </c>
      <c r="J55" s="380" t="s">
        <v>897</v>
      </c>
      <c r="K55" s="381"/>
    </row>
    <row r="56" spans="1:11" ht="139" customHeight="1">
      <c r="A56" s="294" t="s">
        <v>896</v>
      </c>
      <c r="B56" s="294" t="s">
        <v>895</v>
      </c>
      <c r="C56" s="283" t="s">
        <v>23</v>
      </c>
      <c r="D56" s="294" t="s">
        <v>894</v>
      </c>
      <c r="E56" s="283" t="s">
        <v>893</v>
      </c>
      <c r="F56" s="283" t="s">
        <v>745</v>
      </c>
      <c r="G56" s="379"/>
      <c r="H56" s="294" t="s">
        <v>892</v>
      </c>
      <c r="I56" s="294" t="s">
        <v>891</v>
      </c>
      <c r="J56" s="380" t="s">
        <v>890</v>
      </c>
      <c r="K56" s="379"/>
    </row>
    <row r="57" spans="1:11" ht="73" customHeight="1">
      <c r="A57" s="327" t="s">
        <v>294</v>
      </c>
      <c r="B57" s="378" t="s">
        <v>293</v>
      </c>
      <c r="C57" s="317" t="s">
        <v>23</v>
      </c>
      <c r="D57" s="284" t="s">
        <v>889</v>
      </c>
      <c r="E57" s="365" t="s">
        <v>888</v>
      </c>
      <c r="F57" s="377" t="s">
        <v>887</v>
      </c>
      <c r="G57" s="364"/>
      <c r="H57" s="296" t="s">
        <v>886</v>
      </c>
      <c r="I57" s="21"/>
      <c r="J57" s="37"/>
    </row>
    <row r="58" spans="1:11" ht="29.5" customHeight="1">
      <c r="A58" s="376" t="s">
        <v>885</v>
      </c>
      <c r="B58" s="375"/>
      <c r="C58" s="375"/>
      <c r="D58" s="375"/>
      <c r="E58" s="375"/>
      <c r="F58" s="375"/>
      <c r="G58" s="375"/>
      <c r="H58" s="375"/>
      <c r="I58" s="375"/>
      <c r="J58" s="375"/>
      <c r="K58" s="374"/>
    </row>
    <row r="59" spans="1:11" ht="172.5" customHeight="1">
      <c r="A59" s="327" t="s">
        <v>250</v>
      </c>
      <c r="B59" s="327" t="s">
        <v>884</v>
      </c>
      <c r="C59" s="373" t="s">
        <v>872</v>
      </c>
      <c r="D59" s="337" t="s">
        <v>883</v>
      </c>
      <c r="E59" s="283" t="s">
        <v>882</v>
      </c>
      <c r="F59" s="283" t="s">
        <v>114</v>
      </c>
      <c r="G59" s="364"/>
      <c r="H59" s="284" t="s">
        <v>881</v>
      </c>
      <c r="I59" s="372"/>
      <c r="J59" s="371"/>
      <c r="K59" s="330" t="s">
        <v>880</v>
      </c>
    </row>
    <row r="60" spans="1:11" ht="160.5" customHeight="1">
      <c r="A60" s="370" t="s">
        <v>419</v>
      </c>
      <c r="B60" s="370" t="s">
        <v>879</v>
      </c>
      <c r="C60" s="369" t="s">
        <v>75</v>
      </c>
      <c r="D60" s="368" t="s">
        <v>878</v>
      </c>
      <c r="E60" s="300" t="s">
        <v>877</v>
      </c>
      <c r="F60" s="300" t="s">
        <v>745</v>
      </c>
      <c r="G60" s="367"/>
      <c r="H60" s="293" t="s">
        <v>876</v>
      </c>
      <c r="I60" s="299" t="s">
        <v>875</v>
      </c>
      <c r="J60" s="366" t="s">
        <v>874</v>
      </c>
      <c r="K60" s="343" t="s">
        <v>873</v>
      </c>
    </row>
    <row r="61" spans="1:11" ht="90" customHeight="1">
      <c r="A61" s="327" t="s">
        <v>469</v>
      </c>
      <c r="B61" s="327" t="s">
        <v>468</v>
      </c>
      <c r="C61" s="283" t="s">
        <v>872</v>
      </c>
      <c r="D61" s="284" t="s">
        <v>871</v>
      </c>
      <c r="E61" s="325" t="s">
        <v>870</v>
      </c>
      <c r="F61" s="325" t="s">
        <v>869</v>
      </c>
      <c r="G61" s="364"/>
      <c r="H61" s="21"/>
      <c r="I61" s="21"/>
      <c r="J61" s="37"/>
    </row>
    <row r="62" spans="1:11" ht="85" customHeight="1">
      <c r="A62" s="327" t="s">
        <v>447</v>
      </c>
      <c r="B62" s="327" t="s">
        <v>446</v>
      </c>
      <c r="C62" s="326" t="s">
        <v>23</v>
      </c>
      <c r="D62" s="284" t="s">
        <v>821</v>
      </c>
      <c r="E62" s="325" t="s">
        <v>41</v>
      </c>
      <c r="F62" s="325" t="s">
        <v>819</v>
      </c>
      <c r="G62" s="364"/>
      <c r="H62" s="21"/>
      <c r="I62" s="21"/>
      <c r="J62" s="37"/>
    </row>
    <row r="63" spans="1:11" ht="83.5" customHeight="1">
      <c r="A63" s="327" t="s">
        <v>442</v>
      </c>
      <c r="B63" s="327" t="s">
        <v>868</v>
      </c>
      <c r="C63" s="326" t="s">
        <v>23</v>
      </c>
      <c r="D63" s="337" t="s">
        <v>867</v>
      </c>
      <c r="E63" s="365" t="s">
        <v>866</v>
      </c>
      <c r="F63" s="365" t="s">
        <v>781</v>
      </c>
      <c r="G63" s="364"/>
      <c r="H63" s="19"/>
      <c r="I63" s="21"/>
      <c r="J63" s="37"/>
    </row>
    <row r="64" spans="1:11" s="324" customFormat="1" ht="85" customHeight="1">
      <c r="A64" s="327" t="s">
        <v>436</v>
      </c>
      <c r="B64" s="363" t="s">
        <v>865</v>
      </c>
      <c r="C64" s="326" t="s">
        <v>23</v>
      </c>
      <c r="D64" s="284" t="s">
        <v>864</v>
      </c>
      <c r="E64" s="325" t="s">
        <v>552</v>
      </c>
      <c r="F64" s="325" t="s">
        <v>750</v>
      </c>
      <c r="G64" s="21"/>
      <c r="H64" s="21"/>
      <c r="I64" s="21"/>
      <c r="J64" s="37"/>
      <c r="K64" s="21"/>
    </row>
    <row r="65" spans="1:42" ht="28" customHeight="1">
      <c r="A65" s="362" t="s">
        <v>863</v>
      </c>
      <c r="B65" s="361"/>
      <c r="C65" s="361"/>
      <c r="D65" s="361"/>
      <c r="E65" s="361"/>
      <c r="F65" s="361"/>
      <c r="G65" s="361"/>
      <c r="H65" s="361"/>
      <c r="I65" s="361"/>
      <c r="J65" s="361"/>
      <c r="K65" s="361"/>
    </row>
    <row r="66" spans="1:42" ht="199.5" customHeight="1">
      <c r="A66" s="284" t="s">
        <v>474</v>
      </c>
      <c r="B66" s="284" t="s">
        <v>862</v>
      </c>
      <c r="C66" s="283" t="s">
        <v>850</v>
      </c>
      <c r="D66" s="284" t="s">
        <v>861</v>
      </c>
      <c r="E66" s="283" t="s">
        <v>854</v>
      </c>
      <c r="F66" s="283" t="s">
        <v>750</v>
      </c>
      <c r="G66" s="296"/>
      <c r="H66" s="296" t="s">
        <v>860</v>
      </c>
      <c r="I66" s="296"/>
      <c r="J66" s="360"/>
      <c r="K66" s="335">
        <v>126960</v>
      </c>
    </row>
    <row r="67" spans="1:42" ht="123" customHeight="1">
      <c r="A67" s="284" t="s">
        <v>473</v>
      </c>
      <c r="B67" s="284" t="s">
        <v>859</v>
      </c>
      <c r="C67" s="283" t="s">
        <v>850</v>
      </c>
      <c r="D67" s="284" t="s">
        <v>858</v>
      </c>
      <c r="E67" s="283" t="s">
        <v>854</v>
      </c>
      <c r="F67" s="283" t="s">
        <v>750</v>
      </c>
      <c r="G67" s="296"/>
      <c r="H67" s="296" t="s">
        <v>857</v>
      </c>
      <c r="I67" s="296"/>
      <c r="J67" s="360"/>
      <c r="K67" s="335">
        <v>109000</v>
      </c>
    </row>
    <row r="68" spans="1:42" s="309" customFormat="1" ht="127.5" customHeight="1">
      <c r="A68" s="284" t="s">
        <v>471</v>
      </c>
      <c r="B68" s="284" t="s">
        <v>856</v>
      </c>
      <c r="C68" s="283" t="s">
        <v>850</v>
      </c>
      <c r="D68" s="284" t="s">
        <v>855</v>
      </c>
      <c r="E68" s="283" t="s">
        <v>854</v>
      </c>
      <c r="F68" s="283" t="s">
        <v>750</v>
      </c>
      <c r="G68" s="296"/>
      <c r="H68" s="359" t="s">
        <v>853</v>
      </c>
      <c r="I68" s="358"/>
      <c r="J68" s="356"/>
      <c r="K68" s="357">
        <v>143536</v>
      </c>
      <c r="L68"/>
      <c r="M68"/>
      <c r="N68"/>
    </row>
    <row r="69" spans="1:42" s="351" customFormat="1" ht="127.5" customHeight="1">
      <c r="A69" s="346" t="s">
        <v>852</v>
      </c>
      <c r="B69" s="346" t="s">
        <v>851</v>
      </c>
      <c r="C69" s="283" t="s">
        <v>850</v>
      </c>
      <c r="D69" s="348" t="s">
        <v>849</v>
      </c>
      <c r="E69" s="311" t="s">
        <v>843</v>
      </c>
      <c r="F69" s="311" t="s">
        <v>757</v>
      </c>
      <c r="G69" s="356"/>
      <c r="H69" s="355" t="s">
        <v>848</v>
      </c>
      <c r="I69" s="354">
        <v>0</v>
      </c>
      <c r="J69" s="353" t="s">
        <v>847</v>
      </c>
      <c r="K69" s="352" t="s">
        <v>846</v>
      </c>
      <c r="L69"/>
      <c r="M69"/>
      <c r="N69"/>
    </row>
    <row r="70" spans="1:42" s="279" customFormat="1" ht="94" customHeight="1">
      <c r="A70" s="350" t="s">
        <v>279</v>
      </c>
      <c r="B70" s="350" t="s">
        <v>845</v>
      </c>
      <c r="C70" s="349" t="s">
        <v>23</v>
      </c>
      <c r="D70" s="348" t="s">
        <v>844</v>
      </c>
      <c r="E70" s="311" t="s">
        <v>843</v>
      </c>
      <c r="F70" s="311" t="s">
        <v>757</v>
      </c>
      <c r="G70" s="347"/>
      <c r="H70" s="346" t="s">
        <v>842</v>
      </c>
      <c r="I70" s="345">
        <v>0</v>
      </c>
      <c r="J70" s="344" t="s">
        <v>841</v>
      </c>
      <c r="K70" s="343" t="s">
        <v>840</v>
      </c>
      <c r="L70" s="331"/>
      <c r="M70"/>
      <c r="N70"/>
      <c r="O70"/>
      <c r="P70"/>
      <c r="Q70"/>
      <c r="R70"/>
      <c r="S70"/>
      <c r="T70"/>
      <c r="U70"/>
      <c r="V70"/>
      <c r="W70"/>
      <c r="X70"/>
      <c r="Y70"/>
      <c r="Z70"/>
      <c r="AA70"/>
      <c r="AB70"/>
      <c r="AC70"/>
      <c r="AD70"/>
      <c r="AE70"/>
      <c r="AF70"/>
      <c r="AG70"/>
      <c r="AH70"/>
      <c r="AI70"/>
      <c r="AJ70"/>
      <c r="AK70"/>
      <c r="AL70"/>
      <c r="AM70"/>
      <c r="AN70"/>
      <c r="AO70"/>
      <c r="AP70" s="342"/>
    </row>
    <row r="71" spans="1:42" ht="29.5" customHeight="1">
      <c r="A71" s="341" t="s">
        <v>839</v>
      </c>
      <c r="B71" s="340"/>
      <c r="C71" s="340"/>
      <c r="D71" s="340"/>
      <c r="E71" s="340"/>
      <c r="F71" s="340"/>
      <c r="G71" s="340"/>
      <c r="H71" s="340"/>
      <c r="I71" s="340"/>
      <c r="J71" s="340"/>
      <c r="K71" s="339"/>
      <c r="L71" s="331"/>
    </row>
    <row r="72" spans="1:42" ht="96.65" customHeight="1">
      <c r="A72" s="293" t="s">
        <v>508</v>
      </c>
      <c r="B72" s="293" t="s">
        <v>838</v>
      </c>
      <c r="C72" s="338" t="s">
        <v>23</v>
      </c>
      <c r="D72" s="293" t="s">
        <v>821</v>
      </c>
      <c r="E72" s="300" t="s">
        <v>823</v>
      </c>
      <c r="F72" s="300" t="s">
        <v>819</v>
      </c>
      <c r="G72" s="293"/>
      <c r="H72" s="293"/>
      <c r="I72" s="332"/>
      <c r="J72" s="333"/>
      <c r="K72" s="335">
        <v>125000</v>
      </c>
      <c r="L72" s="331"/>
    </row>
    <row r="73" spans="1:42" ht="116.15" customHeight="1">
      <c r="A73" s="284" t="s">
        <v>837</v>
      </c>
      <c r="B73" s="284" t="s">
        <v>836</v>
      </c>
      <c r="C73" s="317" t="s">
        <v>23</v>
      </c>
      <c r="D73" s="284" t="s">
        <v>835</v>
      </c>
      <c r="E73" s="283" t="s">
        <v>552</v>
      </c>
      <c r="F73" s="283" t="s">
        <v>750</v>
      </c>
      <c r="G73" s="315"/>
      <c r="H73" s="337" t="s">
        <v>834</v>
      </c>
      <c r="I73" s="315"/>
      <c r="J73" s="314"/>
      <c r="K73" s="335">
        <v>375980.72</v>
      </c>
      <c r="L73" s="328"/>
    </row>
    <row r="74" spans="1:42" ht="184.5" customHeight="1">
      <c r="A74" s="284" t="s">
        <v>833</v>
      </c>
      <c r="B74" s="284" t="s">
        <v>832</v>
      </c>
      <c r="C74" s="317" t="s">
        <v>23</v>
      </c>
      <c r="D74" s="284" t="s">
        <v>831</v>
      </c>
      <c r="E74" s="283" t="s">
        <v>552</v>
      </c>
      <c r="F74" s="283" t="s">
        <v>750</v>
      </c>
      <c r="G74" s="315"/>
      <c r="H74" s="337" t="s">
        <v>830</v>
      </c>
      <c r="I74" s="315"/>
      <c r="J74" s="314"/>
      <c r="K74" s="335">
        <v>124862.14</v>
      </c>
      <c r="L74" s="282"/>
    </row>
    <row r="75" spans="1:42" ht="175.5" customHeight="1">
      <c r="A75" s="296" t="s">
        <v>829</v>
      </c>
      <c r="B75" s="296"/>
      <c r="C75" s="317" t="s">
        <v>23</v>
      </c>
      <c r="D75" s="284" t="s">
        <v>828</v>
      </c>
      <c r="E75" s="283" t="s">
        <v>552</v>
      </c>
      <c r="F75" s="283" t="s">
        <v>750</v>
      </c>
      <c r="H75" s="286" t="s">
        <v>827</v>
      </c>
      <c r="I75" s="21"/>
      <c r="J75" s="37"/>
      <c r="K75" s="322" t="s">
        <v>826</v>
      </c>
      <c r="L75" s="331"/>
    </row>
    <row r="76" spans="1:42" ht="103" customHeight="1">
      <c r="A76" s="337" t="s">
        <v>358</v>
      </c>
      <c r="B76" s="336" t="s">
        <v>361</v>
      </c>
      <c r="C76" s="317" t="s">
        <v>23</v>
      </c>
      <c r="D76" s="284" t="s">
        <v>751</v>
      </c>
      <c r="E76" s="283" t="s">
        <v>552</v>
      </c>
      <c r="F76" s="283" t="s">
        <v>750</v>
      </c>
      <c r="H76" s="290" t="s">
        <v>825</v>
      </c>
      <c r="I76" s="290"/>
      <c r="J76" s="290"/>
      <c r="K76" s="335"/>
      <c r="L76" s="331"/>
    </row>
    <row r="77" spans="1:42" ht="146.15" customHeight="1">
      <c r="A77" s="293" t="s">
        <v>512</v>
      </c>
      <c r="B77" s="293" t="s">
        <v>824</v>
      </c>
      <c r="C77" s="334" t="s">
        <v>23</v>
      </c>
      <c r="D77" s="293" t="s">
        <v>821</v>
      </c>
      <c r="E77" s="293" t="s">
        <v>823</v>
      </c>
      <c r="F77" s="300" t="s">
        <v>819</v>
      </c>
      <c r="G77" s="293"/>
      <c r="H77" s="293"/>
      <c r="I77" s="332"/>
      <c r="J77" s="333"/>
      <c r="K77" s="332"/>
      <c r="L77" s="331"/>
    </row>
    <row r="78" spans="1:42" ht="134.5" customHeight="1">
      <c r="A78" s="284" t="s">
        <v>445</v>
      </c>
      <c r="B78" s="284" t="s">
        <v>822</v>
      </c>
      <c r="C78" s="317" t="s">
        <v>23</v>
      </c>
      <c r="D78" s="284" t="s">
        <v>821</v>
      </c>
      <c r="E78" s="283" t="s">
        <v>820</v>
      </c>
      <c r="F78" s="283" t="s">
        <v>819</v>
      </c>
      <c r="G78" s="284"/>
      <c r="H78" s="284"/>
      <c r="I78" s="315"/>
      <c r="J78" s="314"/>
      <c r="K78" s="315"/>
      <c r="L78" s="328"/>
    </row>
    <row r="79" spans="1:42" ht="83.15" customHeight="1">
      <c r="A79" s="284" t="s">
        <v>73</v>
      </c>
      <c r="B79" s="284" t="s">
        <v>818</v>
      </c>
      <c r="C79" s="317" t="s">
        <v>23</v>
      </c>
      <c r="D79" s="284" t="s">
        <v>817</v>
      </c>
      <c r="E79" s="283" t="s">
        <v>816</v>
      </c>
      <c r="F79" s="283" t="s">
        <v>781</v>
      </c>
      <c r="G79" s="284"/>
      <c r="H79" s="284"/>
      <c r="I79" s="315"/>
      <c r="J79" s="314"/>
      <c r="K79" s="315"/>
      <c r="L79" s="328"/>
    </row>
    <row r="80" spans="1:42" ht="86.5" customHeight="1">
      <c r="A80" s="284" t="s">
        <v>815</v>
      </c>
      <c r="B80" s="284" t="s">
        <v>814</v>
      </c>
      <c r="C80" s="317" t="s">
        <v>23</v>
      </c>
      <c r="D80" s="284" t="s">
        <v>813</v>
      </c>
      <c r="E80" s="283" t="s">
        <v>812</v>
      </c>
      <c r="F80" s="283" t="s">
        <v>750</v>
      </c>
      <c r="G80" s="284"/>
      <c r="H80" s="284"/>
      <c r="I80" s="315"/>
      <c r="J80" s="314"/>
      <c r="K80" s="315"/>
      <c r="L80" s="328"/>
    </row>
    <row r="81" spans="1:12" ht="86.5" customHeight="1">
      <c r="A81" s="281" t="s">
        <v>811</v>
      </c>
      <c r="B81" s="284"/>
      <c r="C81" s="317" t="s">
        <v>23</v>
      </c>
      <c r="D81" s="284" t="s">
        <v>808</v>
      </c>
      <c r="E81" s="283" t="s">
        <v>552</v>
      </c>
      <c r="F81" s="283" t="s">
        <v>750</v>
      </c>
      <c r="G81" s="284"/>
      <c r="H81" s="281" t="s">
        <v>241</v>
      </c>
      <c r="I81" s="315"/>
      <c r="J81" s="314"/>
      <c r="K81" s="330" t="s">
        <v>810</v>
      </c>
      <c r="L81" s="328"/>
    </row>
    <row r="82" spans="1:12" ht="97.5" customHeight="1">
      <c r="A82" s="284" t="s">
        <v>427</v>
      </c>
      <c r="B82" s="284"/>
      <c r="C82" s="317" t="s">
        <v>23</v>
      </c>
      <c r="D82" s="284" t="s">
        <v>808</v>
      </c>
      <c r="E82" s="283" t="s">
        <v>789</v>
      </c>
      <c r="F82" s="283" t="s">
        <v>782</v>
      </c>
      <c r="G82" s="284"/>
      <c r="H82" s="284"/>
      <c r="I82" s="315"/>
      <c r="J82" s="314"/>
      <c r="K82" s="315"/>
      <c r="L82" s="328"/>
    </row>
    <row r="83" spans="1:12" ht="102" customHeight="1">
      <c r="A83" s="284" t="s">
        <v>809</v>
      </c>
      <c r="B83" s="329" t="s">
        <v>423</v>
      </c>
      <c r="C83" s="317" t="s">
        <v>23</v>
      </c>
      <c r="D83" s="284" t="s">
        <v>808</v>
      </c>
      <c r="E83" s="283" t="s">
        <v>789</v>
      </c>
      <c r="F83" s="283" t="s">
        <v>782</v>
      </c>
      <c r="G83" s="284"/>
      <c r="H83" s="284"/>
      <c r="I83" s="315"/>
      <c r="J83" s="314"/>
      <c r="K83" s="315"/>
      <c r="L83" s="328"/>
    </row>
    <row r="84" spans="1:12" ht="80.150000000000006" customHeight="1">
      <c r="A84" s="284" t="s">
        <v>415</v>
      </c>
      <c r="B84" s="284" t="s">
        <v>807</v>
      </c>
      <c r="C84" s="317" t="s">
        <v>23</v>
      </c>
      <c r="D84" s="284" t="s">
        <v>800</v>
      </c>
      <c r="E84" s="283" t="s">
        <v>799</v>
      </c>
      <c r="F84" s="283" t="s">
        <v>798</v>
      </c>
      <c r="G84" s="284"/>
      <c r="H84" s="284"/>
      <c r="I84" s="315"/>
      <c r="J84" s="314"/>
      <c r="K84" s="315"/>
      <c r="L84" s="328"/>
    </row>
    <row r="85" spans="1:12" ht="75" customHeight="1">
      <c r="A85" s="284" t="s">
        <v>413</v>
      </c>
      <c r="B85" s="284" t="s">
        <v>806</v>
      </c>
      <c r="C85" s="317" t="s">
        <v>23</v>
      </c>
      <c r="D85" s="284" t="s">
        <v>800</v>
      </c>
      <c r="E85" s="283" t="s">
        <v>805</v>
      </c>
      <c r="F85" s="283" t="s">
        <v>798</v>
      </c>
      <c r="G85" s="284"/>
      <c r="H85" s="284"/>
      <c r="I85" s="315"/>
      <c r="J85" s="314"/>
      <c r="K85" s="315"/>
      <c r="L85" s="328"/>
    </row>
    <row r="86" spans="1:12" ht="62.5" customHeight="1">
      <c r="A86" s="284" t="s">
        <v>410</v>
      </c>
      <c r="B86" s="284" t="s">
        <v>804</v>
      </c>
      <c r="C86" s="317" t="s">
        <v>23</v>
      </c>
      <c r="D86" s="284" t="s">
        <v>800</v>
      </c>
      <c r="E86" s="283" t="s">
        <v>803</v>
      </c>
      <c r="F86" s="283" t="s">
        <v>798</v>
      </c>
      <c r="G86" s="284"/>
      <c r="H86" s="284"/>
      <c r="I86" s="315"/>
      <c r="J86" s="314"/>
      <c r="K86" s="315"/>
      <c r="L86" s="328"/>
    </row>
    <row r="87" spans="1:12" ht="100" customHeight="1">
      <c r="A87" s="284" t="s">
        <v>408</v>
      </c>
      <c r="B87" s="284" t="s">
        <v>802</v>
      </c>
      <c r="C87" s="317" t="s">
        <v>23</v>
      </c>
      <c r="D87" s="284" t="s">
        <v>800</v>
      </c>
      <c r="E87" s="283" t="s">
        <v>801</v>
      </c>
      <c r="F87" s="283" t="s">
        <v>798</v>
      </c>
      <c r="G87" s="284"/>
      <c r="H87" s="284"/>
      <c r="I87" s="315"/>
      <c r="J87" s="314"/>
      <c r="K87" s="315"/>
      <c r="L87" s="328"/>
    </row>
    <row r="88" spans="1:12" ht="103" customHeight="1">
      <c r="A88" s="284" t="s">
        <v>403</v>
      </c>
      <c r="B88" s="284" t="s">
        <v>402</v>
      </c>
      <c r="C88" s="317" t="s">
        <v>23</v>
      </c>
      <c r="D88" s="284" t="s">
        <v>800</v>
      </c>
      <c r="E88" s="283" t="s">
        <v>799</v>
      </c>
      <c r="F88" s="283" t="s">
        <v>798</v>
      </c>
      <c r="G88" s="315"/>
      <c r="H88" s="315"/>
      <c r="I88" s="315"/>
      <c r="J88" s="314"/>
      <c r="K88" s="315"/>
      <c r="L88" s="328"/>
    </row>
    <row r="89" spans="1:12" ht="54" customHeight="1">
      <c r="A89" s="284" t="s">
        <v>230</v>
      </c>
      <c r="B89" s="284" t="s">
        <v>797</v>
      </c>
      <c r="C89" s="317" t="s">
        <v>23</v>
      </c>
      <c r="D89" s="284" t="s">
        <v>796</v>
      </c>
      <c r="E89" s="283" t="s">
        <v>795</v>
      </c>
      <c r="F89" s="283" t="s">
        <v>781</v>
      </c>
      <c r="G89" s="315"/>
      <c r="H89" s="315"/>
      <c r="I89" s="315"/>
      <c r="J89" s="314"/>
      <c r="K89" s="315"/>
      <c r="L89" s="328"/>
    </row>
    <row r="90" spans="1:12" ht="82.5" customHeight="1">
      <c r="A90" s="284" t="s">
        <v>794</v>
      </c>
      <c r="B90" s="284"/>
      <c r="C90" s="317" t="s">
        <v>23</v>
      </c>
      <c r="D90" s="284" t="s">
        <v>793</v>
      </c>
      <c r="E90" s="283" t="s">
        <v>792</v>
      </c>
      <c r="F90" s="283" t="s">
        <v>114</v>
      </c>
      <c r="G90" s="315"/>
      <c r="H90" s="315"/>
      <c r="I90" s="315"/>
      <c r="J90" s="314"/>
      <c r="K90" s="315"/>
      <c r="L90" s="282"/>
    </row>
    <row r="91" spans="1:12" ht="98.5" customHeight="1">
      <c r="A91" s="284" t="s">
        <v>791</v>
      </c>
      <c r="B91" s="284"/>
      <c r="C91" s="317" t="s">
        <v>23</v>
      </c>
      <c r="D91" s="284" t="s">
        <v>790</v>
      </c>
      <c r="E91" s="283" t="s">
        <v>789</v>
      </c>
      <c r="F91" s="283" t="s">
        <v>782</v>
      </c>
      <c r="H91" s="21"/>
      <c r="I91" s="21"/>
      <c r="J91" s="37"/>
      <c r="L91" s="282"/>
    </row>
    <row r="92" spans="1:12" ht="78.650000000000006" customHeight="1">
      <c r="A92" s="284" t="s">
        <v>260</v>
      </c>
      <c r="B92" s="284" t="s">
        <v>788</v>
      </c>
      <c r="C92" s="317" t="s">
        <v>23</v>
      </c>
      <c r="D92" s="284" t="s">
        <v>787</v>
      </c>
      <c r="E92" s="283" t="s">
        <v>786</v>
      </c>
      <c r="F92" s="283" t="s">
        <v>782</v>
      </c>
      <c r="H92" s="21"/>
      <c r="I92" s="21"/>
      <c r="J92" s="37"/>
      <c r="L92" s="282"/>
    </row>
    <row r="93" spans="1:12" s="324" customFormat="1" ht="98.5" customHeight="1">
      <c r="A93" s="327" t="s">
        <v>785</v>
      </c>
      <c r="B93" s="327" t="s">
        <v>421</v>
      </c>
      <c r="C93" s="326" t="s">
        <v>23</v>
      </c>
      <c r="D93" s="284" t="s">
        <v>784</v>
      </c>
      <c r="E93" s="325" t="s">
        <v>783</v>
      </c>
      <c r="F93" s="325" t="s">
        <v>782</v>
      </c>
      <c r="G93" s="21"/>
      <c r="H93" s="19"/>
      <c r="I93" s="21"/>
      <c r="J93" s="37"/>
      <c r="K93" s="21"/>
    </row>
    <row r="94" spans="1:12" ht="134.15" customHeight="1">
      <c r="A94" s="284" t="s">
        <v>780</v>
      </c>
      <c r="B94" s="284" t="s">
        <v>228</v>
      </c>
      <c r="C94" s="317" t="s">
        <v>23</v>
      </c>
      <c r="D94" s="286" t="s">
        <v>778</v>
      </c>
      <c r="E94" s="322" t="s">
        <v>552</v>
      </c>
      <c r="F94" s="322" t="s">
        <v>781</v>
      </c>
      <c r="H94" s="21"/>
      <c r="I94" s="21"/>
      <c r="J94" s="21"/>
      <c r="L94" s="282"/>
    </row>
    <row r="95" spans="1:12" ht="111" customHeight="1">
      <c r="A95" s="323" t="s">
        <v>780</v>
      </c>
      <c r="B95" s="284" t="s">
        <v>779</v>
      </c>
      <c r="C95" s="317" t="s">
        <v>23</v>
      </c>
      <c r="D95" s="286" t="s">
        <v>778</v>
      </c>
      <c r="E95" s="322" t="s">
        <v>552</v>
      </c>
      <c r="F95" s="322" t="s">
        <v>745</v>
      </c>
      <c r="H95" s="290" t="s">
        <v>777</v>
      </c>
      <c r="I95" s="290" t="s">
        <v>776</v>
      </c>
      <c r="J95" s="290" t="s">
        <v>775</v>
      </c>
      <c r="L95" s="282"/>
    </row>
    <row r="96" spans="1:12" ht="152.5" customHeight="1">
      <c r="A96" s="284" t="s">
        <v>774</v>
      </c>
      <c r="B96" s="284" t="s">
        <v>773</v>
      </c>
      <c r="C96" s="317" t="s">
        <v>23</v>
      </c>
      <c r="D96" s="284" t="s">
        <v>746</v>
      </c>
      <c r="E96" s="283" t="s">
        <v>772</v>
      </c>
      <c r="F96" s="283" t="s">
        <v>745</v>
      </c>
      <c r="G96" s="315"/>
      <c r="H96" s="284" t="s">
        <v>771</v>
      </c>
      <c r="I96" s="284" t="s">
        <v>770</v>
      </c>
      <c r="J96" s="321" t="s">
        <v>769</v>
      </c>
      <c r="L96" s="282"/>
    </row>
    <row r="97" spans="1:12" ht="91" customHeight="1">
      <c r="A97" s="284" t="s">
        <v>178</v>
      </c>
      <c r="B97" s="284" t="s">
        <v>768</v>
      </c>
      <c r="C97" s="317" t="s">
        <v>23</v>
      </c>
      <c r="D97" s="284" t="s">
        <v>767</v>
      </c>
      <c r="E97" s="283" t="s">
        <v>766</v>
      </c>
      <c r="F97" s="283" t="s">
        <v>750</v>
      </c>
      <c r="G97" s="315"/>
      <c r="H97" s="315"/>
      <c r="I97" s="315"/>
      <c r="J97" s="314"/>
      <c r="L97" s="282"/>
    </row>
    <row r="98" spans="1:12" ht="135.65" customHeight="1">
      <c r="A98" s="284" t="s">
        <v>765</v>
      </c>
      <c r="B98" s="320" t="s">
        <v>764</v>
      </c>
      <c r="C98" s="317" t="s">
        <v>23</v>
      </c>
      <c r="D98" s="316" t="s">
        <v>760</v>
      </c>
      <c r="E98" s="283" t="s">
        <v>726</v>
      </c>
      <c r="F98" s="283" t="s">
        <v>725</v>
      </c>
      <c r="G98" s="315"/>
      <c r="H98" s="315"/>
      <c r="I98" s="315"/>
      <c r="J98" s="314"/>
      <c r="L98" s="282"/>
    </row>
    <row r="99" spans="1:12" ht="135.65" customHeight="1">
      <c r="A99" s="284" t="s">
        <v>763</v>
      </c>
      <c r="B99" s="318"/>
      <c r="C99" s="317" t="s">
        <v>23</v>
      </c>
      <c r="D99" s="316" t="s">
        <v>760</v>
      </c>
      <c r="E99" s="283" t="s">
        <v>726</v>
      </c>
      <c r="F99" s="283" t="s">
        <v>725</v>
      </c>
      <c r="G99" s="315"/>
      <c r="H99" s="315"/>
      <c r="I99" s="315"/>
      <c r="J99" s="314"/>
      <c r="L99" s="282"/>
    </row>
    <row r="100" spans="1:12" ht="135.65" customHeight="1">
      <c r="A100" s="319" t="s">
        <v>762</v>
      </c>
      <c r="B100" s="318"/>
      <c r="C100" s="317" t="s">
        <v>23</v>
      </c>
      <c r="D100" s="316" t="s">
        <v>760</v>
      </c>
      <c r="E100" s="283" t="s">
        <v>726</v>
      </c>
      <c r="F100" s="283" t="s">
        <v>725</v>
      </c>
      <c r="G100" s="315"/>
      <c r="H100" s="315"/>
      <c r="I100" s="315"/>
      <c r="J100" s="314"/>
      <c r="L100" s="282"/>
    </row>
    <row r="101" spans="1:12" ht="124" customHeight="1">
      <c r="A101" s="287" t="s">
        <v>762</v>
      </c>
      <c r="B101" s="313" t="s">
        <v>761</v>
      </c>
      <c r="C101" s="288" t="s">
        <v>23</v>
      </c>
      <c r="D101" s="312" t="s">
        <v>760</v>
      </c>
      <c r="E101" s="311" t="s">
        <v>726</v>
      </c>
      <c r="F101" s="311" t="s">
        <v>725</v>
      </c>
      <c r="G101" s="309"/>
      <c r="H101" s="309"/>
      <c r="I101" s="309"/>
      <c r="J101" s="310"/>
      <c r="K101" s="309"/>
      <c r="L101" s="282"/>
    </row>
    <row r="102" spans="1:12" ht="131.5" customHeight="1">
      <c r="A102" s="286" t="s">
        <v>430</v>
      </c>
      <c r="B102" s="286" t="s">
        <v>759</v>
      </c>
      <c r="C102" s="308" t="s">
        <v>23</v>
      </c>
      <c r="D102" s="307" t="s">
        <v>758</v>
      </c>
      <c r="E102" s="306" t="s">
        <v>41</v>
      </c>
      <c r="F102" s="305" t="s">
        <v>757</v>
      </c>
      <c r="G102" s="37"/>
      <c r="H102" s="304" t="s">
        <v>756</v>
      </c>
      <c r="I102" s="303">
        <v>0</v>
      </c>
      <c r="J102" s="302" t="s">
        <v>755</v>
      </c>
      <c r="K102" s="301" t="s">
        <v>754</v>
      </c>
    </row>
    <row r="103" spans="1:12" ht="115" customHeight="1">
      <c r="A103" s="293" t="s">
        <v>753</v>
      </c>
      <c r="B103" s="293" t="s">
        <v>752</v>
      </c>
      <c r="C103" s="300" t="s">
        <v>174</v>
      </c>
      <c r="D103" s="293" t="s">
        <v>751</v>
      </c>
      <c r="E103" s="300" t="s">
        <v>552</v>
      </c>
      <c r="F103" s="300" t="s">
        <v>750</v>
      </c>
      <c r="G103" s="279"/>
      <c r="H103" s="299" t="s">
        <v>749</v>
      </c>
      <c r="I103" s="297"/>
      <c r="J103" s="298"/>
      <c r="K103" s="297"/>
    </row>
    <row r="104" spans="1:12" ht="88" customHeight="1">
      <c r="A104" s="284" t="s">
        <v>748</v>
      </c>
      <c r="B104" s="284" t="s">
        <v>747</v>
      </c>
      <c r="C104" s="288" t="s">
        <v>23</v>
      </c>
      <c r="D104" s="284" t="s">
        <v>746</v>
      </c>
      <c r="E104" s="283" t="s">
        <v>41</v>
      </c>
      <c r="F104" s="283" t="s">
        <v>745</v>
      </c>
      <c r="H104" s="21"/>
      <c r="I104" s="21"/>
      <c r="J104" s="37"/>
      <c r="L104" s="282"/>
    </row>
    <row r="105" spans="1:12" ht="104.5" customHeight="1">
      <c r="A105" s="284" t="s">
        <v>216</v>
      </c>
      <c r="B105" s="296" t="s">
        <v>215</v>
      </c>
      <c r="C105" s="288" t="s">
        <v>23</v>
      </c>
      <c r="D105" s="284" t="s">
        <v>746</v>
      </c>
      <c r="E105" s="283" t="s">
        <v>41</v>
      </c>
      <c r="F105" s="283" t="s">
        <v>745</v>
      </c>
      <c r="H105" s="21"/>
      <c r="I105" s="21"/>
      <c r="J105" s="37"/>
      <c r="L105" s="282"/>
    </row>
    <row r="106" spans="1:12" ht="114.65" customHeight="1">
      <c r="A106" s="284" t="s">
        <v>744</v>
      </c>
      <c r="B106" s="294" t="s">
        <v>728</v>
      </c>
      <c r="C106" s="288" t="s">
        <v>23</v>
      </c>
      <c r="D106" s="284" t="s">
        <v>727</v>
      </c>
      <c r="E106" s="283" t="s">
        <v>726</v>
      </c>
      <c r="F106" s="283" t="s">
        <v>725</v>
      </c>
      <c r="H106" s="290" t="s">
        <v>743</v>
      </c>
      <c r="I106" s="21"/>
      <c r="J106" s="37"/>
      <c r="L106" s="282"/>
    </row>
    <row r="107" spans="1:12" ht="114.65" customHeight="1">
      <c r="A107" s="284" t="s">
        <v>742</v>
      </c>
      <c r="B107" s="294" t="s">
        <v>728</v>
      </c>
      <c r="C107" s="288" t="s">
        <v>23</v>
      </c>
      <c r="D107" s="284" t="s">
        <v>727</v>
      </c>
      <c r="E107" s="283" t="s">
        <v>726</v>
      </c>
      <c r="F107" s="283" t="s">
        <v>725</v>
      </c>
      <c r="H107" s="290" t="s">
        <v>741</v>
      </c>
      <c r="I107" s="21"/>
      <c r="J107" s="37"/>
      <c r="L107" s="282"/>
    </row>
    <row r="108" spans="1:12" ht="114.65" customHeight="1">
      <c r="A108" s="284" t="s">
        <v>738</v>
      </c>
      <c r="B108" s="294" t="s">
        <v>740</v>
      </c>
      <c r="C108" s="288" t="s">
        <v>23</v>
      </c>
      <c r="D108" s="284" t="s">
        <v>727</v>
      </c>
      <c r="E108" s="283" t="s">
        <v>726</v>
      </c>
      <c r="F108" s="283" t="s">
        <v>725</v>
      </c>
      <c r="H108" s="295" t="s">
        <v>739</v>
      </c>
      <c r="I108" s="21"/>
      <c r="J108" s="37"/>
      <c r="L108" s="282"/>
    </row>
    <row r="109" spans="1:12" ht="114.65" customHeight="1">
      <c r="A109" s="293" t="s">
        <v>738</v>
      </c>
      <c r="B109" s="294" t="s">
        <v>737</v>
      </c>
      <c r="C109" s="288" t="s">
        <v>23</v>
      </c>
      <c r="D109" s="284" t="s">
        <v>727</v>
      </c>
      <c r="E109" s="283" t="s">
        <v>726</v>
      </c>
      <c r="F109" s="283" t="s">
        <v>725</v>
      </c>
      <c r="H109" s="290" t="s">
        <v>736</v>
      </c>
      <c r="I109" s="290"/>
      <c r="J109" s="291"/>
      <c r="K109" s="290"/>
      <c r="L109" s="289"/>
    </row>
    <row r="110" spans="1:12" ht="114.65" customHeight="1">
      <c r="A110" s="293" t="s">
        <v>735</v>
      </c>
      <c r="B110" s="292" t="s">
        <v>728</v>
      </c>
      <c r="C110" s="288" t="s">
        <v>23</v>
      </c>
      <c r="D110" s="284" t="s">
        <v>727</v>
      </c>
      <c r="E110" s="283" t="s">
        <v>726</v>
      </c>
      <c r="F110" s="283" t="s">
        <v>725</v>
      </c>
      <c r="I110" s="290"/>
      <c r="J110" s="291"/>
      <c r="K110" s="290"/>
      <c r="L110" s="289"/>
    </row>
    <row r="111" spans="1:12" ht="101.5" customHeight="1">
      <c r="A111" s="284" t="s">
        <v>734</v>
      </c>
      <c r="B111" s="284" t="s">
        <v>728</v>
      </c>
      <c r="C111" s="288" t="s">
        <v>23</v>
      </c>
      <c r="D111" s="287" t="s">
        <v>727</v>
      </c>
      <c r="E111" s="283" t="s">
        <v>726</v>
      </c>
      <c r="F111" s="283" t="s">
        <v>725</v>
      </c>
      <c r="H111" s="286" t="s">
        <v>199</v>
      </c>
      <c r="I111" s="21"/>
      <c r="J111" s="37"/>
      <c r="L111" s="282"/>
    </row>
    <row r="112" spans="1:12" ht="117.65" customHeight="1">
      <c r="A112" s="284" t="s">
        <v>733</v>
      </c>
      <c r="B112" s="284" t="s">
        <v>732</v>
      </c>
      <c r="C112" s="285" t="s">
        <v>23</v>
      </c>
      <c r="D112" s="284" t="s">
        <v>731</v>
      </c>
      <c r="E112" s="283" t="s">
        <v>726</v>
      </c>
      <c r="F112" s="283" t="s">
        <v>725</v>
      </c>
      <c r="H112" s="21"/>
      <c r="I112" s="21"/>
      <c r="J112" s="37"/>
      <c r="L112" s="282"/>
    </row>
    <row r="113" spans="1:12" ht="91" customHeight="1">
      <c r="A113" s="284" t="s">
        <v>730</v>
      </c>
      <c r="B113" s="284" t="s">
        <v>728</v>
      </c>
      <c r="C113" s="285" t="s">
        <v>23</v>
      </c>
      <c r="D113" s="284" t="s">
        <v>727</v>
      </c>
      <c r="E113" s="283" t="s">
        <v>726</v>
      </c>
      <c r="F113" s="283" t="s">
        <v>725</v>
      </c>
      <c r="H113" s="21"/>
      <c r="I113" s="21"/>
      <c r="J113" s="37"/>
      <c r="L113" s="282"/>
    </row>
    <row r="114" spans="1:12" ht="78" customHeight="1">
      <c r="A114" s="284" t="s">
        <v>729</v>
      </c>
      <c r="B114" s="284" t="s">
        <v>728</v>
      </c>
      <c r="C114" s="285" t="s">
        <v>23</v>
      </c>
      <c r="D114" s="284" t="s">
        <v>727</v>
      </c>
      <c r="E114" s="283" t="s">
        <v>726</v>
      </c>
      <c r="F114" s="283" t="s">
        <v>725</v>
      </c>
      <c r="H114" s="21"/>
      <c r="I114" s="21"/>
      <c r="J114" s="21"/>
      <c r="L114" s="282"/>
    </row>
    <row r="115" spans="1:12" ht="47.5" customHeight="1">
      <c r="A115" s="281"/>
      <c r="B115" s="21"/>
      <c r="C115" s="21"/>
      <c r="D115" s="21"/>
      <c r="E115" s="21"/>
      <c r="F115" s="280"/>
      <c r="H115" s="21"/>
      <c r="I115" s="21"/>
      <c r="J115" s="21"/>
    </row>
    <row r="116" spans="1:12">
      <c r="G116" s="279"/>
      <c r="K116"/>
    </row>
    <row r="117" spans="1:12">
      <c r="K117"/>
    </row>
    <row r="118" spans="1:12">
      <c r="K118"/>
    </row>
    <row r="119" spans="1:12">
      <c r="K119"/>
    </row>
    <row r="120" spans="1:12">
      <c r="K120"/>
    </row>
    <row r="121" spans="1:12">
      <c r="K121"/>
    </row>
    <row r="122" spans="1:12">
      <c r="K122"/>
    </row>
    <row r="123" spans="1:12">
      <c r="K123"/>
    </row>
    <row r="124" spans="1:12">
      <c r="K124"/>
    </row>
    <row r="125" spans="1:12">
      <c r="K125"/>
    </row>
    <row r="126" spans="1:12">
      <c r="K126"/>
    </row>
    <row r="127" spans="1:12">
      <c r="K127"/>
    </row>
    <row r="128" spans="1:12">
      <c r="K128"/>
    </row>
    <row r="129" spans="11:11">
      <c r="K129"/>
    </row>
    <row r="130" spans="11:11">
      <c r="K130"/>
    </row>
    <row r="131" spans="11:11">
      <c r="K131"/>
    </row>
    <row r="132" spans="11:11">
      <c r="K132"/>
    </row>
    <row r="133" spans="11:11">
      <c r="K133"/>
    </row>
    <row r="134" spans="11:11">
      <c r="K134"/>
    </row>
    <row r="135" spans="11:11">
      <c r="K135"/>
    </row>
    <row r="136" spans="11:11">
      <c r="K136"/>
    </row>
    <row r="137" spans="11:11">
      <c r="K137"/>
    </row>
    <row r="138" spans="11:11">
      <c r="K138"/>
    </row>
    <row r="139" spans="11:11">
      <c r="K139"/>
    </row>
    <row r="140" spans="11:11">
      <c r="K140"/>
    </row>
    <row r="141" spans="11:11">
      <c r="K141"/>
    </row>
    <row r="142" spans="11:11">
      <c r="K142"/>
    </row>
    <row r="143" spans="11:11">
      <c r="K143"/>
    </row>
    <row r="144" spans="11:11">
      <c r="K144"/>
    </row>
    <row r="145" spans="11:11">
      <c r="K145"/>
    </row>
    <row r="146" spans="11:11">
      <c r="K146"/>
    </row>
    <row r="147" spans="11:11">
      <c r="K147"/>
    </row>
    <row r="148" spans="11:11">
      <c r="K148"/>
    </row>
    <row r="149" spans="11:11">
      <c r="K149"/>
    </row>
    <row r="150" spans="11:11">
      <c r="K150"/>
    </row>
    <row r="151" spans="11:11">
      <c r="K151"/>
    </row>
    <row r="152" spans="11:11">
      <c r="K152"/>
    </row>
    <row r="153" spans="11:11">
      <c r="K153"/>
    </row>
    <row r="154" spans="11:11">
      <c r="K154"/>
    </row>
    <row r="155" spans="11:11">
      <c r="K155"/>
    </row>
    <row r="156" spans="11:11">
      <c r="K156"/>
    </row>
    <row r="157" spans="11:11">
      <c r="K157"/>
    </row>
    <row r="158" spans="11:11">
      <c r="K158"/>
    </row>
    <row r="159" spans="11:11">
      <c r="K159"/>
    </row>
    <row r="160" spans="11:11">
      <c r="K160"/>
    </row>
    <row r="161" spans="11:11">
      <c r="K161"/>
    </row>
    <row r="162" spans="11:11">
      <c r="K162"/>
    </row>
    <row r="163" spans="11:11">
      <c r="K163"/>
    </row>
    <row r="164" spans="11:11">
      <c r="K164"/>
    </row>
    <row r="165" spans="11:11">
      <c r="K165"/>
    </row>
    <row r="166" spans="11:11">
      <c r="K166"/>
    </row>
    <row r="167" spans="11:11">
      <c r="K167"/>
    </row>
    <row r="168" spans="11:11">
      <c r="K168"/>
    </row>
    <row r="169" spans="11:11">
      <c r="K169"/>
    </row>
    <row r="170" spans="11:11">
      <c r="K170"/>
    </row>
    <row r="171" spans="11:11">
      <c r="K171"/>
    </row>
    <row r="172" spans="11:11">
      <c r="K172"/>
    </row>
    <row r="173" spans="11:11">
      <c r="K173"/>
    </row>
    <row r="174" spans="11:11">
      <c r="K174"/>
    </row>
    <row r="175" spans="11:11">
      <c r="K175"/>
    </row>
    <row r="176" spans="11:11">
      <c r="K176"/>
    </row>
    <row r="177" spans="11:11">
      <c r="K177"/>
    </row>
    <row r="178" spans="11:11">
      <c r="K178"/>
    </row>
    <row r="179" spans="11:11">
      <c r="K179"/>
    </row>
    <row r="180" spans="11:11">
      <c r="K180"/>
    </row>
    <row r="181" spans="11:11">
      <c r="K181"/>
    </row>
    <row r="182" spans="11:11">
      <c r="K182"/>
    </row>
    <row r="183" spans="11:11">
      <c r="K183"/>
    </row>
    <row r="184" spans="11:11">
      <c r="K184"/>
    </row>
    <row r="185" spans="11:11">
      <c r="K185"/>
    </row>
    <row r="186" spans="11:11">
      <c r="K186"/>
    </row>
    <row r="187" spans="11:11">
      <c r="K187"/>
    </row>
    <row r="188" spans="11:11">
      <c r="K188"/>
    </row>
    <row r="189" spans="11:11">
      <c r="K189"/>
    </row>
    <row r="190" spans="11:11">
      <c r="K190"/>
    </row>
    <row r="191" spans="11:11">
      <c r="K191"/>
    </row>
    <row r="192" spans="11:11">
      <c r="K192"/>
    </row>
    <row r="193" spans="11:11">
      <c r="K193"/>
    </row>
    <row r="194" spans="11:11">
      <c r="K194"/>
    </row>
    <row r="195" spans="11:11">
      <c r="K195"/>
    </row>
    <row r="196" spans="11:11">
      <c r="K196"/>
    </row>
    <row r="197" spans="11:11">
      <c r="K197"/>
    </row>
    <row r="198" spans="11:11">
      <c r="K198"/>
    </row>
    <row r="199" spans="11:11">
      <c r="K199"/>
    </row>
    <row r="200" spans="11:11">
      <c r="K200"/>
    </row>
    <row r="201" spans="11:11">
      <c r="K201"/>
    </row>
    <row r="202" spans="11:11">
      <c r="K202"/>
    </row>
    <row r="203" spans="11:11">
      <c r="K203"/>
    </row>
    <row r="204" spans="11:11">
      <c r="K204"/>
    </row>
    <row r="205" spans="11:11">
      <c r="K205"/>
    </row>
    <row r="206" spans="11:11">
      <c r="K206"/>
    </row>
    <row r="207" spans="11:11">
      <c r="K207"/>
    </row>
    <row r="208" spans="11:11">
      <c r="K208"/>
    </row>
    <row r="209" spans="11:11">
      <c r="K209"/>
    </row>
    <row r="210" spans="11:11">
      <c r="K210"/>
    </row>
    <row r="211" spans="11:11">
      <c r="K211"/>
    </row>
    <row r="212" spans="11:11">
      <c r="K212"/>
    </row>
    <row r="213" spans="11:11">
      <c r="K213"/>
    </row>
    <row r="214" spans="11:11">
      <c r="K214"/>
    </row>
    <row r="215" spans="11:11">
      <c r="K215"/>
    </row>
    <row r="216" spans="11:11">
      <c r="K216"/>
    </row>
    <row r="217" spans="11:11">
      <c r="K217"/>
    </row>
    <row r="218" spans="11:11">
      <c r="K218"/>
    </row>
    <row r="219" spans="11:11">
      <c r="K219"/>
    </row>
    <row r="220" spans="11:11">
      <c r="K220"/>
    </row>
    <row r="221" spans="11:11">
      <c r="K221"/>
    </row>
    <row r="222" spans="11:11">
      <c r="K222"/>
    </row>
    <row r="223" spans="11:11">
      <c r="K223"/>
    </row>
    <row r="224" spans="11:11">
      <c r="K224"/>
    </row>
    <row r="225" spans="11:11">
      <c r="K225"/>
    </row>
    <row r="226" spans="11:11">
      <c r="K226"/>
    </row>
    <row r="227" spans="11:11">
      <c r="K227"/>
    </row>
    <row r="228" spans="11:11">
      <c r="K228"/>
    </row>
    <row r="229" spans="11:11">
      <c r="K229"/>
    </row>
    <row r="230" spans="11:11">
      <c r="K230"/>
    </row>
    <row r="231" spans="11:11">
      <c r="K231"/>
    </row>
    <row r="232" spans="11:11">
      <c r="K232"/>
    </row>
    <row r="233" spans="11:11">
      <c r="K233"/>
    </row>
    <row r="234" spans="11:11">
      <c r="K234"/>
    </row>
    <row r="235" spans="11:11">
      <c r="K235"/>
    </row>
    <row r="236" spans="11:11">
      <c r="K236"/>
    </row>
    <row r="237" spans="11:11">
      <c r="K237"/>
    </row>
    <row r="238" spans="11:11">
      <c r="K238"/>
    </row>
    <row r="239" spans="11:11">
      <c r="K239"/>
    </row>
    <row r="240" spans="11:11">
      <c r="K240"/>
    </row>
    <row r="241" spans="11:11">
      <c r="K241"/>
    </row>
    <row r="242" spans="11:11">
      <c r="K242"/>
    </row>
    <row r="243" spans="11:11">
      <c r="K243"/>
    </row>
    <row r="244" spans="11:11">
      <c r="K244"/>
    </row>
    <row r="245" spans="11:11">
      <c r="K245"/>
    </row>
    <row r="246" spans="11:11">
      <c r="K246"/>
    </row>
    <row r="247" spans="11:11">
      <c r="K247"/>
    </row>
    <row r="248" spans="11:11">
      <c r="K248"/>
    </row>
    <row r="249" spans="11:11">
      <c r="K249"/>
    </row>
    <row r="250" spans="11:11">
      <c r="K250"/>
    </row>
    <row r="251" spans="11:11">
      <c r="K251"/>
    </row>
    <row r="252" spans="11:11">
      <c r="K252"/>
    </row>
    <row r="253" spans="11:11">
      <c r="K253"/>
    </row>
    <row r="254" spans="11:11">
      <c r="K254"/>
    </row>
    <row r="255" spans="11:11">
      <c r="K255"/>
    </row>
    <row r="256" spans="11:11">
      <c r="K256"/>
    </row>
    <row r="257" spans="11:11">
      <c r="K257"/>
    </row>
    <row r="258" spans="11:11">
      <c r="K258"/>
    </row>
    <row r="259" spans="11:11">
      <c r="K259"/>
    </row>
    <row r="260" spans="11:11">
      <c r="K260"/>
    </row>
    <row r="261" spans="11:11">
      <c r="K261"/>
    </row>
    <row r="262" spans="11:11">
      <c r="K262"/>
    </row>
    <row r="263" spans="11:11">
      <c r="K263"/>
    </row>
    <row r="264" spans="11:11">
      <c r="K264"/>
    </row>
    <row r="265" spans="11:11">
      <c r="K265"/>
    </row>
    <row r="266" spans="11:11">
      <c r="K266"/>
    </row>
    <row r="267" spans="11:11">
      <c r="K267"/>
    </row>
    <row r="268" spans="11:11">
      <c r="K268"/>
    </row>
    <row r="269" spans="11:11">
      <c r="K269"/>
    </row>
    <row r="270" spans="11:11">
      <c r="K270"/>
    </row>
    <row r="271" spans="11:11">
      <c r="K271"/>
    </row>
    <row r="272" spans="11:11">
      <c r="K272"/>
    </row>
    <row r="273" spans="11:11">
      <c r="K273"/>
    </row>
    <row r="274" spans="11:11">
      <c r="K274"/>
    </row>
    <row r="275" spans="11:11">
      <c r="K275"/>
    </row>
    <row r="276" spans="11:11">
      <c r="K276"/>
    </row>
    <row r="277" spans="11:11">
      <c r="K277"/>
    </row>
    <row r="278" spans="11:11">
      <c r="K278"/>
    </row>
    <row r="279" spans="11:11">
      <c r="K279"/>
    </row>
    <row r="280" spans="11:11">
      <c r="K280"/>
    </row>
    <row r="281" spans="11:11">
      <c r="K281"/>
    </row>
    <row r="282" spans="11:11">
      <c r="K282"/>
    </row>
    <row r="283" spans="11:11">
      <c r="K283"/>
    </row>
    <row r="284" spans="11:11">
      <c r="K284"/>
    </row>
    <row r="285" spans="11:11">
      <c r="K285"/>
    </row>
    <row r="286" spans="11:11">
      <c r="K286"/>
    </row>
    <row r="287" spans="11:11">
      <c r="K287"/>
    </row>
    <row r="288" spans="11:11">
      <c r="K288"/>
    </row>
    <row r="289" spans="11:11">
      <c r="K289"/>
    </row>
    <row r="290" spans="11:11">
      <c r="K290"/>
    </row>
    <row r="291" spans="11:11">
      <c r="K291"/>
    </row>
    <row r="292" spans="11:11">
      <c r="K292"/>
    </row>
    <row r="293" spans="11:11">
      <c r="K293"/>
    </row>
    <row r="294" spans="11:11">
      <c r="K294"/>
    </row>
    <row r="295" spans="11:11">
      <c r="K295"/>
    </row>
    <row r="296" spans="11:11">
      <c r="K296"/>
    </row>
    <row r="297" spans="11:11">
      <c r="K297"/>
    </row>
    <row r="298" spans="11:11">
      <c r="K298"/>
    </row>
    <row r="299" spans="11:11">
      <c r="K299"/>
    </row>
    <row r="300" spans="11:11">
      <c r="K300"/>
    </row>
    <row r="301" spans="11:11">
      <c r="K301"/>
    </row>
    <row r="302" spans="11:11">
      <c r="K302"/>
    </row>
    <row r="303" spans="11:11">
      <c r="K303"/>
    </row>
    <row r="304" spans="11:11">
      <c r="K304"/>
    </row>
    <row r="305" spans="11:11">
      <c r="K305"/>
    </row>
    <row r="306" spans="11:11">
      <c r="K306"/>
    </row>
    <row r="307" spans="11:11">
      <c r="K307"/>
    </row>
    <row r="308" spans="11:11">
      <c r="K308"/>
    </row>
    <row r="309" spans="11:11">
      <c r="K309"/>
    </row>
    <row r="310" spans="11:11">
      <c r="K310"/>
    </row>
    <row r="311" spans="11:11">
      <c r="K311"/>
    </row>
    <row r="312" spans="11:11">
      <c r="K312"/>
    </row>
    <row r="313" spans="11:11">
      <c r="K313"/>
    </row>
    <row r="314" spans="11:11">
      <c r="K314"/>
    </row>
    <row r="315" spans="11:11">
      <c r="K315"/>
    </row>
    <row r="316" spans="11:11">
      <c r="K316"/>
    </row>
    <row r="317" spans="11:11">
      <c r="K317"/>
    </row>
    <row r="318" spans="11:11">
      <c r="K318"/>
    </row>
    <row r="319" spans="11:11">
      <c r="K319"/>
    </row>
    <row r="320" spans="11:11">
      <c r="K320"/>
    </row>
    <row r="321" spans="11:11">
      <c r="K321"/>
    </row>
    <row r="322" spans="11:11">
      <c r="K322"/>
    </row>
    <row r="323" spans="11:11">
      <c r="K323"/>
    </row>
    <row r="324" spans="11:11">
      <c r="K324"/>
    </row>
    <row r="325" spans="11:11">
      <c r="K325"/>
    </row>
    <row r="326" spans="11:11">
      <c r="K326"/>
    </row>
    <row r="327" spans="11:11">
      <c r="K327"/>
    </row>
  </sheetData>
  <autoFilter ref="A1:H34" xr:uid="{7C13DE90-0B6C-430E-8C3C-D3BEC476BE15}"/>
  <mergeCells count="14">
    <mergeCell ref="K2:K3"/>
    <mergeCell ref="A4:K4"/>
    <mergeCell ref="A17:K17"/>
    <mergeCell ref="A52:K52"/>
    <mergeCell ref="A71:K71"/>
    <mergeCell ref="B98:B100"/>
    <mergeCell ref="I1:J1"/>
    <mergeCell ref="A2:A3"/>
    <mergeCell ref="D2:D3"/>
    <mergeCell ref="E2:E3"/>
    <mergeCell ref="F2:F3"/>
    <mergeCell ref="I2:I3"/>
    <mergeCell ref="A58:K58"/>
    <mergeCell ref="A65:K6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75E04-2F78-4686-9BF6-D1E3D5C9AAC5}">
  <dimension ref="A1:K151"/>
  <sheetViews>
    <sheetView zoomScale="90" zoomScaleNormal="90" workbookViewId="0">
      <pane xSplit="3" ySplit="4" topLeftCell="D5" activePane="bottomRight" state="frozen"/>
      <selection pane="topRight" activeCell="D1" sqref="D1"/>
      <selection pane="bottomLeft" activeCell="A5" sqref="A5"/>
      <selection pane="bottomRight" activeCell="A129" sqref="A129:A130"/>
    </sheetView>
  </sheetViews>
  <sheetFormatPr defaultColWidth="8.81640625" defaultRowHeight="14.5"/>
  <cols>
    <col min="1" max="1" width="40.453125" style="214" customWidth="1"/>
    <col min="2" max="2" width="45.7265625" style="214" customWidth="1"/>
    <col min="3" max="3" width="20.7265625" style="214" customWidth="1"/>
    <col min="4" max="4" width="22.7265625" style="214" customWidth="1"/>
    <col min="5" max="5" width="18.7265625" style="214" customWidth="1"/>
    <col min="6" max="6" width="17" style="214" customWidth="1"/>
    <col min="7" max="7" width="21.7265625" style="214" customWidth="1"/>
    <col min="8" max="9" width="14.7265625" style="214" customWidth="1"/>
    <col min="10" max="10" width="21.7265625" style="214" customWidth="1"/>
    <col min="11" max="16384" width="8.81640625" style="214"/>
  </cols>
  <sheetData>
    <row r="1" spans="1:11" ht="30.5" thickBot="1">
      <c r="A1" s="208" t="s">
        <v>572</v>
      </c>
      <c r="B1" s="208" t="s">
        <v>1</v>
      </c>
      <c r="C1" s="208" t="s">
        <v>2</v>
      </c>
      <c r="D1" s="208" t="s">
        <v>3</v>
      </c>
      <c r="E1" s="208" t="s">
        <v>4</v>
      </c>
      <c r="F1" s="208" t="s">
        <v>5</v>
      </c>
      <c r="G1" s="209" t="s">
        <v>573</v>
      </c>
      <c r="H1" s="210" t="s">
        <v>574</v>
      </c>
      <c r="I1" s="211"/>
      <c r="J1" s="212" t="s">
        <v>8</v>
      </c>
      <c r="K1" s="213"/>
    </row>
    <row r="2" spans="1:11" ht="20">
      <c r="A2" s="215"/>
      <c r="B2" s="216"/>
      <c r="C2" s="216"/>
      <c r="D2" s="217"/>
      <c r="E2" s="217"/>
      <c r="F2" s="217"/>
      <c r="G2" s="218" t="s">
        <v>9</v>
      </c>
      <c r="H2" s="219" t="s">
        <v>10</v>
      </c>
      <c r="I2" s="220" t="s">
        <v>11</v>
      </c>
      <c r="J2" s="219" t="s">
        <v>12</v>
      </c>
      <c r="K2" s="213"/>
    </row>
    <row r="3" spans="1:11" ht="36.75" customHeight="1">
      <c r="A3" s="221"/>
      <c r="B3" s="222"/>
      <c r="C3" s="222"/>
      <c r="D3" s="222"/>
      <c r="E3" s="222"/>
      <c r="F3" s="222"/>
      <c r="G3" s="223" t="s">
        <v>13</v>
      </c>
      <c r="H3" s="224"/>
      <c r="I3" s="225" t="s">
        <v>575</v>
      </c>
      <c r="J3" s="224"/>
      <c r="K3" s="226"/>
    </row>
    <row r="4" spans="1:11">
      <c r="A4" s="227"/>
      <c r="B4" s="228"/>
      <c r="C4" s="228"/>
      <c r="D4" s="228"/>
      <c r="E4" s="228"/>
      <c r="F4" s="228"/>
      <c r="G4" s="229"/>
      <c r="H4" s="230"/>
      <c r="I4" s="231" t="s">
        <v>576</v>
      </c>
      <c r="J4" s="230"/>
      <c r="K4" s="226"/>
    </row>
    <row r="5" spans="1:11" ht="82.5" customHeight="1">
      <c r="A5" s="232" t="s">
        <v>577</v>
      </c>
      <c r="B5" s="233"/>
      <c r="C5" s="233"/>
      <c r="D5" s="233"/>
      <c r="E5" s="233"/>
      <c r="F5" s="233"/>
      <c r="G5" s="233"/>
      <c r="H5" s="233"/>
      <c r="I5" s="233"/>
      <c r="J5" s="233"/>
      <c r="K5" s="213"/>
    </row>
    <row r="6" spans="1:11" ht="40.5" customHeight="1">
      <c r="A6" s="234" t="s">
        <v>517</v>
      </c>
      <c r="B6" s="235"/>
      <c r="C6" s="235" t="s">
        <v>23</v>
      </c>
      <c r="D6" s="235" t="s">
        <v>578</v>
      </c>
      <c r="E6" s="236" t="s">
        <v>579</v>
      </c>
      <c r="F6" s="235" t="s">
        <v>26</v>
      </c>
      <c r="G6" s="235"/>
      <c r="H6" s="235"/>
      <c r="I6" s="235"/>
      <c r="J6" s="237">
        <v>59000</v>
      </c>
      <c r="K6" s="226"/>
    </row>
    <row r="7" spans="1:11" ht="40.5" customHeight="1">
      <c r="A7" s="238"/>
      <c r="B7" s="239"/>
      <c r="C7" s="239"/>
      <c r="D7" s="239"/>
      <c r="E7" s="240" t="s">
        <v>580</v>
      </c>
      <c r="F7" s="239"/>
      <c r="G7" s="239"/>
      <c r="H7" s="239"/>
      <c r="I7" s="239"/>
      <c r="J7" s="241"/>
      <c r="K7" s="226"/>
    </row>
    <row r="8" spans="1:11" ht="40.5" customHeight="1">
      <c r="A8" s="242"/>
      <c r="B8" s="243"/>
      <c r="C8" s="243"/>
      <c r="D8" s="243"/>
      <c r="E8" s="244" t="s">
        <v>581</v>
      </c>
      <c r="F8" s="243"/>
      <c r="G8" s="243"/>
      <c r="H8" s="243"/>
      <c r="I8" s="243"/>
      <c r="J8" s="245"/>
      <c r="K8" s="226"/>
    </row>
    <row r="9" spans="1:11" ht="40.5" customHeight="1">
      <c r="A9" s="234" t="s">
        <v>516</v>
      </c>
      <c r="B9" s="246"/>
      <c r="C9" s="235" t="s">
        <v>23</v>
      </c>
      <c r="D9" s="247" t="s">
        <v>582</v>
      </c>
      <c r="E9" s="235" t="s">
        <v>580</v>
      </c>
      <c r="F9" s="235" t="s">
        <v>26</v>
      </c>
      <c r="G9" s="235" t="s">
        <v>583</v>
      </c>
      <c r="H9" s="246"/>
      <c r="I9" s="246"/>
      <c r="J9" s="237">
        <v>0</v>
      </c>
      <c r="K9" s="213"/>
    </row>
    <row r="10" spans="1:11" ht="30">
      <c r="A10" s="242"/>
      <c r="B10" s="248"/>
      <c r="C10" s="243"/>
      <c r="D10" s="249" t="s">
        <v>578</v>
      </c>
      <c r="E10" s="243"/>
      <c r="F10" s="243"/>
      <c r="G10" s="243"/>
      <c r="H10" s="248"/>
      <c r="I10" s="248"/>
      <c r="J10" s="245"/>
      <c r="K10" s="213"/>
    </row>
    <row r="11" spans="1:11" ht="140">
      <c r="A11" s="250" t="s">
        <v>584</v>
      </c>
      <c r="B11" s="250"/>
      <c r="C11" s="250" t="s">
        <v>183</v>
      </c>
      <c r="D11" s="250" t="s">
        <v>578</v>
      </c>
      <c r="E11" s="250" t="s">
        <v>580</v>
      </c>
      <c r="F11" s="250" t="s">
        <v>26</v>
      </c>
      <c r="G11" s="250" t="s">
        <v>585</v>
      </c>
      <c r="H11" s="250"/>
      <c r="I11" s="250"/>
      <c r="J11" s="34">
        <v>21000</v>
      </c>
      <c r="K11" s="213"/>
    </row>
    <row r="12" spans="1:11" ht="50">
      <c r="A12" s="250" t="s">
        <v>499</v>
      </c>
      <c r="B12" s="250" t="s">
        <v>490</v>
      </c>
      <c r="C12" s="250" t="s">
        <v>23</v>
      </c>
      <c r="D12" s="250" t="s">
        <v>586</v>
      </c>
      <c r="E12" s="250"/>
      <c r="F12" s="250" t="s">
        <v>489</v>
      </c>
      <c r="G12" s="250"/>
      <c r="H12" s="250"/>
      <c r="I12" s="250"/>
      <c r="J12" s="34">
        <v>0</v>
      </c>
      <c r="K12" s="213"/>
    </row>
    <row r="13" spans="1:11" ht="50">
      <c r="A13" s="250" t="s">
        <v>497</v>
      </c>
      <c r="B13" s="250" t="s">
        <v>490</v>
      </c>
      <c r="C13" s="250" t="s">
        <v>23</v>
      </c>
      <c r="D13" s="250" t="s">
        <v>587</v>
      </c>
      <c r="E13" s="250" t="s">
        <v>588</v>
      </c>
      <c r="F13" s="250" t="s">
        <v>489</v>
      </c>
      <c r="G13" s="250"/>
      <c r="H13" s="250"/>
      <c r="I13" s="250"/>
      <c r="J13" s="34">
        <v>0</v>
      </c>
      <c r="K13" s="213"/>
    </row>
    <row r="14" spans="1:11" ht="50">
      <c r="A14" s="250" t="s">
        <v>496</v>
      </c>
      <c r="B14" s="250" t="s">
        <v>490</v>
      </c>
      <c r="C14" s="250" t="s">
        <v>23</v>
      </c>
      <c r="D14" s="250" t="s">
        <v>587</v>
      </c>
      <c r="E14" s="250" t="s">
        <v>588</v>
      </c>
      <c r="F14" s="250" t="s">
        <v>489</v>
      </c>
      <c r="G14" s="250"/>
      <c r="H14" s="250"/>
      <c r="I14" s="250"/>
      <c r="J14" s="34">
        <v>0</v>
      </c>
      <c r="K14" s="213"/>
    </row>
    <row r="15" spans="1:11" ht="50">
      <c r="A15" s="250" t="s">
        <v>493</v>
      </c>
      <c r="B15" s="250" t="s">
        <v>490</v>
      </c>
      <c r="C15" s="250" t="s">
        <v>23</v>
      </c>
      <c r="D15" s="250" t="s">
        <v>587</v>
      </c>
      <c r="E15" s="250" t="s">
        <v>588</v>
      </c>
      <c r="F15" s="250" t="s">
        <v>489</v>
      </c>
      <c r="G15" s="250"/>
      <c r="H15" s="250"/>
      <c r="I15" s="250"/>
      <c r="J15" s="34">
        <v>0</v>
      </c>
      <c r="K15" s="213"/>
    </row>
    <row r="16" spans="1:11" ht="50">
      <c r="A16" s="250" t="s">
        <v>492</v>
      </c>
      <c r="B16" s="250" t="s">
        <v>490</v>
      </c>
      <c r="C16" s="250" t="s">
        <v>23</v>
      </c>
      <c r="D16" s="250" t="s">
        <v>587</v>
      </c>
      <c r="E16" s="250" t="s">
        <v>588</v>
      </c>
      <c r="F16" s="250" t="s">
        <v>489</v>
      </c>
      <c r="G16" s="250"/>
      <c r="H16" s="250"/>
      <c r="I16" s="250"/>
      <c r="J16" s="34">
        <v>0</v>
      </c>
      <c r="K16" s="213"/>
    </row>
    <row r="17" spans="1:11" ht="50">
      <c r="A17" s="250" t="s">
        <v>491</v>
      </c>
      <c r="B17" s="250" t="s">
        <v>490</v>
      </c>
      <c r="C17" s="250" t="s">
        <v>23</v>
      </c>
      <c r="D17" s="250" t="s">
        <v>587</v>
      </c>
      <c r="E17" s="250" t="s">
        <v>588</v>
      </c>
      <c r="F17" s="250" t="s">
        <v>489</v>
      </c>
      <c r="G17" s="250"/>
      <c r="H17" s="250"/>
      <c r="I17" s="250"/>
      <c r="J17" s="34">
        <v>0</v>
      </c>
      <c r="K17" s="213"/>
    </row>
    <row r="18" spans="1:11" ht="45" customHeight="1">
      <c r="A18" s="234" t="s">
        <v>488</v>
      </c>
      <c r="B18" s="235" t="s">
        <v>589</v>
      </c>
      <c r="C18" s="235" t="s">
        <v>183</v>
      </c>
      <c r="D18" s="250" t="s">
        <v>590</v>
      </c>
      <c r="E18" s="235" t="s">
        <v>552</v>
      </c>
      <c r="F18" s="235" t="s">
        <v>97</v>
      </c>
      <c r="G18" s="235" t="s">
        <v>591</v>
      </c>
      <c r="H18" s="246"/>
      <c r="I18" s="246"/>
      <c r="J18" s="237">
        <v>35050</v>
      </c>
      <c r="K18" s="213"/>
    </row>
    <row r="19" spans="1:11" ht="45" customHeight="1">
      <c r="A19" s="238"/>
      <c r="B19" s="239"/>
      <c r="C19" s="239"/>
      <c r="D19" s="250" t="s">
        <v>592</v>
      </c>
      <c r="E19" s="239"/>
      <c r="F19" s="239"/>
      <c r="G19" s="239"/>
      <c r="H19" s="251"/>
      <c r="I19" s="251"/>
      <c r="J19" s="241"/>
      <c r="K19" s="213"/>
    </row>
    <row r="20" spans="1:11" ht="45" customHeight="1">
      <c r="A20" s="238"/>
      <c r="B20" s="239"/>
      <c r="C20" s="239"/>
      <c r="D20" s="250" t="s">
        <v>593</v>
      </c>
      <c r="E20" s="239"/>
      <c r="F20" s="239"/>
      <c r="G20" s="239"/>
      <c r="H20" s="251"/>
      <c r="I20" s="251"/>
      <c r="J20" s="241"/>
      <c r="K20" s="213"/>
    </row>
    <row r="21" spans="1:11" ht="45" customHeight="1">
      <c r="A21" s="242"/>
      <c r="B21" s="243"/>
      <c r="C21" s="243"/>
      <c r="D21" s="250" t="s">
        <v>594</v>
      </c>
      <c r="E21" s="243"/>
      <c r="F21" s="243"/>
      <c r="G21" s="243"/>
      <c r="H21" s="248"/>
      <c r="I21" s="248"/>
      <c r="J21" s="245"/>
      <c r="K21" s="213"/>
    </row>
    <row r="22" spans="1:11" ht="30">
      <c r="A22" s="250" t="s">
        <v>404</v>
      </c>
      <c r="B22" s="250"/>
      <c r="C22" s="250" t="s">
        <v>23</v>
      </c>
      <c r="D22" s="250" t="s">
        <v>595</v>
      </c>
      <c r="E22" s="250"/>
      <c r="F22" s="250" t="s">
        <v>401</v>
      </c>
      <c r="G22" s="250"/>
      <c r="H22" s="250"/>
      <c r="I22" s="250"/>
      <c r="J22" s="34">
        <v>0</v>
      </c>
      <c r="K22" s="213"/>
    </row>
    <row r="23" spans="1:11" ht="40">
      <c r="A23" s="250" t="s">
        <v>159</v>
      </c>
      <c r="B23" s="250"/>
      <c r="C23" s="250" t="s">
        <v>23</v>
      </c>
      <c r="D23" s="250" t="s">
        <v>578</v>
      </c>
      <c r="E23" s="250" t="s">
        <v>596</v>
      </c>
      <c r="F23" s="250" t="s">
        <v>26</v>
      </c>
      <c r="G23" s="250"/>
      <c r="H23" s="250"/>
      <c r="I23" s="250"/>
      <c r="J23" s="34">
        <v>62500</v>
      </c>
      <c r="K23" s="213"/>
    </row>
    <row r="24" spans="1:11" ht="82.5" customHeight="1">
      <c r="A24" s="234" t="s">
        <v>277</v>
      </c>
      <c r="B24" s="246"/>
      <c r="C24" s="246"/>
      <c r="D24" s="250" t="s">
        <v>595</v>
      </c>
      <c r="E24" s="235" t="s">
        <v>597</v>
      </c>
      <c r="F24" s="235" t="s">
        <v>97</v>
      </c>
      <c r="G24" s="235" t="s">
        <v>598</v>
      </c>
      <c r="H24" s="235"/>
      <c r="I24" s="235"/>
      <c r="J24" s="237">
        <v>0</v>
      </c>
      <c r="K24" s="213"/>
    </row>
    <row r="25" spans="1:11" ht="82.5" customHeight="1">
      <c r="A25" s="242"/>
      <c r="B25" s="248"/>
      <c r="C25" s="248"/>
      <c r="D25" s="250" t="s">
        <v>578</v>
      </c>
      <c r="E25" s="243"/>
      <c r="F25" s="243"/>
      <c r="G25" s="243"/>
      <c r="H25" s="243"/>
      <c r="I25" s="243"/>
      <c r="J25" s="245"/>
      <c r="K25" s="213"/>
    </row>
    <row r="26" spans="1:11" ht="409.5">
      <c r="A26" s="250" t="s">
        <v>27</v>
      </c>
      <c r="B26" s="250" t="s">
        <v>459</v>
      </c>
      <c r="C26" s="250" t="s">
        <v>23</v>
      </c>
      <c r="D26" s="250" t="s">
        <v>582</v>
      </c>
      <c r="E26" s="250" t="s">
        <v>599</v>
      </c>
      <c r="F26" s="250" t="s">
        <v>30</v>
      </c>
      <c r="G26" s="250" t="s">
        <v>600</v>
      </c>
      <c r="H26" s="250"/>
      <c r="I26" s="250"/>
      <c r="J26" s="252">
        <v>120000</v>
      </c>
      <c r="K26" s="213"/>
    </row>
    <row r="27" spans="1:11" ht="140">
      <c r="A27" s="250" t="s">
        <v>601</v>
      </c>
      <c r="B27" s="250" t="s">
        <v>602</v>
      </c>
      <c r="C27" s="250" t="s">
        <v>23</v>
      </c>
      <c r="D27" s="250" t="s">
        <v>603</v>
      </c>
      <c r="E27" s="250" t="s">
        <v>604</v>
      </c>
      <c r="F27" s="250" t="s">
        <v>605</v>
      </c>
      <c r="G27" s="250"/>
      <c r="H27" s="250"/>
      <c r="I27" s="250"/>
      <c r="J27" s="252">
        <v>0</v>
      </c>
      <c r="K27" s="213"/>
    </row>
    <row r="28" spans="1:11" ht="130">
      <c r="A28" s="250" t="s">
        <v>260</v>
      </c>
      <c r="B28" s="250" t="s">
        <v>606</v>
      </c>
      <c r="C28" s="250" t="s">
        <v>23</v>
      </c>
      <c r="D28" s="250" t="s">
        <v>607</v>
      </c>
      <c r="E28" s="250"/>
      <c r="F28" s="250" t="s">
        <v>47</v>
      </c>
      <c r="G28" s="250"/>
      <c r="H28" s="250"/>
      <c r="I28" s="250"/>
      <c r="J28" s="34">
        <v>0</v>
      </c>
      <c r="K28" s="213"/>
    </row>
    <row r="29" spans="1:11" ht="36.75" customHeight="1">
      <c r="A29" s="232" t="s">
        <v>608</v>
      </c>
      <c r="B29" s="233"/>
      <c r="C29" s="233"/>
      <c r="D29" s="233"/>
      <c r="E29" s="233"/>
      <c r="F29" s="233"/>
      <c r="G29" s="233"/>
      <c r="H29" s="233"/>
      <c r="I29" s="233"/>
      <c r="J29" s="253"/>
      <c r="K29" s="213"/>
    </row>
    <row r="30" spans="1:11">
      <c r="A30" s="234" t="s">
        <v>508</v>
      </c>
      <c r="B30" s="236" t="s">
        <v>609</v>
      </c>
      <c r="C30" s="235"/>
      <c r="D30" s="235" t="s">
        <v>610</v>
      </c>
      <c r="E30" s="235" t="s">
        <v>552</v>
      </c>
      <c r="F30" s="235" t="s">
        <v>47</v>
      </c>
      <c r="G30" s="235"/>
      <c r="H30" s="235"/>
      <c r="I30" s="235"/>
      <c r="J30" s="237">
        <v>0</v>
      </c>
      <c r="K30" s="226"/>
    </row>
    <row r="31" spans="1:11">
      <c r="A31" s="238"/>
      <c r="B31" s="240" t="s">
        <v>611</v>
      </c>
      <c r="C31" s="239"/>
      <c r="D31" s="239"/>
      <c r="E31" s="239"/>
      <c r="F31" s="239"/>
      <c r="G31" s="239"/>
      <c r="H31" s="239"/>
      <c r="I31" s="239"/>
      <c r="J31" s="241"/>
      <c r="K31" s="226"/>
    </row>
    <row r="32" spans="1:11" ht="20">
      <c r="A32" s="238"/>
      <c r="B32" s="240" t="s">
        <v>612</v>
      </c>
      <c r="C32" s="239"/>
      <c r="D32" s="239"/>
      <c r="E32" s="239"/>
      <c r="F32" s="239"/>
      <c r="G32" s="239"/>
      <c r="H32" s="239"/>
      <c r="I32" s="239"/>
      <c r="J32" s="241"/>
      <c r="K32" s="226"/>
    </row>
    <row r="33" spans="1:11" ht="20">
      <c r="A33" s="242"/>
      <c r="B33" s="244" t="s">
        <v>613</v>
      </c>
      <c r="C33" s="243"/>
      <c r="D33" s="243"/>
      <c r="E33" s="243"/>
      <c r="F33" s="243"/>
      <c r="G33" s="243"/>
      <c r="H33" s="243"/>
      <c r="I33" s="243"/>
      <c r="J33" s="245"/>
      <c r="K33" s="226"/>
    </row>
    <row r="34" spans="1:11" ht="80">
      <c r="A34" s="250" t="s">
        <v>447</v>
      </c>
      <c r="B34" s="250" t="s">
        <v>446</v>
      </c>
      <c r="C34" s="250"/>
      <c r="D34" s="250" t="s">
        <v>610</v>
      </c>
      <c r="E34" s="250" t="s">
        <v>614</v>
      </c>
      <c r="F34" s="250" t="s">
        <v>47</v>
      </c>
      <c r="G34" s="250"/>
      <c r="H34" s="250"/>
      <c r="I34" s="250"/>
      <c r="J34" s="34">
        <v>0</v>
      </c>
      <c r="K34" s="213"/>
    </row>
    <row r="35" spans="1:11" ht="30">
      <c r="A35" s="250" t="s">
        <v>420</v>
      </c>
      <c r="B35" s="250"/>
      <c r="C35" s="250" t="s">
        <v>23</v>
      </c>
      <c r="D35" s="250" t="s">
        <v>615</v>
      </c>
      <c r="E35" s="250"/>
      <c r="F35" s="250" t="s">
        <v>91</v>
      </c>
      <c r="G35" s="250"/>
      <c r="H35" s="250"/>
      <c r="I35" s="250"/>
      <c r="J35" s="34">
        <v>0</v>
      </c>
      <c r="K35" s="213"/>
    </row>
    <row r="36" spans="1:11" ht="40">
      <c r="A36" s="250" t="s">
        <v>415</v>
      </c>
      <c r="B36" s="250"/>
      <c r="C36" s="250" t="s">
        <v>23</v>
      </c>
      <c r="D36" s="250" t="s">
        <v>595</v>
      </c>
      <c r="E36" s="250"/>
      <c r="F36" s="250" t="s">
        <v>401</v>
      </c>
      <c r="G36" s="250" t="s">
        <v>403</v>
      </c>
      <c r="H36" s="250"/>
      <c r="I36" s="250"/>
      <c r="J36" s="34">
        <v>0</v>
      </c>
      <c r="K36" s="213"/>
    </row>
    <row r="37" spans="1:11" ht="40">
      <c r="A37" s="250" t="s">
        <v>413</v>
      </c>
      <c r="B37" s="250" t="s">
        <v>412</v>
      </c>
      <c r="C37" s="250" t="s">
        <v>23</v>
      </c>
      <c r="D37" s="250" t="s">
        <v>610</v>
      </c>
      <c r="E37" s="250" t="s">
        <v>552</v>
      </c>
      <c r="F37" s="250" t="s">
        <v>401</v>
      </c>
      <c r="G37" s="250" t="s">
        <v>616</v>
      </c>
      <c r="H37" s="250"/>
      <c r="I37" s="250"/>
      <c r="J37" s="34">
        <v>0</v>
      </c>
      <c r="K37" s="213"/>
    </row>
    <row r="38" spans="1:11" ht="60">
      <c r="A38" s="250" t="s">
        <v>408</v>
      </c>
      <c r="B38" s="250" t="s">
        <v>407</v>
      </c>
      <c r="C38" s="250" t="s">
        <v>23</v>
      </c>
      <c r="D38" s="236" t="s">
        <v>595</v>
      </c>
      <c r="E38" s="250" t="s">
        <v>552</v>
      </c>
      <c r="F38" s="250" t="s">
        <v>401</v>
      </c>
      <c r="G38" s="250" t="s">
        <v>617</v>
      </c>
      <c r="H38" s="250"/>
      <c r="I38" s="250"/>
      <c r="J38" s="34">
        <v>0</v>
      </c>
      <c r="K38" s="213"/>
    </row>
    <row r="39" spans="1:11" ht="36" customHeight="1">
      <c r="A39" s="234" t="s">
        <v>379</v>
      </c>
      <c r="B39" s="236" t="s">
        <v>618</v>
      </c>
      <c r="C39" s="254" t="s">
        <v>88</v>
      </c>
      <c r="D39" s="255" t="s">
        <v>610</v>
      </c>
      <c r="E39" s="234"/>
      <c r="F39" s="235" t="s">
        <v>109</v>
      </c>
      <c r="G39" s="235" t="s">
        <v>376</v>
      </c>
      <c r="H39" s="235"/>
      <c r="I39" s="235"/>
      <c r="J39" s="237">
        <v>250000</v>
      </c>
      <c r="K39" s="226"/>
    </row>
    <row r="40" spans="1:11" ht="36" customHeight="1">
      <c r="A40" s="238"/>
      <c r="B40" s="240" t="s">
        <v>619</v>
      </c>
      <c r="C40" s="256"/>
      <c r="D40" s="257"/>
      <c r="E40" s="238"/>
      <c r="F40" s="239"/>
      <c r="G40" s="239"/>
      <c r="H40" s="239"/>
      <c r="I40" s="239"/>
      <c r="J40" s="241"/>
      <c r="K40" s="226"/>
    </row>
    <row r="41" spans="1:11" ht="36" customHeight="1">
      <c r="A41" s="242"/>
      <c r="B41" s="244" t="s">
        <v>620</v>
      </c>
      <c r="C41" s="258"/>
      <c r="D41" s="259"/>
      <c r="E41" s="242"/>
      <c r="F41" s="243"/>
      <c r="G41" s="243"/>
      <c r="H41" s="243"/>
      <c r="I41" s="243"/>
      <c r="J41" s="245"/>
      <c r="K41" s="226"/>
    </row>
    <row r="42" spans="1:11" ht="70">
      <c r="A42" s="234" t="s">
        <v>394</v>
      </c>
      <c r="B42" s="236" t="s">
        <v>621</v>
      </c>
      <c r="C42" s="235" t="s">
        <v>23</v>
      </c>
      <c r="D42" s="260" t="s">
        <v>622</v>
      </c>
      <c r="E42" s="235" t="s">
        <v>623</v>
      </c>
      <c r="F42" s="235" t="s">
        <v>109</v>
      </c>
      <c r="G42" s="236" t="s">
        <v>624</v>
      </c>
      <c r="H42" s="235"/>
      <c r="I42" s="235"/>
      <c r="J42" s="237">
        <v>0</v>
      </c>
      <c r="K42" s="226"/>
    </row>
    <row r="43" spans="1:11" ht="330">
      <c r="A43" s="238"/>
      <c r="B43" s="240" t="s">
        <v>625</v>
      </c>
      <c r="C43" s="239"/>
      <c r="D43" s="239" t="s">
        <v>626</v>
      </c>
      <c r="E43" s="239"/>
      <c r="F43" s="239"/>
      <c r="G43" s="240" t="s">
        <v>627</v>
      </c>
      <c r="H43" s="239"/>
      <c r="I43" s="239"/>
      <c r="J43" s="241"/>
      <c r="K43" s="226"/>
    </row>
    <row r="44" spans="1:11" ht="107.25" customHeight="1">
      <c r="A44" s="238"/>
      <c r="B44" s="240" t="s">
        <v>628</v>
      </c>
      <c r="C44" s="239"/>
      <c r="D44" s="239"/>
      <c r="E44" s="239"/>
      <c r="F44" s="239"/>
      <c r="G44" s="239" t="s">
        <v>629</v>
      </c>
      <c r="H44" s="239"/>
      <c r="I44" s="239"/>
      <c r="J44" s="241"/>
      <c r="K44" s="226"/>
    </row>
    <row r="45" spans="1:11" ht="30" customHeight="1">
      <c r="A45" s="238"/>
      <c r="B45" s="240" t="s">
        <v>630</v>
      </c>
      <c r="C45" s="239"/>
      <c r="D45" s="260" t="s">
        <v>610</v>
      </c>
      <c r="E45" s="239"/>
      <c r="F45" s="239"/>
      <c r="G45" s="239"/>
      <c r="H45" s="239"/>
      <c r="I45" s="239"/>
      <c r="J45" s="241"/>
      <c r="K45" s="226"/>
    </row>
    <row r="46" spans="1:11">
      <c r="A46" s="242"/>
      <c r="B46" s="244" t="s">
        <v>631</v>
      </c>
      <c r="C46" s="243"/>
      <c r="D46" s="249" t="s">
        <v>595</v>
      </c>
      <c r="E46" s="243"/>
      <c r="F46" s="243"/>
      <c r="G46" s="243"/>
      <c r="H46" s="243"/>
      <c r="I46" s="243"/>
      <c r="J46" s="245"/>
      <c r="K46" s="226"/>
    </row>
    <row r="47" spans="1:11" ht="60">
      <c r="A47" s="234" t="s">
        <v>390</v>
      </c>
      <c r="B47" s="236" t="s">
        <v>632</v>
      </c>
      <c r="C47" s="235" t="s">
        <v>23</v>
      </c>
      <c r="D47" s="235" t="s">
        <v>633</v>
      </c>
      <c r="E47" s="235"/>
      <c r="F47" s="235" t="s">
        <v>109</v>
      </c>
      <c r="G47" s="236" t="s">
        <v>634</v>
      </c>
      <c r="H47" s="235"/>
      <c r="I47" s="235"/>
      <c r="J47" s="237">
        <v>0</v>
      </c>
      <c r="K47" s="226"/>
    </row>
    <row r="48" spans="1:11" ht="20">
      <c r="A48" s="238"/>
      <c r="B48" s="240" t="s">
        <v>635</v>
      </c>
      <c r="C48" s="239"/>
      <c r="D48" s="239"/>
      <c r="E48" s="239"/>
      <c r="F48" s="239"/>
      <c r="G48" s="240"/>
      <c r="H48" s="239"/>
      <c r="I48" s="239"/>
      <c r="J48" s="241"/>
      <c r="K48" s="226"/>
    </row>
    <row r="49" spans="1:11" ht="60">
      <c r="A49" s="242"/>
      <c r="B49" s="244"/>
      <c r="C49" s="243"/>
      <c r="D49" s="243"/>
      <c r="E49" s="243"/>
      <c r="F49" s="243"/>
      <c r="G49" s="244" t="s">
        <v>636</v>
      </c>
      <c r="H49" s="243"/>
      <c r="I49" s="243"/>
      <c r="J49" s="245"/>
      <c r="K49" s="226"/>
    </row>
    <row r="50" spans="1:11" ht="90">
      <c r="A50" s="234" t="s">
        <v>383</v>
      </c>
      <c r="B50" s="236" t="s">
        <v>637</v>
      </c>
      <c r="C50" s="235" t="s">
        <v>174</v>
      </c>
      <c r="D50" s="235" t="s">
        <v>610</v>
      </c>
      <c r="E50" s="235"/>
      <c r="F50" s="235" t="s">
        <v>109</v>
      </c>
      <c r="G50" s="236" t="s">
        <v>638</v>
      </c>
      <c r="H50" s="235"/>
      <c r="I50" s="235"/>
      <c r="J50" s="237">
        <v>200000</v>
      </c>
      <c r="K50" s="226"/>
    </row>
    <row r="51" spans="1:11" ht="20">
      <c r="A51" s="238"/>
      <c r="B51" s="240" t="s">
        <v>639</v>
      </c>
      <c r="C51" s="239"/>
      <c r="D51" s="239"/>
      <c r="E51" s="239"/>
      <c r="F51" s="239"/>
      <c r="G51" s="240"/>
      <c r="H51" s="239"/>
      <c r="I51" s="239"/>
      <c r="J51" s="241"/>
      <c r="K51" s="226"/>
    </row>
    <row r="52" spans="1:11" ht="50">
      <c r="A52" s="238"/>
      <c r="B52" s="240" t="s">
        <v>640</v>
      </c>
      <c r="C52" s="239"/>
      <c r="D52" s="239"/>
      <c r="E52" s="239"/>
      <c r="F52" s="239"/>
      <c r="G52" s="240" t="s">
        <v>641</v>
      </c>
      <c r="H52" s="239"/>
      <c r="I52" s="239"/>
      <c r="J52" s="241"/>
      <c r="K52" s="226"/>
    </row>
    <row r="53" spans="1:11" ht="20">
      <c r="A53" s="238"/>
      <c r="B53" s="240" t="s">
        <v>642</v>
      </c>
      <c r="C53" s="239"/>
      <c r="D53" s="239"/>
      <c r="E53" s="239"/>
      <c r="F53" s="239"/>
      <c r="G53" s="240"/>
      <c r="H53" s="239"/>
      <c r="I53" s="239"/>
      <c r="J53" s="241"/>
      <c r="K53" s="226"/>
    </row>
    <row r="54" spans="1:11">
      <c r="A54" s="238"/>
      <c r="B54" s="240" t="s">
        <v>643</v>
      </c>
      <c r="C54" s="239"/>
      <c r="D54" s="239"/>
      <c r="E54" s="239"/>
      <c r="F54" s="239"/>
      <c r="G54" s="240"/>
      <c r="H54" s="239"/>
      <c r="I54" s="239"/>
      <c r="J54" s="241"/>
      <c r="K54" s="226"/>
    </row>
    <row r="55" spans="1:11" ht="30">
      <c r="A55" s="242"/>
      <c r="B55" s="244" t="s">
        <v>644</v>
      </c>
      <c r="C55" s="243"/>
      <c r="D55" s="243"/>
      <c r="E55" s="243"/>
      <c r="F55" s="243"/>
      <c r="G55" s="244"/>
      <c r="H55" s="243"/>
      <c r="I55" s="243"/>
      <c r="J55" s="245"/>
      <c r="K55" s="226"/>
    </row>
    <row r="56" spans="1:11" ht="50">
      <c r="A56" s="234" t="s">
        <v>375</v>
      </c>
      <c r="B56" s="236" t="s">
        <v>645</v>
      </c>
      <c r="C56" s="235" t="s">
        <v>23</v>
      </c>
      <c r="D56" s="247" t="s">
        <v>610</v>
      </c>
      <c r="E56" s="235" t="s">
        <v>41</v>
      </c>
      <c r="F56" s="235" t="s">
        <v>109</v>
      </c>
      <c r="G56" s="236" t="s">
        <v>646</v>
      </c>
      <c r="H56" s="235"/>
      <c r="I56" s="235"/>
      <c r="J56" s="237">
        <v>0</v>
      </c>
      <c r="K56" s="226"/>
    </row>
    <row r="57" spans="1:11" ht="20">
      <c r="A57" s="238"/>
      <c r="B57" s="240" t="s">
        <v>647</v>
      </c>
      <c r="C57" s="239"/>
      <c r="D57" s="260" t="s">
        <v>648</v>
      </c>
      <c r="E57" s="239"/>
      <c r="F57" s="239"/>
      <c r="G57" s="240"/>
      <c r="H57" s="239"/>
      <c r="I57" s="239"/>
      <c r="J57" s="241"/>
      <c r="K57" s="226"/>
    </row>
    <row r="58" spans="1:11" ht="60">
      <c r="A58" s="242"/>
      <c r="B58" s="244" t="s">
        <v>649</v>
      </c>
      <c r="C58" s="243"/>
      <c r="D58" s="249" t="s">
        <v>633</v>
      </c>
      <c r="E58" s="243"/>
      <c r="F58" s="243"/>
      <c r="G58" s="244" t="s">
        <v>650</v>
      </c>
      <c r="H58" s="243"/>
      <c r="I58" s="243"/>
      <c r="J58" s="245"/>
      <c r="K58" s="226"/>
    </row>
    <row r="59" spans="1:11" ht="50.25" customHeight="1">
      <c r="A59" s="234" t="s">
        <v>372</v>
      </c>
      <c r="B59" s="235" t="s">
        <v>67</v>
      </c>
      <c r="C59" s="235" t="s">
        <v>23</v>
      </c>
      <c r="D59" s="247" t="s">
        <v>651</v>
      </c>
      <c r="E59" s="235"/>
      <c r="F59" s="235" t="s">
        <v>311</v>
      </c>
      <c r="G59" s="235" t="s">
        <v>371</v>
      </c>
      <c r="H59" s="235"/>
      <c r="I59" s="235"/>
      <c r="J59" s="237">
        <v>0</v>
      </c>
      <c r="K59" s="213"/>
    </row>
    <row r="60" spans="1:11" ht="50.25" customHeight="1">
      <c r="A60" s="242"/>
      <c r="B60" s="243"/>
      <c r="C60" s="243"/>
      <c r="D60" s="249" t="s">
        <v>610</v>
      </c>
      <c r="E60" s="243"/>
      <c r="F60" s="243"/>
      <c r="G60" s="243"/>
      <c r="H60" s="243"/>
      <c r="I60" s="243"/>
      <c r="J60" s="245"/>
      <c r="K60" s="213"/>
    </row>
    <row r="61" spans="1:11">
      <c r="A61" s="234" t="s">
        <v>370</v>
      </c>
      <c r="B61" s="235" t="s">
        <v>318</v>
      </c>
      <c r="C61" s="235" t="s">
        <v>23</v>
      </c>
      <c r="D61" s="260" t="s">
        <v>651</v>
      </c>
      <c r="E61" s="235"/>
      <c r="F61" s="235" t="s">
        <v>311</v>
      </c>
      <c r="G61" s="235" t="s">
        <v>369</v>
      </c>
      <c r="H61" s="235"/>
      <c r="I61" s="235"/>
      <c r="J61" s="237">
        <v>90987.14</v>
      </c>
      <c r="K61" s="213"/>
    </row>
    <row r="62" spans="1:11" ht="115.5" customHeight="1">
      <c r="A62" s="242"/>
      <c r="B62" s="243"/>
      <c r="C62" s="243"/>
      <c r="D62" s="249" t="s">
        <v>610</v>
      </c>
      <c r="E62" s="243"/>
      <c r="F62" s="243"/>
      <c r="G62" s="243"/>
      <c r="H62" s="243"/>
      <c r="I62" s="243"/>
      <c r="J62" s="245"/>
      <c r="K62" s="213"/>
    </row>
    <row r="63" spans="1:11">
      <c r="A63" s="234" t="s">
        <v>652</v>
      </c>
      <c r="B63" s="235" t="s">
        <v>318</v>
      </c>
      <c r="C63" s="235" t="s">
        <v>23</v>
      </c>
      <c r="D63" s="247" t="s">
        <v>651</v>
      </c>
      <c r="E63" s="235"/>
      <c r="F63" s="235" t="s">
        <v>311</v>
      </c>
      <c r="G63" s="235" t="s">
        <v>653</v>
      </c>
      <c r="H63" s="235"/>
      <c r="I63" s="235"/>
      <c r="J63" s="237">
        <v>0</v>
      </c>
      <c r="K63" s="213"/>
    </row>
    <row r="64" spans="1:11" ht="90" customHeight="1">
      <c r="A64" s="238"/>
      <c r="B64" s="239"/>
      <c r="C64" s="239"/>
      <c r="D64" s="239" t="s">
        <v>610</v>
      </c>
      <c r="E64" s="239"/>
      <c r="F64" s="239"/>
      <c r="G64" s="239"/>
      <c r="H64" s="239"/>
      <c r="I64" s="239"/>
      <c r="J64" s="241"/>
      <c r="K64" s="226"/>
    </row>
    <row r="65" spans="1:11" ht="90" customHeight="1">
      <c r="A65" s="242"/>
      <c r="B65" s="243"/>
      <c r="C65" s="243"/>
      <c r="D65" s="243"/>
      <c r="E65" s="243"/>
      <c r="F65" s="243"/>
      <c r="G65" s="244" t="s">
        <v>654</v>
      </c>
      <c r="H65" s="243"/>
      <c r="I65" s="243"/>
      <c r="J65" s="245"/>
      <c r="K65" s="226"/>
    </row>
    <row r="66" spans="1:11" ht="90" customHeight="1">
      <c r="A66" s="234" t="s">
        <v>319</v>
      </c>
      <c r="B66" s="235" t="s">
        <v>318</v>
      </c>
      <c r="C66" s="235" t="s">
        <v>23</v>
      </c>
      <c r="D66" s="247" t="s">
        <v>651</v>
      </c>
      <c r="E66" s="235"/>
      <c r="F66" s="235" t="s">
        <v>311</v>
      </c>
      <c r="G66" s="235" t="s">
        <v>317</v>
      </c>
      <c r="H66" s="235"/>
      <c r="I66" s="235"/>
      <c r="J66" s="237">
        <v>0</v>
      </c>
      <c r="K66" s="213"/>
    </row>
    <row r="67" spans="1:11" ht="30">
      <c r="A67" s="242"/>
      <c r="B67" s="243"/>
      <c r="C67" s="243"/>
      <c r="D67" s="249" t="s">
        <v>610</v>
      </c>
      <c r="E67" s="243"/>
      <c r="F67" s="243"/>
      <c r="G67" s="243"/>
      <c r="H67" s="243"/>
      <c r="I67" s="243"/>
      <c r="J67" s="245"/>
      <c r="K67" s="213"/>
    </row>
    <row r="68" spans="1:11">
      <c r="A68" s="234" t="s">
        <v>263</v>
      </c>
      <c r="B68" s="235"/>
      <c r="C68" s="235" t="s">
        <v>23</v>
      </c>
      <c r="D68" s="247" t="s">
        <v>615</v>
      </c>
      <c r="E68" s="235"/>
      <c r="F68" s="235" t="s">
        <v>91</v>
      </c>
      <c r="G68" s="235"/>
      <c r="H68" s="235"/>
      <c r="I68" s="235"/>
      <c r="J68" s="237">
        <v>0</v>
      </c>
      <c r="K68" s="213"/>
    </row>
    <row r="69" spans="1:11" ht="20">
      <c r="A69" s="242"/>
      <c r="B69" s="243"/>
      <c r="C69" s="243"/>
      <c r="D69" s="249" t="s">
        <v>655</v>
      </c>
      <c r="E69" s="243"/>
      <c r="F69" s="243"/>
      <c r="G69" s="243"/>
      <c r="H69" s="243"/>
      <c r="I69" s="243"/>
      <c r="J69" s="245"/>
      <c r="K69" s="213"/>
    </row>
    <row r="70" spans="1:11" ht="220">
      <c r="A70" s="240" t="s">
        <v>656</v>
      </c>
      <c r="B70" s="240" t="s">
        <v>657</v>
      </c>
      <c r="C70" s="260" t="s">
        <v>23</v>
      </c>
      <c r="D70" s="260" t="s">
        <v>603</v>
      </c>
      <c r="E70" s="260" t="s">
        <v>604</v>
      </c>
      <c r="F70" s="260" t="s">
        <v>605</v>
      </c>
      <c r="G70" s="240"/>
      <c r="H70" s="260"/>
      <c r="I70" s="260"/>
      <c r="J70" s="261">
        <v>0</v>
      </c>
      <c r="K70" s="213"/>
    </row>
    <row r="71" spans="1:11" ht="60">
      <c r="A71" s="234" t="s">
        <v>221</v>
      </c>
      <c r="B71" s="236" t="s">
        <v>658</v>
      </c>
      <c r="C71" s="235" t="s">
        <v>23</v>
      </c>
      <c r="D71" s="247" t="s">
        <v>659</v>
      </c>
      <c r="E71" s="235"/>
      <c r="F71" s="235" t="s">
        <v>109</v>
      </c>
      <c r="G71" s="236" t="s">
        <v>660</v>
      </c>
      <c r="H71" s="235"/>
      <c r="I71" s="235"/>
      <c r="J71" s="237">
        <v>0</v>
      </c>
      <c r="K71" s="226"/>
    </row>
    <row r="72" spans="1:11" ht="30">
      <c r="A72" s="238"/>
      <c r="B72" s="240" t="s">
        <v>661</v>
      </c>
      <c r="C72" s="239"/>
      <c r="D72" s="260" t="s">
        <v>610</v>
      </c>
      <c r="E72" s="239"/>
      <c r="F72" s="239"/>
      <c r="G72" s="240"/>
      <c r="H72" s="239"/>
      <c r="I72" s="239"/>
      <c r="J72" s="241"/>
      <c r="K72" s="226"/>
    </row>
    <row r="73" spans="1:11" ht="70">
      <c r="A73" s="238"/>
      <c r="B73" s="240" t="s">
        <v>662</v>
      </c>
      <c r="C73" s="239"/>
      <c r="D73" s="239" t="s">
        <v>648</v>
      </c>
      <c r="E73" s="239"/>
      <c r="F73" s="239"/>
      <c r="G73" s="240" t="s">
        <v>663</v>
      </c>
      <c r="H73" s="239"/>
      <c r="I73" s="239"/>
      <c r="J73" s="241"/>
      <c r="K73" s="226"/>
    </row>
    <row r="74" spans="1:11" ht="20">
      <c r="A74" s="242"/>
      <c r="B74" s="244" t="s">
        <v>664</v>
      </c>
      <c r="C74" s="243"/>
      <c r="D74" s="243"/>
      <c r="E74" s="243"/>
      <c r="F74" s="243"/>
      <c r="G74" s="244"/>
      <c r="H74" s="243"/>
      <c r="I74" s="243"/>
      <c r="J74" s="245"/>
      <c r="K74" s="226"/>
    </row>
    <row r="75" spans="1:11" ht="34.5" customHeight="1">
      <c r="A75" s="234" t="s">
        <v>218</v>
      </c>
      <c r="B75" s="236" t="s">
        <v>665</v>
      </c>
      <c r="C75" s="235" t="s">
        <v>23</v>
      </c>
      <c r="D75" s="247" t="s">
        <v>655</v>
      </c>
      <c r="E75" s="235"/>
      <c r="F75" s="235" t="s">
        <v>109</v>
      </c>
      <c r="G75" s="235"/>
      <c r="H75" s="235"/>
      <c r="I75" s="235"/>
      <c r="J75" s="237">
        <v>0</v>
      </c>
      <c r="K75" s="226"/>
    </row>
    <row r="76" spans="1:11" ht="34.5" customHeight="1">
      <c r="A76" s="238"/>
      <c r="B76" s="240" t="s">
        <v>666</v>
      </c>
      <c r="C76" s="239"/>
      <c r="D76" s="260" t="s">
        <v>648</v>
      </c>
      <c r="E76" s="239"/>
      <c r="F76" s="239"/>
      <c r="G76" s="239"/>
      <c r="H76" s="239"/>
      <c r="I76" s="239"/>
      <c r="J76" s="241"/>
      <c r="K76" s="226"/>
    </row>
    <row r="77" spans="1:11" ht="34.5" customHeight="1">
      <c r="A77" s="242"/>
      <c r="B77" s="244" t="s">
        <v>667</v>
      </c>
      <c r="C77" s="243"/>
      <c r="D77" s="249" t="s">
        <v>610</v>
      </c>
      <c r="E77" s="243"/>
      <c r="F77" s="243"/>
      <c r="G77" s="243"/>
      <c r="H77" s="243"/>
      <c r="I77" s="243"/>
      <c r="J77" s="245"/>
      <c r="K77" s="226"/>
    </row>
    <row r="78" spans="1:11">
      <c r="A78" s="234" t="s">
        <v>216</v>
      </c>
      <c r="B78" s="236" t="s">
        <v>658</v>
      </c>
      <c r="C78" s="235" t="s">
        <v>23</v>
      </c>
      <c r="D78" s="247" t="s">
        <v>651</v>
      </c>
      <c r="E78" s="235"/>
      <c r="F78" s="235" t="s">
        <v>109</v>
      </c>
      <c r="G78" s="235"/>
      <c r="H78" s="235"/>
      <c r="I78" s="235"/>
      <c r="J78" s="237">
        <v>0</v>
      </c>
      <c r="K78" s="226"/>
    </row>
    <row r="79" spans="1:11" ht="31.5" customHeight="1">
      <c r="A79" s="238"/>
      <c r="B79" s="240" t="s">
        <v>661</v>
      </c>
      <c r="C79" s="239"/>
      <c r="D79" s="239" t="s">
        <v>610</v>
      </c>
      <c r="E79" s="239"/>
      <c r="F79" s="239"/>
      <c r="G79" s="239"/>
      <c r="H79" s="239"/>
      <c r="I79" s="239"/>
      <c r="J79" s="241"/>
      <c r="K79" s="226"/>
    </row>
    <row r="80" spans="1:11" ht="20">
      <c r="A80" s="238"/>
      <c r="B80" s="240" t="s">
        <v>662</v>
      </c>
      <c r="C80" s="239"/>
      <c r="D80" s="239"/>
      <c r="E80" s="239"/>
      <c r="F80" s="239"/>
      <c r="G80" s="239"/>
      <c r="H80" s="239"/>
      <c r="I80" s="239"/>
      <c r="J80" s="241"/>
      <c r="K80" s="226"/>
    </row>
    <row r="81" spans="1:11" ht="20">
      <c r="A81" s="242"/>
      <c r="B81" s="244" t="s">
        <v>664</v>
      </c>
      <c r="C81" s="243"/>
      <c r="D81" s="249" t="s">
        <v>648</v>
      </c>
      <c r="E81" s="243"/>
      <c r="F81" s="243"/>
      <c r="G81" s="243"/>
      <c r="H81" s="243"/>
      <c r="I81" s="243"/>
      <c r="J81" s="245"/>
      <c r="K81" s="226"/>
    </row>
    <row r="82" spans="1:11" ht="51" customHeight="1">
      <c r="A82" s="234" t="s">
        <v>668</v>
      </c>
      <c r="B82" s="235" t="s">
        <v>228</v>
      </c>
      <c r="C82" s="235" t="s">
        <v>23</v>
      </c>
      <c r="D82" s="247" t="s">
        <v>610</v>
      </c>
      <c r="E82" s="235"/>
      <c r="F82" s="235" t="s">
        <v>56</v>
      </c>
      <c r="G82" s="235"/>
      <c r="H82" s="235"/>
      <c r="I82" s="235"/>
      <c r="J82" s="237">
        <v>0</v>
      </c>
      <c r="K82" s="213"/>
    </row>
    <row r="83" spans="1:11" ht="51" customHeight="1">
      <c r="A83" s="242"/>
      <c r="B83" s="243"/>
      <c r="C83" s="243"/>
      <c r="D83" s="249" t="s">
        <v>669</v>
      </c>
      <c r="E83" s="243"/>
      <c r="F83" s="243"/>
      <c r="G83" s="243"/>
      <c r="H83" s="243"/>
      <c r="I83" s="243"/>
      <c r="J83" s="245"/>
      <c r="K83" s="213"/>
    </row>
    <row r="84" spans="1:11" ht="240.75" customHeight="1">
      <c r="A84" s="240" t="s">
        <v>52</v>
      </c>
      <c r="B84" s="260" t="s">
        <v>670</v>
      </c>
      <c r="C84" s="260" t="s">
        <v>23</v>
      </c>
      <c r="D84" s="260" t="s">
        <v>610</v>
      </c>
      <c r="E84" s="260"/>
      <c r="F84" s="260" t="s">
        <v>109</v>
      </c>
      <c r="G84" s="260" t="s">
        <v>671</v>
      </c>
      <c r="H84" s="260"/>
      <c r="I84" s="260"/>
      <c r="J84" s="261">
        <v>0</v>
      </c>
      <c r="K84" s="213"/>
    </row>
    <row r="85" spans="1:11" ht="81.75" customHeight="1">
      <c r="A85" s="232" t="s">
        <v>672</v>
      </c>
      <c r="B85" s="233"/>
      <c r="C85" s="233"/>
      <c r="D85" s="233"/>
      <c r="E85" s="233"/>
      <c r="F85" s="233"/>
      <c r="G85" s="233"/>
      <c r="H85" s="233"/>
      <c r="I85" s="233"/>
      <c r="J85" s="253"/>
      <c r="K85" s="213"/>
    </row>
    <row r="86" spans="1:11" ht="40">
      <c r="A86" s="234" t="s">
        <v>484</v>
      </c>
      <c r="B86" s="235" t="s">
        <v>483</v>
      </c>
      <c r="C86" s="235" t="s">
        <v>174</v>
      </c>
      <c r="D86" s="247" t="s">
        <v>673</v>
      </c>
      <c r="E86" s="235" t="s">
        <v>674</v>
      </c>
      <c r="F86" s="235" t="s">
        <v>97</v>
      </c>
      <c r="G86" s="250" t="s">
        <v>675</v>
      </c>
      <c r="H86" s="235"/>
      <c r="I86" s="235"/>
      <c r="J86" s="237">
        <v>0</v>
      </c>
      <c r="K86" s="213"/>
    </row>
    <row r="87" spans="1:11" ht="50">
      <c r="A87" s="238"/>
      <c r="B87" s="239"/>
      <c r="C87" s="239"/>
      <c r="D87" s="260" t="s">
        <v>610</v>
      </c>
      <c r="E87" s="239"/>
      <c r="F87" s="239"/>
      <c r="G87" s="250" t="s">
        <v>676</v>
      </c>
      <c r="H87" s="239"/>
      <c r="I87" s="239"/>
      <c r="J87" s="241"/>
      <c r="K87" s="213"/>
    </row>
    <row r="88" spans="1:11" ht="50">
      <c r="A88" s="242"/>
      <c r="B88" s="243"/>
      <c r="C88" s="243"/>
      <c r="D88" s="249" t="s">
        <v>586</v>
      </c>
      <c r="E88" s="243"/>
      <c r="F88" s="243"/>
      <c r="G88" s="250" t="s">
        <v>677</v>
      </c>
      <c r="H88" s="243"/>
      <c r="I88" s="243"/>
      <c r="J88" s="245"/>
      <c r="K88" s="213"/>
    </row>
    <row r="89" spans="1:11" ht="34.5" customHeight="1">
      <c r="A89" s="234" t="s">
        <v>450</v>
      </c>
      <c r="B89" s="235" t="s">
        <v>449</v>
      </c>
      <c r="C89" s="235" t="s">
        <v>174</v>
      </c>
      <c r="D89" s="247" t="s">
        <v>607</v>
      </c>
      <c r="E89" s="235"/>
      <c r="F89" s="235" t="s">
        <v>47</v>
      </c>
      <c r="G89" s="235"/>
      <c r="H89" s="235"/>
      <c r="I89" s="235"/>
      <c r="J89" s="237">
        <v>0</v>
      </c>
      <c r="K89" s="213"/>
    </row>
    <row r="90" spans="1:11" ht="34.5" customHeight="1">
      <c r="A90" s="242"/>
      <c r="B90" s="243"/>
      <c r="C90" s="243"/>
      <c r="D90" s="249" t="s">
        <v>673</v>
      </c>
      <c r="E90" s="243"/>
      <c r="F90" s="243"/>
      <c r="G90" s="243"/>
      <c r="H90" s="243"/>
      <c r="I90" s="243"/>
      <c r="J90" s="245"/>
      <c r="K90" s="213"/>
    </row>
    <row r="91" spans="1:11" ht="48.75" customHeight="1">
      <c r="A91" s="234" t="s">
        <v>442</v>
      </c>
      <c r="B91" s="235" t="s">
        <v>441</v>
      </c>
      <c r="C91" s="235" t="s">
        <v>23</v>
      </c>
      <c r="D91" s="247" t="s">
        <v>673</v>
      </c>
      <c r="E91" s="235"/>
      <c r="F91" s="235" t="s">
        <v>56</v>
      </c>
      <c r="G91" s="235"/>
      <c r="H91" s="235"/>
      <c r="I91" s="235"/>
      <c r="J91" s="237">
        <v>0</v>
      </c>
      <c r="K91" s="213"/>
    </row>
    <row r="92" spans="1:11" ht="48.75" customHeight="1">
      <c r="A92" s="242"/>
      <c r="B92" s="243"/>
      <c r="C92" s="243"/>
      <c r="D92" s="249" t="s">
        <v>610</v>
      </c>
      <c r="E92" s="243"/>
      <c r="F92" s="243"/>
      <c r="G92" s="243"/>
      <c r="H92" s="243"/>
      <c r="I92" s="243"/>
      <c r="J92" s="245"/>
      <c r="K92" s="213"/>
    </row>
    <row r="93" spans="1:11" ht="48" customHeight="1">
      <c r="A93" s="250" t="s">
        <v>424</v>
      </c>
      <c r="B93" s="250" t="s">
        <v>423</v>
      </c>
      <c r="C93" s="250" t="s">
        <v>23</v>
      </c>
      <c r="D93" s="250" t="s">
        <v>615</v>
      </c>
      <c r="E93" s="250"/>
      <c r="F93" s="250" t="s">
        <v>91</v>
      </c>
      <c r="G93" s="250"/>
      <c r="H93" s="250"/>
      <c r="I93" s="250"/>
      <c r="J93" s="34">
        <v>0</v>
      </c>
      <c r="K93" s="213"/>
    </row>
    <row r="94" spans="1:11" ht="197.25" customHeight="1">
      <c r="A94" s="234" t="s">
        <v>230</v>
      </c>
      <c r="B94" s="235" t="s">
        <v>678</v>
      </c>
      <c r="C94" s="235" t="s">
        <v>23</v>
      </c>
      <c r="D94" s="235" t="s">
        <v>595</v>
      </c>
      <c r="E94" s="235"/>
      <c r="F94" s="235" t="s">
        <v>56</v>
      </c>
      <c r="G94" s="235"/>
      <c r="H94" s="235"/>
      <c r="I94" s="235"/>
      <c r="J94" s="237">
        <v>0</v>
      </c>
      <c r="K94" s="226"/>
    </row>
    <row r="95" spans="1:11">
      <c r="A95" s="242"/>
      <c r="B95" s="243"/>
      <c r="C95" s="243"/>
      <c r="D95" s="243"/>
      <c r="E95" s="243"/>
      <c r="F95" s="243"/>
      <c r="G95" s="243"/>
      <c r="H95" s="243"/>
      <c r="I95" s="243"/>
      <c r="J95" s="245"/>
      <c r="K95" s="226"/>
    </row>
    <row r="96" spans="1:11" ht="30">
      <c r="A96" s="250" t="s">
        <v>266</v>
      </c>
      <c r="B96" s="250" t="s">
        <v>265</v>
      </c>
      <c r="C96" s="250" t="s">
        <v>23</v>
      </c>
      <c r="D96" s="250" t="s">
        <v>615</v>
      </c>
      <c r="E96" s="250"/>
      <c r="F96" s="250" t="s">
        <v>91</v>
      </c>
      <c r="G96" s="250"/>
      <c r="H96" s="250"/>
      <c r="I96" s="250"/>
      <c r="J96" s="34">
        <v>0</v>
      </c>
      <c r="K96" s="213"/>
    </row>
    <row r="97" spans="1:11" ht="75" customHeight="1">
      <c r="A97" s="234" t="s">
        <v>213</v>
      </c>
      <c r="B97" s="235" t="s">
        <v>212</v>
      </c>
      <c r="C97" s="235" t="s">
        <v>23</v>
      </c>
      <c r="D97" s="247" t="s">
        <v>615</v>
      </c>
      <c r="E97" s="235"/>
      <c r="F97" s="235" t="s">
        <v>189</v>
      </c>
      <c r="G97" s="235" t="s">
        <v>211</v>
      </c>
      <c r="H97" s="235"/>
      <c r="I97" s="235"/>
      <c r="J97" s="237">
        <v>0</v>
      </c>
      <c r="K97" s="213"/>
    </row>
    <row r="98" spans="1:11" ht="75" customHeight="1">
      <c r="A98" s="242"/>
      <c r="B98" s="243"/>
      <c r="C98" s="243"/>
      <c r="D98" s="249" t="s">
        <v>556</v>
      </c>
      <c r="E98" s="243"/>
      <c r="F98" s="243"/>
      <c r="G98" s="243"/>
      <c r="H98" s="243"/>
      <c r="I98" s="243"/>
      <c r="J98" s="245"/>
      <c r="K98" s="213"/>
    </row>
    <row r="99" spans="1:11" ht="47.25" customHeight="1">
      <c r="A99" s="234" t="s">
        <v>201</v>
      </c>
      <c r="B99" s="235"/>
      <c r="C99" s="235" t="s">
        <v>23</v>
      </c>
      <c r="D99" s="247" t="s">
        <v>615</v>
      </c>
      <c r="E99" s="235"/>
      <c r="F99" s="235" t="s">
        <v>189</v>
      </c>
      <c r="G99" s="235" t="s">
        <v>199</v>
      </c>
      <c r="H99" s="235"/>
      <c r="I99" s="235"/>
      <c r="J99" s="237">
        <v>0</v>
      </c>
      <c r="K99" s="213"/>
    </row>
    <row r="100" spans="1:11" ht="47.25" customHeight="1">
      <c r="A100" s="242"/>
      <c r="B100" s="243"/>
      <c r="C100" s="243"/>
      <c r="D100" s="249" t="s">
        <v>556</v>
      </c>
      <c r="E100" s="243"/>
      <c r="F100" s="243"/>
      <c r="G100" s="243"/>
      <c r="H100" s="243"/>
      <c r="I100" s="243"/>
      <c r="J100" s="245"/>
      <c r="K100" s="213"/>
    </row>
    <row r="101" spans="1:11" ht="121.5" customHeight="1">
      <c r="A101" s="250" t="s">
        <v>250</v>
      </c>
      <c r="B101" s="250" t="s">
        <v>249</v>
      </c>
      <c r="C101" s="250" t="s">
        <v>23</v>
      </c>
      <c r="D101" s="250" t="s">
        <v>615</v>
      </c>
      <c r="E101" s="250"/>
      <c r="F101" s="250" t="s">
        <v>97</v>
      </c>
      <c r="G101" s="250" t="s">
        <v>102</v>
      </c>
      <c r="H101" s="250"/>
      <c r="I101" s="250"/>
      <c r="J101" s="34">
        <v>352782</v>
      </c>
      <c r="K101" s="213"/>
    </row>
    <row r="102" spans="1:11" ht="43.5" customHeight="1">
      <c r="A102" s="234" t="s">
        <v>194</v>
      </c>
      <c r="B102" s="235"/>
      <c r="C102" s="235" t="s">
        <v>23</v>
      </c>
      <c r="D102" s="247" t="s">
        <v>615</v>
      </c>
      <c r="E102" s="235"/>
      <c r="F102" s="235" t="s">
        <v>189</v>
      </c>
      <c r="G102" s="235" t="s">
        <v>193</v>
      </c>
      <c r="H102" s="235"/>
      <c r="I102" s="235"/>
      <c r="J102" s="237">
        <v>0</v>
      </c>
      <c r="K102" s="213"/>
    </row>
    <row r="103" spans="1:11" ht="43.5" customHeight="1">
      <c r="A103" s="242"/>
      <c r="B103" s="243"/>
      <c r="C103" s="243"/>
      <c r="D103" s="249" t="s">
        <v>556</v>
      </c>
      <c r="E103" s="243"/>
      <c r="F103" s="243"/>
      <c r="G103" s="243"/>
      <c r="H103" s="243"/>
      <c r="I103" s="243"/>
      <c r="J103" s="245"/>
      <c r="K103" s="213"/>
    </row>
    <row r="104" spans="1:11" ht="43.5" customHeight="1">
      <c r="A104" s="234" t="s">
        <v>73</v>
      </c>
      <c r="B104" s="235" t="s">
        <v>553</v>
      </c>
      <c r="C104" s="235" t="s">
        <v>23</v>
      </c>
      <c r="D104" s="250" t="s">
        <v>595</v>
      </c>
      <c r="E104" s="235"/>
      <c r="F104" s="235" t="s">
        <v>56</v>
      </c>
      <c r="G104" s="235"/>
      <c r="H104" s="235"/>
      <c r="I104" s="235"/>
      <c r="J104" s="262">
        <v>0</v>
      </c>
      <c r="K104" s="213"/>
    </row>
    <row r="105" spans="1:11" ht="43.5" customHeight="1">
      <c r="A105" s="242"/>
      <c r="B105" s="243"/>
      <c r="C105" s="243"/>
      <c r="D105" s="250" t="s">
        <v>679</v>
      </c>
      <c r="E105" s="243"/>
      <c r="F105" s="243"/>
      <c r="G105" s="243"/>
      <c r="H105" s="243"/>
      <c r="I105" s="243"/>
      <c r="J105" s="263"/>
      <c r="K105" s="213"/>
    </row>
    <row r="106" spans="1:11" ht="43.5" customHeight="1">
      <c r="A106" s="234" t="s">
        <v>198</v>
      </c>
      <c r="B106" s="235"/>
      <c r="C106" s="235" t="s">
        <v>23</v>
      </c>
      <c r="D106" s="247" t="s">
        <v>615</v>
      </c>
      <c r="E106" s="235"/>
      <c r="F106" s="235" t="s">
        <v>189</v>
      </c>
      <c r="G106" s="235" t="s">
        <v>197</v>
      </c>
      <c r="H106" s="235"/>
      <c r="I106" s="235"/>
      <c r="J106" s="262">
        <v>0</v>
      </c>
      <c r="K106" s="213"/>
    </row>
    <row r="107" spans="1:11" ht="43.5" customHeight="1">
      <c r="A107" s="242"/>
      <c r="B107" s="243"/>
      <c r="C107" s="243"/>
      <c r="D107" s="249" t="s">
        <v>680</v>
      </c>
      <c r="E107" s="243"/>
      <c r="F107" s="243"/>
      <c r="G107" s="243"/>
      <c r="H107" s="243"/>
      <c r="I107" s="243"/>
      <c r="J107" s="263"/>
      <c r="K107" s="213"/>
    </row>
    <row r="108" spans="1:11" ht="52.5" customHeight="1">
      <c r="A108" s="234" t="s">
        <v>191</v>
      </c>
      <c r="B108" s="235"/>
      <c r="C108" s="235" t="s">
        <v>23</v>
      </c>
      <c r="D108" s="247" t="s">
        <v>615</v>
      </c>
      <c r="E108" s="235"/>
      <c r="F108" s="235" t="s">
        <v>189</v>
      </c>
      <c r="G108" s="235" t="s">
        <v>681</v>
      </c>
      <c r="H108" s="235"/>
      <c r="I108" s="235"/>
      <c r="J108" s="237">
        <v>0</v>
      </c>
      <c r="K108" s="213"/>
    </row>
    <row r="109" spans="1:11" ht="52.5" customHeight="1">
      <c r="A109" s="242"/>
      <c r="B109" s="243"/>
      <c r="C109" s="243"/>
      <c r="D109" s="249" t="s">
        <v>682</v>
      </c>
      <c r="E109" s="243"/>
      <c r="F109" s="243"/>
      <c r="G109" s="243"/>
      <c r="H109" s="243"/>
      <c r="I109" s="243"/>
      <c r="J109" s="245"/>
      <c r="K109" s="213"/>
    </row>
    <row r="110" spans="1:11" ht="59.25" customHeight="1">
      <c r="A110" s="232" t="s">
        <v>683</v>
      </c>
      <c r="B110" s="233"/>
      <c r="C110" s="233"/>
      <c r="D110" s="233"/>
      <c r="E110" s="233"/>
      <c r="F110" s="233"/>
      <c r="G110" s="233"/>
      <c r="H110" s="233"/>
      <c r="I110" s="233"/>
      <c r="J110" s="253"/>
      <c r="K110" s="213"/>
    </row>
    <row r="111" spans="1:11" ht="52.5" customHeight="1">
      <c r="A111" s="234" t="s">
        <v>502</v>
      </c>
      <c r="B111" s="235" t="s">
        <v>490</v>
      </c>
      <c r="C111" s="235" t="s">
        <v>23</v>
      </c>
      <c r="D111" s="247" t="s">
        <v>622</v>
      </c>
      <c r="E111" s="235"/>
      <c r="F111" s="235" t="s">
        <v>489</v>
      </c>
      <c r="G111" s="235"/>
      <c r="H111" s="235"/>
      <c r="I111" s="235"/>
      <c r="J111" s="237">
        <v>0</v>
      </c>
      <c r="K111" s="213"/>
    </row>
    <row r="112" spans="1:11" ht="20">
      <c r="A112" s="242"/>
      <c r="B112" s="243"/>
      <c r="C112" s="243"/>
      <c r="D112" s="249" t="s">
        <v>673</v>
      </c>
      <c r="E112" s="243"/>
      <c r="F112" s="243"/>
      <c r="G112" s="243"/>
      <c r="H112" s="243"/>
      <c r="I112" s="243"/>
      <c r="J112" s="245"/>
      <c r="K112" s="213"/>
    </row>
    <row r="113" spans="1:11" ht="39.75" customHeight="1">
      <c r="A113" s="234" t="s">
        <v>500</v>
      </c>
      <c r="B113" s="235" t="s">
        <v>490</v>
      </c>
      <c r="C113" s="235" t="s">
        <v>23</v>
      </c>
      <c r="D113" s="247" t="s">
        <v>673</v>
      </c>
      <c r="E113" s="235"/>
      <c r="F113" s="235" t="s">
        <v>489</v>
      </c>
      <c r="G113" s="235"/>
      <c r="H113" s="235"/>
      <c r="I113" s="235"/>
      <c r="J113" s="237">
        <v>0</v>
      </c>
      <c r="K113" s="213"/>
    </row>
    <row r="114" spans="1:11" ht="39.75" customHeight="1">
      <c r="A114" s="242"/>
      <c r="B114" s="243"/>
      <c r="C114" s="243"/>
      <c r="D114" s="249" t="s">
        <v>622</v>
      </c>
      <c r="E114" s="243"/>
      <c r="F114" s="243"/>
      <c r="G114" s="243"/>
      <c r="H114" s="243"/>
      <c r="I114" s="243"/>
      <c r="J114" s="245"/>
      <c r="K114" s="213"/>
    </row>
    <row r="115" spans="1:11" ht="37.5" customHeight="1">
      <c r="A115" s="234" t="s">
        <v>498</v>
      </c>
      <c r="B115" s="235" t="s">
        <v>490</v>
      </c>
      <c r="C115" s="235" t="s">
        <v>23</v>
      </c>
      <c r="D115" s="247" t="s">
        <v>673</v>
      </c>
      <c r="E115" s="235"/>
      <c r="F115" s="235" t="s">
        <v>489</v>
      </c>
      <c r="G115" s="235"/>
      <c r="H115" s="235"/>
      <c r="I115" s="235"/>
      <c r="J115" s="237">
        <v>62500</v>
      </c>
      <c r="K115" s="213"/>
    </row>
    <row r="116" spans="1:11" ht="37.5" customHeight="1">
      <c r="A116" s="242"/>
      <c r="B116" s="243"/>
      <c r="C116" s="243"/>
      <c r="D116" s="249" t="s">
        <v>622</v>
      </c>
      <c r="E116" s="243"/>
      <c r="F116" s="243"/>
      <c r="G116" s="243"/>
      <c r="H116" s="243"/>
      <c r="I116" s="243"/>
      <c r="J116" s="245"/>
      <c r="K116" s="213"/>
    </row>
    <row r="117" spans="1:11" ht="35.25" customHeight="1">
      <c r="A117" s="234" t="s">
        <v>495</v>
      </c>
      <c r="B117" s="235" t="s">
        <v>490</v>
      </c>
      <c r="C117" s="235" t="s">
        <v>23</v>
      </c>
      <c r="D117" s="247" t="s">
        <v>673</v>
      </c>
      <c r="E117" s="235"/>
      <c r="F117" s="235" t="s">
        <v>489</v>
      </c>
      <c r="G117" s="235"/>
      <c r="H117" s="235"/>
      <c r="I117" s="235"/>
      <c r="J117" s="237">
        <v>0</v>
      </c>
      <c r="K117" s="213"/>
    </row>
    <row r="118" spans="1:11" ht="35.25" customHeight="1">
      <c r="A118" s="242"/>
      <c r="B118" s="243"/>
      <c r="C118" s="243"/>
      <c r="D118" s="249" t="s">
        <v>622</v>
      </c>
      <c r="E118" s="243"/>
      <c r="F118" s="243"/>
      <c r="G118" s="243"/>
      <c r="H118" s="243"/>
      <c r="I118" s="243"/>
      <c r="J118" s="245"/>
      <c r="K118" s="213"/>
    </row>
    <row r="119" spans="1:11" ht="169.5" customHeight="1">
      <c r="A119" s="244" t="s">
        <v>684</v>
      </c>
      <c r="B119" s="244" t="s">
        <v>685</v>
      </c>
      <c r="C119" s="244" t="s">
        <v>23</v>
      </c>
      <c r="D119" s="249" t="s">
        <v>603</v>
      </c>
      <c r="E119" s="244" t="s">
        <v>604</v>
      </c>
      <c r="F119" s="250" t="s">
        <v>605</v>
      </c>
      <c r="G119" s="244"/>
      <c r="H119" s="244"/>
      <c r="I119" s="244"/>
      <c r="J119" s="264">
        <v>0</v>
      </c>
      <c r="K119" s="213"/>
    </row>
    <row r="120" spans="1:11" ht="169.5" customHeight="1">
      <c r="A120" s="244" t="s">
        <v>686</v>
      </c>
      <c r="B120" s="244" t="s">
        <v>687</v>
      </c>
      <c r="C120" s="244" t="s">
        <v>23</v>
      </c>
      <c r="D120" s="249" t="s">
        <v>603</v>
      </c>
      <c r="E120" s="244" t="s">
        <v>604</v>
      </c>
      <c r="F120" s="250" t="s">
        <v>605</v>
      </c>
      <c r="G120" s="244"/>
      <c r="H120" s="244"/>
      <c r="I120" s="244"/>
      <c r="J120" s="264">
        <v>1</v>
      </c>
      <c r="K120" s="213"/>
    </row>
    <row r="121" spans="1:11" ht="123.75" customHeight="1">
      <c r="A121" s="244" t="s">
        <v>688</v>
      </c>
      <c r="B121" s="244" t="s">
        <v>689</v>
      </c>
      <c r="C121" s="244" t="s">
        <v>23</v>
      </c>
      <c r="D121" s="249" t="s">
        <v>603</v>
      </c>
      <c r="E121" s="244" t="s">
        <v>604</v>
      </c>
      <c r="F121" s="250" t="s">
        <v>605</v>
      </c>
      <c r="G121" s="244"/>
      <c r="H121" s="244"/>
      <c r="I121" s="244"/>
      <c r="J121" s="264">
        <v>0</v>
      </c>
      <c r="K121" s="213"/>
    </row>
    <row r="122" spans="1:11" ht="100">
      <c r="A122" s="250" t="s">
        <v>307</v>
      </c>
      <c r="B122" s="250" t="s">
        <v>306</v>
      </c>
      <c r="C122" s="250" t="s">
        <v>88</v>
      </c>
      <c r="D122" s="265" t="s">
        <v>651</v>
      </c>
      <c r="E122" s="250"/>
      <c r="F122" s="250" t="s">
        <v>97</v>
      </c>
      <c r="G122" s="250" t="s">
        <v>305</v>
      </c>
      <c r="H122" s="250"/>
      <c r="I122" s="250"/>
      <c r="J122" s="34">
        <v>0</v>
      </c>
      <c r="K122" s="213"/>
    </row>
    <row r="123" spans="1:11" ht="30" customHeight="1">
      <c r="A123" s="234" t="s">
        <v>294</v>
      </c>
      <c r="B123" s="235" t="s">
        <v>293</v>
      </c>
      <c r="C123" s="235" t="s">
        <v>23</v>
      </c>
      <c r="D123" s="247" t="s">
        <v>622</v>
      </c>
      <c r="E123" s="235"/>
      <c r="F123" s="235" t="s">
        <v>288</v>
      </c>
      <c r="G123" s="235"/>
      <c r="H123" s="235"/>
      <c r="I123" s="235"/>
      <c r="J123" s="237">
        <v>0</v>
      </c>
      <c r="K123" s="213"/>
    </row>
    <row r="124" spans="1:11" ht="30" customHeight="1">
      <c r="A124" s="242"/>
      <c r="B124" s="243"/>
      <c r="C124" s="243"/>
      <c r="D124" s="249" t="s">
        <v>690</v>
      </c>
      <c r="E124" s="243"/>
      <c r="F124" s="243"/>
      <c r="G124" s="243"/>
      <c r="H124" s="243"/>
      <c r="I124" s="243"/>
      <c r="J124" s="245"/>
      <c r="K124" s="213"/>
    </row>
    <row r="125" spans="1:11" ht="51" customHeight="1">
      <c r="A125" s="266" t="s">
        <v>691</v>
      </c>
      <c r="B125" s="266" t="s">
        <v>692</v>
      </c>
      <c r="C125" s="266" t="s">
        <v>23</v>
      </c>
      <c r="D125" s="260" t="s">
        <v>622</v>
      </c>
      <c r="E125" s="266" t="s">
        <v>596</v>
      </c>
      <c r="F125" s="266" t="s">
        <v>288</v>
      </c>
      <c r="G125" s="235" t="s">
        <v>693</v>
      </c>
      <c r="H125" s="266"/>
      <c r="I125" s="266"/>
      <c r="J125" s="267">
        <v>0</v>
      </c>
      <c r="K125" s="213"/>
    </row>
    <row r="126" spans="1:11" ht="51" customHeight="1">
      <c r="A126" s="266"/>
      <c r="B126" s="266"/>
      <c r="C126" s="266"/>
      <c r="D126" s="260" t="s">
        <v>694</v>
      </c>
      <c r="E126" s="266"/>
      <c r="F126" s="266"/>
      <c r="G126" s="243"/>
      <c r="H126" s="266"/>
      <c r="I126" s="266"/>
      <c r="J126" s="267"/>
      <c r="K126" s="213"/>
    </row>
    <row r="127" spans="1:11" ht="201" customHeight="1">
      <c r="A127" s="235" t="s">
        <v>695</v>
      </c>
      <c r="B127" s="235" t="s">
        <v>696</v>
      </c>
      <c r="C127" s="235" t="s">
        <v>23</v>
      </c>
      <c r="D127" s="247" t="s">
        <v>622</v>
      </c>
      <c r="E127" s="235"/>
      <c r="F127" s="235" t="s">
        <v>288</v>
      </c>
      <c r="G127" s="235" t="s">
        <v>697</v>
      </c>
      <c r="H127" s="235"/>
      <c r="I127" s="235"/>
      <c r="J127" s="237">
        <v>0</v>
      </c>
      <c r="K127" s="213"/>
    </row>
    <row r="128" spans="1:11" ht="201" customHeight="1">
      <c r="A128" s="243"/>
      <c r="B128" s="243"/>
      <c r="C128" s="243"/>
      <c r="D128" s="249" t="s">
        <v>698</v>
      </c>
      <c r="E128" s="243"/>
      <c r="F128" s="243"/>
      <c r="G128" s="243"/>
      <c r="H128" s="243"/>
      <c r="I128" s="243"/>
      <c r="J128" s="245"/>
      <c r="K128" s="213"/>
    </row>
    <row r="129" spans="1:11" ht="58.5" customHeight="1">
      <c r="A129" s="234" t="s">
        <v>273</v>
      </c>
      <c r="B129" s="235" t="s">
        <v>272</v>
      </c>
      <c r="C129" s="235" t="s">
        <v>88</v>
      </c>
      <c r="D129" s="247" t="s">
        <v>622</v>
      </c>
      <c r="E129" s="235" t="s">
        <v>674</v>
      </c>
      <c r="F129" s="235" t="s">
        <v>97</v>
      </c>
      <c r="G129" s="235" t="s">
        <v>270</v>
      </c>
      <c r="H129" s="235"/>
      <c r="I129" s="235"/>
      <c r="J129" s="237">
        <v>0</v>
      </c>
      <c r="K129" s="213"/>
    </row>
    <row r="130" spans="1:11" ht="58.5" customHeight="1">
      <c r="A130" s="242"/>
      <c r="B130" s="243"/>
      <c r="C130" s="243"/>
      <c r="D130" s="249" t="s">
        <v>673</v>
      </c>
      <c r="E130" s="243"/>
      <c r="F130" s="243"/>
      <c r="G130" s="243"/>
      <c r="H130" s="243"/>
      <c r="I130" s="243"/>
      <c r="J130" s="245"/>
      <c r="K130" s="213"/>
    </row>
    <row r="131" spans="1:11" ht="180">
      <c r="A131" s="268" t="s">
        <v>699</v>
      </c>
      <c r="B131" s="269" t="s">
        <v>700</v>
      </c>
      <c r="C131" s="268" t="s">
        <v>88</v>
      </c>
      <c r="D131" s="270" t="s">
        <v>578</v>
      </c>
      <c r="E131" s="268" t="s">
        <v>701</v>
      </c>
      <c r="F131" s="268" t="s">
        <v>97</v>
      </c>
      <c r="G131" s="250" t="s">
        <v>702</v>
      </c>
      <c r="H131" s="271" t="s">
        <v>703</v>
      </c>
      <c r="I131" s="272"/>
      <c r="J131" s="34">
        <v>1640000</v>
      </c>
      <c r="K131" s="213"/>
    </row>
    <row r="132" spans="1:11" ht="76" customHeight="1">
      <c r="A132" s="19" t="s">
        <v>704</v>
      </c>
      <c r="B132" s="19" t="s">
        <v>705</v>
      </c>
      <c r="C132" s="19" t="s">
        <v>88</v>
      </c>
      <c r="D132" s="19" t="s">
        <v>651</v>
      </c>
      <c r="E132" s="19" t="s">
        <v>706</v>
      </c>
      <c r="F132" s="19" t="s">
        <v>707</v>
      </c>
      <c r="G132" s="19" t="s">
        <v>708</v>
      </c>
      <c r="H132" s="19"/>
      <c r="I132" s="19"/>
      <c r="J132" s="273">
        <v>35000</v>
      </c>
      <c r="K132" s="213"/>
    </row>
    <row r="133" spans="1:11" ht="93.75" customHeight="1">
      <c r="A133" s="19" t="s">
        <v>87</v>
      </c>
      <c r="B133" s="19"/>
      <c r="C133" s="19" t="s">
        <v>88</v>
      </c>
      <c r="D133" s="19" t="s">
        <v>651</v>
      </c>
      <c r="E133" s="19"/>
      <c r="F133" s="19" t="s">
        <v>91</v>
      </c>
      <c r="G133" s="19"/>
      <c r="H133" s="19"/>
      <c r="I133" s="19"/>
      <c r="J133" s="273">
        <v>0</v>
      </c>
      <c r="K133" s="213"/>
    </row>
    <row r="134" spans="1:11" ht="76" customHeight="1">
      <c r="A134" s="19" t="s">
        <v>709</v>
      </c>
      <c r="B134" s="19" t="s">
        <v>710</v>
      </c>
      <c r="C134" s="19" t="s">
        <v>88</v>
      </c>
      <c r="D134" s="19" t="s">
        <v>651</v>
      </c>
      <c r="E134" s="19" t="s">
        <v>706</v>
      </c>
      <c r="F134" s="19" t="s">
        <v>707</v>
      </c>
      <c r="G134" s="19" t="s">
        <v>711</v>
      </c>
      <c r="H134" s="19"/>
      <c r="I134" s="19"/>
      <c r="J134" s="273">
        <v>15000</v>
      </c>
      <c r="K134" s="213"/>
    </row>
    <row r="135" spans="1:11" ht="59.25" customHeight="1">
      <c r="A135" s="232" t="s">
        <v>712</v>
      </c>
      <c r="B135" s="233"/>
      <c r="C135" s="233"/>
      <c r="D135" s="233"/>
      <c r="E135" s="233"/>
      <c r="F135" s="233"/>
      <c r="G135" s="233"/>
      <c r="H135" s="233"/>
      <c r="I135" s="233"/>
      <c r="J135" s="253"/>
      <c r="K135" s="213"/>
    </row>
    <row r="136" spans="1:11" ht="40">
      <c r="A136" s="250" t="s">
        <v>469</v>
      </c>
      <c r="B136" s="250" t="s">
        <v>468</v>
      </c>
      <c r="C136" s="250" t="s">
        <v>183</v>
      </c>
      <c r="D136" s="250" t="s">
        <v>582</v>
      </c>
      <c r="E136" s="250"/>
      <c r="F136" s="250" t="s">
        <v>30</v>
      </c>
      <c r="G136" s="250"/>
      <c r="H136" s="250"/>
      <c r="I136" s="250"/>
      <c r="J136" s="34">
        <v>0</v>
      </c>
      <c r="K136" s="213"/>
    </row>
    <row r="137" spans="1:11" ht="60">
      <c r="A137" s="234" t="s">
        <v>713</v>
      </c>
      <c r="B137" s="236" t="s">
        <v>714</v>
      </c>
      <c r="C137" s="235" t="s">
        <v>183</v>
      </c>
      <c r="D137" s="235" t="s">
        <v>633</v>
      </c>
      <c r="E137" s="235"/>
      <c r="F137" s="235" t="s">
        <v>109</v>
      </c>
      <c r="G137" s="236" t="s">
        <v>715</v>
      </c>
      <c r="H137" s="235">
        <v>0</v>
      </c>
      <c r="I137" s="235">
        <v>0</v>
      </c>
      <c r="J137" s="237">
        <v>0</v>
      </c>
      <c r="K137" s="226"/>
    </row>
    <row r="138" spans="1:11">
      <c r="A138" s="238"/>
      <c r="B138" s="240" t="s">
        <v>716</v>
      </c>
      <c r="C138" s="239"/>
      <c r="D138" s="239"/>
      <c r="E138" s="239"/>
      <c r="F138" s="239"/>
      <c r="G138" s="274"/>
      <c r="H138" s="239"/>
      <c r="I138" s="239"/>
      <c r="J138" s="241"/>
      <c r="K138" s="226"/>
    </row>
    <row r="139" spans="1:11" ht="40">
      <c r="A139" s="238"/>
      <c r="B139" s="240" t="s">
        <v>717</v>
      </c>
      <c r="C139" s="239"/>
      <c r="D139" s="239"/>
      <c r="E139" s="239"/>
      <c r="F139" s="239"/>
      <c r="G139" s="240" t="s">
        <v>718</v>
      </c>
      <c r="H139" s="239"/>
      <c r="I139" s="239"/>
      <c r="J139" s="241"/>
      <c r="K139" s="226"/>
    </row>
    <row r="140" spans="1:11" ht="52.5" customHeight="1">
      <c r="A140" s="238"/>
      <c r="B140" s="240"/>
      <c r="C140" s="239"/>
      <c r="D140" s="239" t="s">
        <v>586</v>
      </c>
      <c r="E140" s="239"/>
      <c r="F140" s="239"/>
      <c r="G140" s="240"/>
      <c r="H140" s="239"/>
      <c r="I140" s="239"/>
      <c r="J140" s="241"/>
      <c r="K140" s="226"/>
    </row>
    <row r="141" spans="1:11" ht="60">
      <c r="A141" s="242"/>
      <c r="B141" s="244"/>
      <c r="C141" s="243"/>
      <c r="D141" s="243"/>
      <c r="E141" s="243"/>
      <c r="F141" s="243"/>
      <c r="G141" s="244" t="s">
        <v>719</v>
      </c>
      <c r="H141" s="243"/>
      <c r="I141" s="243"/>
      <c r="J141" s="245"/>
      <c r="K141" s="226"/>
    </row>
    <row r="142" spans="1:11" ht="59.25" customHeight="1">
      <c r="A142" s="275" t="s">
        <v>720</v>
      </c>
      <c r="B142" s="276"/>
      <c r="C142" s="276"/>
      <c r="D142" s="276"/>
      <c r="E142" s="276"/>
      <c r="F142" s="276"/>
      <c r="G142" s="276"/>
      <c r="H142" s="276"/>
      <c r="I142" s="276"/>
      <c r="J142" s="277"/>
      <c r="K142" s="213"/>
    </row>
    <row r="143" spans="1:11" ht="40">
      <c r="A143" s="234" t="s">
        <v>512</v>
      </c>
      <c r="B143" s="236" t="s">
        <v>721</v>
      </c>
      <c r="C143" s="235" t="s">
        <v>23</v>
      </c>
      <c r="D143" s="247" t="s">
        <v>607</v>
      </c>
      <c r="E143" s="235" t="s">
        <v>722</v>
      </c>
      <c r="F143" s="235" t="s">
        <v>47</v>
      </c>
      <c r="G143" s="235"/>
      <c r="H143" s="235"/>
      <c r="I143" s="235"/>
      <c r="J143" s="237">
        <v>0</v>
      </c>
      <c r="K143" s="226"/>
    </row>
    <row r="144" spans="1:11">
      <c r="A144" s="238"/>
      <c r="B144" s="240" t="s">
        <v>723</v>
      </c>
      <c r="C144" s="239"/>
      <c r="D144" s="260" t="s">
        <v>595</v>
      </c>
      <c r="E144" s="239"/>
      <c r="F144" s="239"/>
      <c r="G144" s="239"/>
      <c r="H144" s="239"/>
      <c r="I144" s="239"/>
      <c r="J144" s="241"/>
      <c r="K144" s="226"/>
    </row>
    <row r="145" spans="1:11" ht="20">
      <c r="A145" s="242"/>
      <c r="B145" s="244" t="s">
        <v>724</v>
      </c>
      <c r="C145" s="243"/>
      <c r="D145" s="249" t="s">
        <v>651</v>
      </c>
      <c r="E145" s="243"/>
      <c r="F145" s="243"/>
      <c r="G145" s="243"/>
      <c r="H145" s="243"/>
      <c r="I145" s="243"/>
      <c r="J145" s="245"/>
      <c r="K145" s="226"/>
    </row>
    <row r="146" spans="1:11" ht="30">
      <c r="A146" s="250" t="s">
        <v>410</v>
      </c>
      <c r="B146" s="250"/>
      <c r="C146" s="250" t="s">
        <v>23</v>
      </c>
      <c r="D146" s="250" t="s">
        <v>595</v>
      </c>
      <c r="E146" s="250"/>
      <c r="F146" s="250" t="s">
        <v>401</v>
      </c>
      <c r="G146" s="250"/>
      <c r="H146" s="250"/>
      <c r="I146" s="250"/>
      <c r="J146" s="34">
        <v>0</v>
      </c>
      <c r="K146" s="213"/>
    </row>
    <row r="147" spans="1:11" ht="70">
      <c r="A147" s="250" t="s">
        <v>314</v>
      </c>
      <c r="B147" s="250"/>
      <c r="C147" s="250" t="s">
        <v>23</v>
      </c>
      <c r="D147" s="250" t="s">
        <v>651</v>
      </c>
      <c r="E147" s="250"/>
      <c r="F147" s="250" t="s">
        <v>26</v>
      </c>
      <c r="G147" s="250"/>
      <c r="H147" s="250"/>
      <c r="I147" s="250"/>
      <c r="J147" s="34">
        <v>0</v>
      </c>
      <c r="K147" s="213"/>
    </row>
    <row r="148" spans="1:11" ht="30">
      <c r="A148" s="250" t="s">
        <v>403</v>
      </c>
      <c r="B148" s="250"/>
      <c r="C148" s="250" t="s">
        <v>23</v>
      </c>
      <c r="D148" s="250" t="s">
        <v>595</v>
      </c>
      <c r="E148" s="250"/>
      <c r="F148" s="250" t="s">
        <v>401</v>
      </c>
      <c r="G148" s="250"/>
      <c r="H148" s="250"/>
      <c r="I148" s="250"/>
      <c r="J148" s="34">
        <v>0</v>
      </c>
      <c r="K148" s="213"/>
    </row>
    <row r="149" spans="1:11">
      <c r="A149" s="213"/>
      <c r="B149" s="213"/>
      <c r="C149" s="213"/>
      <c r="D149" s="213"/>
      <c r="E149" s="213"/>
      <c r="F149" s="278"/>
      <c r="G149" s="213"/>
      <c r="H149" s="213"/>
      <c r="I149" s="213"/>
      <c r="J149" s="213"/>
      <c r="K149" s="213"/>
    </row>
    <row r="150" spans="1:11">
      <c r="A150" s="213"/>
      <c r="B150" s="213"/>
      <c r="C150" s="213"/>
      <c r="D150" s="213"/>
      <c r="E150" s="213"/>
      <c r="F150" s="278"/>
      <c r="G150" s="213"/>
      <c r="H150" s="213"/>
      <c r="I150" s="213"/>
      <c r="J150" s="213"/>
      <c r="K150" s="213"/>
    </row>
    <row r="151" spans="1:11">
      <c r="A151" s="213"/>
      <c r="B151" s="213"/>
      <c r="C151" s="213"/>
      <c r="D151" s="213"/>
      <c r="E151" s="213"/>
      <c r="F151" s="278"/>
      <c r="G151" s="213"/>
      <c r="H151" s="213"/>
      <c r="I151" s="213"/>
      <c r="J151" s="213"/>
      <c r="K151" s="213"/>
    </row>
  </sheetData>
  <autoFilter ref="A1:J148" xr:uid="{19699A69-2452-46F8-A40E-8BF99D5856BD}">
    <filterColumn colId="7" showButton="0"/>
  </autoFilter>
  <mergeCells count="376">
    <mergeCell ref="J143:J145"/>
    <mergeCell ref="K143:K145"/>
    <mergeCell ref="K137:K141"/>
    <mergeCell ref="D140:D141"/>
    <mergeCell ref="A142:J142"/>
    <mergeCell ref="A143:A145"/>
    <mergeCell ref="C143:C145"/>
    <mergeCell ref="E143:E145"/>
    <mergeCell ref="F143:F145"/>
    <mergeCell ref="G143:G145"/>
    <mergeCell ref="H143:H145"/>
    <mergeCell ref="I143:I145"/>
    <mergeCell ref="J129:J130"/>
    <mergeCell ref="A135:J135"/>
    <mergeCell ref="A137:A141"/>
    <mergeCell ref="C137:C141"/>
    <mergeCell ref="D137:D139"/>
    <mergeCell ref="E137:E141"/>
    <mergeCell ref="F137:F141"/>
    <mergeCell ref="H137:H141"/>
    <mergeCell ref="I137:I141"/>
    <mergeCell ref="J137:J141"/>
    <mergeCell ref="I127:I128"/>
    <mergeCell ref="J127:J128"/>
    <mergeCell ref="A129:A130"/>
    <mergeCell ref="B129:B130"/>
    <mergeCell ref="C129:C130"/>
    <mergeCell ref="E129:E130"/>
    <mergeCell ref="F129:F130"/>
    <mergeCell ref="G129:G130"/>
    <mergeCell ref="H129:H130"/>
    <mergeCell ref="I129:I130"/>
    <mergeCell ref="H125:H126"/>
    <mergeCell ref="I125:I126"/>
    <mergeCell ref="J125:J126"/>
    <mergeCell ref="A127:A128"/>
    <mergeCell ref="B127:B128"/>
    <mergeCell ref="C127:C128"/>
    <mergeCell ref="E127:E128"/>
    <mergeCell ref="F127:F128"/>
    <mergeCell ref="G127:G128"/>
    <mergeCell ref="H127:H128"/>
    <mergeCell ref="A125:A126"/>
    <mergeCell ref="B125:B126"/>
    <mergeCell ref="C125:C126"/>
    <mergeCell ref="E125:E126"/>
    <mergeCell ref="F125:F126"/>
    <mergeCell ref="G125:G126"/>
    <mergeCell ref="J117:J118"/>
    <mergeCell ref="A123:A124"/>
    <mergeCell ref="B123:B124"/>
    <mergeCell ref="C123:C124"/>
    <mergeCell ref="E123:E124"/>
    <mergeCell ref="F123:F124"/>
    <mergeCell ref="G123:G124"/>
    <mergeCell ref="H123:H124"/>
    <mergeCell ref="I123:I124"/>
    <mergeCell ref="J123:J124"/>
    <mergeCell ref="I115:I116"/>
    <mergeCell ref="J115:J116"/>
    <mergeCell ref="A117:A118"/>
    <mergeCell ref="B117:B118"/>
    <mergeCell ref="C117:C118"/>
    <mergeCell ref="E117:E118"/>
    <mergeCell ref="F117:F118"/>
    <mergeCell ref="G117:G118"/>
    <mergeCell ref="H117:H118"/>
    <mergeCell ref="I117:I118"/>
    <mergeCell ref="H113:H114"/>
    <mergeCell ref="I113:I114"/>
    <mergeCell ref="J113:J114"/>
    <mergeCell ref="A115:A116"/>
    <mergeCell ref="B115:B116"/>
    <mergeCell ref="C115:C116"/>
    <mergeCell ref="E115:E116"/>
    <mergeCell ref="F115:F116"/>
    <mergeCell ref="G115:G116"/>
    <mergeCell ref="H115:H116"/>
    <mergeCell ref="A113:A114"/>
    <mergeCell ref="B113:B114"/>
    <mergeCell ref="C113:C114"/>
    <mergeCell ref="E113:E114"/>
    <mergeCell ref="F113:F114"/>
    <mergeCell ref="G113:G114"/>
    <mergeCell ref="A110:J110"/>
    <mergeCell ref="A111:A112"/>
    <mergeCell ref="B111:B112"/>
    <mergeCell ref="C111:C112"/>
    <mergeCell ref="E111:E112"/>
    <mergeCell ref="F111:F112"/>
    <mergeCell ref="G111:G112"/>
    <mergeCell ref="H111:H112"/>
    <mergeCell ref="I111:I112"/>
    <mergeCell ref="J111:J112"/>
    <mergeCell ref="J106:J107"/>
    <mergeCell ref="A108:A109"/>
    <mergeCell ref="B108:B109"/>
    <mergeCell ref="C108:C109"/>
    <mergeCell ref="E108:E109"/>
    <mergeCell ref="F108:F109"/>
    <mergeCell ref="G108:G109"/>
    <mergeCell ref="H108:H109"/>
    <mergeCell ref="I108:I109"/>
    <mergeCell ref="J108:J109"/>
    <mergeCell ref="I104:I105"/>
    <mergeCell ref="J104:J105"/>
    <mergeCell ref="A106:A107"/>
    <mergeCell ref="B106:B107"/>
    <mergeCell ref="C106:C107"/>
    <mergeCell ref="E106:E107"/>
    <mergeCell ref="F106:F107"/>
    <mergeCell ref="G106:G107"/>
    <mergeCell ref="H106:H107"/>
    <mergeCell ref="I106:I107"/>
    <mergeCell ref="H102:H103"/>
    <mergeCell ref="I102:I103"/>
    <mergeCell ref="J102:J103"/>
    <mergeCell ref="A104:A105"/>
    <mergeCell ref="B104:B105"/>
    <mergeCell ref="C104:C105"/>
    <mergeCell ref="E104:E105"/>
    <mergeCell ref="F104:F105"/>
    <mergeCell ref="G104:G105"/>
    <mergeCell ref="H104:H105"/>
    <mergeCell ref="A102:A103"/>
    <mergeCell ref="B102:B103"/>
    <mergeCell ref="C102:C103"/>
    <mergeCell ref="E102:E103"/>
    <mergeCell ref="F102:F103"/>
    <mergeCell ref="G102:G103"/>
    <mergeCell ref="J97:J98"/>
    <mergeCell ref="A99:A100"/>
    <mergeCell ref="B99:B100"/>
    <mergeCell ref="C99:C100"/>
    <mergeCell ref="E99:E100"/>
    <mergeCell ref="F99:F100"/>
    <mergeCell ref="G99:G100"/>
    <mergeCell ref="H99:H100"/>
    <mergeCell ref="I99:I100"/>
    <mergeCell ref="J99:J100"/>
    <mergeCell ref="J94:J95"/>
    <mergeCell ref="K94:K95"/>
    <mergeCell ref="A97:A98"/>
    <mergeCell ref="B97:B98"/>
    <mergeCell ref="C97:C98"/>
    <mergeCell ref="E97:E98"/>
    <mergeCell ref="F97:F98"/>
    <mergeCell ref="G97:G98"/>
    <mergeCell ref="H97:H98"/>
    <mergeCell ref="I97:I98"/>
    <mergeCell ref="J91:J92"/>
    <mergeCell ref="A94:A95"/>
    <mergeCell ref="B94:B95"/>
    <mergeCell ref="C94:C95"/>
    <mergeCell ref="D94:D95"/>
    <mergeCell ref="E94:E95"/>
    <mergeCell ref="F94:F95"/>
    <mergeCell ref="G94:G95"/>
    <mergeCell ref="H94:H95"/>
    <mergeCell ref="I94:I95"/>
    <mergeCell ref="I89:I90"/>
    <mergeCell ref="J89:J90"/>
    <mergeCell ref="A91:A92"/>
    <mergeCell ref="B91:B92"/>
    <mergeCell ref="C91:C92"/>
    <mergeCell ref="E91:E92"/>
    <mergeCell ref="F91:F92"/>
    <mergeCell ref="G91:G92"/>
    <mergeCell ref="H91:H92"/>
    <mergeCell ref="I91:I92"/>
    <mergeCell ref="H86:H88"/>
    <mergeCell ref="I86:I88"/>
    <mergeCell ref="J86:J88"/>
    <mergeCell ref="A89:A90"/>
    <mergeCell ref="B89:B90"/>
    <mergeCell ref="C89:C90"/>
    <mergeCell ref="E89:E90"/>
    <mergeCell ref="F89:F90"/>
    <mergeCell ref="G89:G90"/>
    <mergeCell ref="H89:H90"/>
    <mergeCell ref="G82:G83"/>
    <mergeCell ref="H82:H83"/>
    <mergeCell ref="I82:I83"/>
    <mergeCell ref="J82:J83"/>
    <mergeCell ref="A85:J85"/>
    <mergeCell ref="A86:A88"/>
    <mergeCell ref="B86:B88"/>
    <mergeCell ref="C86:C88"/>
    <mergeCell ref="E86:E88"/>
    <mergeCell ref="F86:F88"/>
    <mergeCell ref="D79:D80"/>
    <mergeCell ref="A82:A83"/>
    <mergeCell ref="B82:B83"/>
    <mergeCell ref="C82:C83"/>
    <mergeCell ref="E82:E83"/>
    <mergeCell ref="F82:F83"/>
    <mergeCell ref="K75:K77"/>
    <mergeCell ref="A78:A81"/>
    <mergeCell ref="C78:C81"/>
    <mergeCell ref="E78:E81"/>
    <mergeCell ref="F78:F81"/>
    <mergeCell ref="G78:G81"/>
    <mergeCell ref="H78:H81"/>
    <mergeCell ref="I78:I81"/>
    <mergeCell ref="J78:J81"/>
    <mergeCell ref="K78:K81"/>
    <mergeCell ref="K71:K74"/>
    <mergeCell ref="D73:D74"/>
    <mergeCell ref="A75:A77"/>
    <mergeCell ref="C75:C77"/>
    <mergeCell ref="E75:E77"/>
    <mergeCell ref="F75:F77"/>
    <mergeCell ref="G75:G77"/>
    <mergeCell ref="H75:H77"/>
    <mergeCell ref="I75:I77"/>
    <mergeCell ref="J75:J77"/>
    <mergeCell ref="I68:I69"/>
    <mergeCell ref="J68:J69"/>
    <mergeCell ref="A71:A74"/>
    <mergeCell ref="C71:C74"/>
    <mergeCell ref="E71:E74"/>
    <mergeCell ref="F71:F74"/>
    <mergeCell ref="H71:H74"/>
    <mergeCell ref="I71:I74"/>
    <mergeCell ref="J71:J74"/>
    <mergeCell ref="H66:H67"/>
    <mergeCell ref="I66:I67"/>
    <mergeCell ref="J66:J67"/>
    <mergeCell ref="A68:A69"/>
    <mergeCell ref="B68:B69"/>
    <mergeCell ref="C68:C69"/>
    <mergeCell ref="E68:E69"/>
    <mergeCell ref="F68:F69"/>
    <mergeCell ref="G68:G69"/>
    <mergeCell ref="H68:H69"/>
    <mergeCell ref="I63:I65"/>
    <mergeCell ref="J63:J65"/>
    <mergeCell ref="D64:D65"/>
    <mergeCell ref="K64:K65"/>
    <mergeCell ref="A66:A67"/>
    <mergeCell ref="B66:B67"/>
    <mergeCell ref="C66:C67"/>
    <mergeCell ref="E66:E67"/>
    <mergeCell ref="F66:F67"/>
    <mergeCell ref="G66:G67"/>
    <mergeCell ref="H61:H62"/>
    <mergeCell ref="I61:I62"/>
    <mergeCell ref="J61:J62"/>
    <mergeCell ref="A63:A65"/>
    <mergeCell ref="B63:B65"/>
    <mergeCell ref="C63:C65"/>
    <mergeCell ref="E63:E65"/>
    <mergeCell ref="F63:F65"/>
    <mergeCell ref="G63:G64"/>
    <mergeCell ref="H63:H65"/>
    <mergeCell ref="A61:A62"/>
    <mergeCell ref="B61:B62"/>
    <mergeCell ref="C61:C62"/>
    <mergeCell ref="E61:E62"/>
    <mergeCell ref="F61:F62"/>
    <mergeCell ref="G61:G62"/>
    <mergeCell ref="K56:K58"/>
    <mergeCell ref="A59:A60"/>
    <mergeCell ref="B59:B60"/>
    <mergeCell ref="C59:C60"/>
    <mergeCell ref="E59:E60"/>
    <mergeCell ref="F59:F60"/>
    <mergeCell ref="G59:G60"/>
    <mergeCell ref="H59:H60"/>
    <mergeCell ref="I59:I60"/>
    <mergeCell ref="J59:J60"/>
    <mergeCell ref="I50:I55"/>
    <mergeCell ref="J50:J55"/>
    <mergeCell ref="K50:K55"/>
    <mergeCell ref="A56:A58"/>
    <mergeCell ref="C56:C58"/>
    <mergeCell ref="E56:E58"/>
    <mergeCell ref="F56:F58"/>
    <mergeCell ref="H56:H58"/>
    <mergeCell ref="I56:I58"/>
    <mergeCell ref="J56:J58"/>
    <mergeCell ref="H47:H49"/>
    <mergeCell ref="I47:I49"/>
    <mergeCell ref="J47:J49"/>
    <mergeCell ref="K47:K49"/>
    <mergeCell ref="A50:A55"/>
    <mergeCell ref="C50:C55"/>
    <mergeCell ref="D50:D55"/>
    <mergeCell ref="E50:E55"/>
    <mergeCell ref="F50:F55"/>
    <mergeCell ref="H50:H55"/>
    <mergeCell ref="D43:D44"/>
    <mergeCell ref="G44:G46"/>
    <mergeCell ref="A47:A49"/>
    <mergeCell ref="C47:C49"/>
    <mergeCell ref="D47:D49"/>
    <mergeCell ref="E47:E49"/>
    <mergeCell ref="F47:F49"/>
    <mergeCell ref="J39:J41"/>
    <mergeCell ref="K39:K41"/>
    <mergeCell ref="A42:A46"/>
    <mergeCell ref="C42:C46"/>
    <mergeCell ref="E42:E46"/>
    <mergeCell ref="F42:F46"/>
    <mergeCell ref="H42:H46"/>
    <mergeCell ref="I42:I46"/>
    <mergeCell ref="J42:J46"/>
    <mergeCell ref="K42:K46"/>
    <mergeCell ref="J30:J33"/>
    <mergeCell ref="K30:K33"/>
    <mergeCell ref="A39:A41"/>
    <mergeCell ref="C39:C41"/>
    <mergeCell ref="D39:D41"/>
    <mergeCell ref="E39:E41"/>
    <mergeCell ref="F39:F41"/>
    <mergeCell ref="G39:G41"/>
    <mergeCell ref="H39:H41"/>
    <mergeCell ref="I39:I41"/>
    <mergeCell ref="J24:J25"/>
    <mergeCell ref="A29:J29"/>
    <mergeCell ref="A30:A33"/>
    <mergeCell ref="C30:C33"/>
    <mergeCell ref="D30:D33"/>
    <mergeCell ref="E30:E33"/>
    <mergeCell ref="F30:F33"/>
    <mergeCell ref="G30:G33"/>
    <mergeCell ref="H30:H33"/>
    <mergeCell ref="I30:I33"/>
    <mergeCell ref="I18:I21"/>
    <mergeCell ref="J18:J21"/>
    <mergeCell ref="A24:A25"/>
    <mergeCell ref="B24:B25"/>
    <mergeCell ref="C24:C25"/>
    <mergeCell ref="E24:E25"/>
    <mergeCell ref="F24:F25"/>
    <mergeCell ref="G24:G25"/>
    <mergeCell ref="H24:H25"/>
    <mergeCell ref="I24:I25"/>
    <mergeCell ref="H9:H10"/>
    <mergeCell ref="I9:I10"/>
    <mergeCell ref="J9:J10"/>
    <mergeCell ref="A18:A21"/>
    <mergeCell ref="B18:B21"/>
    <mergeCell ref="C18:C21"/>
    <mergeCell ref="E18:E21"/>
    <mergeCell ref="F18:F21"/>
    <mergeCell ref="G18:G21"/>
    <mergeCell ref="H18:H21"/>
    <mergeCell ref="H6:H8"/>
    <mergeCell ref="I6:I8"/>
    <mergeCell ref="J6:J8"/>
    <mergeCell ref="K6:K8"/>
    <mergeCell ref="A9:A10"/>
    <mergeCell ref="B9:B10"/>
    <mergeCell ref="C9:C10"/>
    <mergeCell ref="E9:E10"/>
    <mergeCell ref="F9:F10"/>
    <mergeCell ref="G9:G10"/>
    <mergeCell ref="A6:A8"/>
    <mergeCell ref="B6:B8"/>
    <mergeCell ref="C6:C8"/>
    <mergeCell ref="D6:D8"/>
    <mergeCell ref="F6:F8"/>
    <mergeCell ref="G6:G8"/>
    <mergeCell ref="J2:J4"/>
    <mergeCell ref="B3:B4"/>
    <mergeCell ref="C3:C4"/>
    <mergeCell ref="G3:G4"/>
    <mergeCell ref="K3:K4"/>
    <mergeCell ref="A5:J5"/>
    <mergeCell ref="H1:I1"/>
    <mergeCell ref="A2:A4"/>
    <mergeCell ref="D2:D4"/>
    <mergeCell ref="E2:E4"/>
    <mergeCell ref="F2:F4"/>
    <mergeCell ref="H2:H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03E71-26C0-4254-B7F2-B7D88FDB412A}">
  <dimension ref="A1:L101"/>
  <sheetViews>
    <sheetView topLeftCell="A93" zoomScale="80" zoomScaleNormal="80" workbookViewId="0">
      <selection activeCell="K102" sqref="K102"/>
    </sheetView>
  </sheetViews>
  <sheetFormatPr defaultColWidth="8.81640625" defaultRowHeight="14.5"/>
  <cols>
    <col min="1" max="1" width="42.453125" customWidth="1"/>
    <col min="2" max="3" width="40.81640625" customWidth="1"/>
    <col min="4" max="4" width="27.26953125" customWidth="1"/>
    <col min="5" max="5" width="30.7265625" customWidth="1"/>
    <col min="6" max="6" width="23.81640625" customWidth="1"/>
    <col min="7" max="7" width="24" style="199" customWidth="1"/>
    <col min="8" max="8" width="35.453125" customWidth="1"/>
    <col min="9" max="9" width="16.453125" customWidth="1"/>
    <col min="10" max="10" width="17.26953125" customWidth="1"/>
    <col min="11" max="11" width="23.81640625" customWidth="1"/>
    <col min="12" max="12" width="31.1796875" customWidth="1"/>
    <col min="13" max="13" width="25.1796875" customWidth="1"/>
  </cols>
  <sheetData>
    <row r="1" spans="1:12" ht="41.15" customHeight="1" thickBot="1">
      <c r="A1" s="1" t="s">
        <v>0</v>
      </c>
      <c r="B1" s="1" t="s">
        <v>1</v>
      </c>
      <c r="C1" s="1" t="s">
        <v>547</v>
      </c>
      <c r="D1" s="1" t="s">
        <v>2</v>
      </c>
      <c r="E1" s="1" t="s">
        <v>3</v>
      </c>
      <c r="F1" s="1" t="s">
        <v>4</v>
      </c>
      <c r="G1" s="1" t="s">
        <v>5</v>
      </c>
      <c r="H1" s="2" t="s">
        <v>6</v>
      </c>
      <c r="I1" s="3" t="s">
        <v>7</v>
      </c>
      <c r="J1" s="4"/>
      <c r="K1" s="5" t="s">
        <v>8</v>
      </c>
    </row>
    <row r="2" spans="1:12" ht="21.65" customHeight="1">
      <c r="A2" s="6"/>
      <c r="B2" s="7"/>
      <c r="C2" s="7"/>
      <c r="D2" s="7"/>
      <c r="E2" s="6"/>
      <c r="F2" s="6"/>
      <c r="G2" s="6"/>
      <c r="H2" s="8" t="s">
        <v>9</v>
      </c>
      <c r="I2" s="9" t="s">
        <v>10</v>
      </c>
      <c r="J2" s="10" t="s">
        <v>11</v>
      </c>
      <c r="K2" s="9" t="s">
        <v>12</v>
      </c>
    </row>
    <row r="3" spans="1:12" ht="29.5" customHeight="1">
      <c r="A3" s="11"/>
      <c r="B3" s="12"/>
      <c r="C3" s="12"/>
      <c r="D3" s="12"/>
      <c r="E3" s="11"/>
      <c r="F3" s="11"/>
      <c r="G3" s="11"/>
      <c r="H3" s="13" t="s">
        <v>13</v>
      </c>
      <c r="I3" s="9"/>
      <c r="J3" s="14" t="s">
        <v>14</v>
      </c>
      <c r="K3" s="9"/>
    </row>
    <row r="4" spans="1:12" ht="22.5" customHeight="1">
      <c r="A4" s="200" t="s">
        <v>561</v>
      </c>
      <c r="B4" s="201"/>
      <c r="C4" s="201"/>
      <c r="D4" s="201"/>
      <c r="E4" s="201"/>
      <c r="F4" s="201"/>
      <c r="G4" s="201"/>
      <c r="H4" s="201"/>
      <c r="I4" s="201"/>
      <c r="J4" s="202"/>
      <c r="K4" s="203"/>
    </row>
    <row r="5" spans="1:12" ht="100">
      <c r="A5" s="16" t="str">
        <f>IF('[3]Validation Checks'!L36="X",'[3]Validation Checks'!E36,"")</f>
        <v>Strengthened capacity of enterprises 
and their support systems to enhance productivity 
and sustainability</v>
      </c>
      <c r="B5" s="16" t="str">
        <f>VLOOKUP(A5,[3]GRN!$E$5:$EF$177,2,FALSE)</f>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
      <c r="C5" s="16" t="str">
        <f>VLOOKUP(A5,[3]GRN!$E$5:$EF$177,31,FALSE)</f>
        <v>A Competitive Business Environment</v>
      </c>
      <c r="D5" s="16" t="str">
        <f>VLOOKUP(A5,[3]GRN!$E$5:$EF$177,32,FALSE)</f>
        <v>Climate Change and Disaster Risk Reduction</v>
      </c>
      <c r="E5" s="16">
        <f t="array" ref="E5">VLOOKUP(A5,[3]GRN!$E$5:$EF$177,{35,37,38},FALSE)</f>
        <v>0</v>
      </c>
      <c r="F5" s="16" t="str">
        <f>VLOOKUP(A5,[3]GRN!$E$5:$EF$177,21,FALSE)</f>
        <v>Women and girls</v>
      </c>
      <c r="G5" s="16" t="str">
        <f>VLOOKUP(A5,[3]GRN!$E$5:$EF$177,33,FALSE)</f>
        <v>International Labour Organization (ILO)</v>
      </c>
      <c r="H5" s="16">
        <f t="array" ref="H5">VLOOKUP(A5,[3]GRN!$E$5:$EF$177,{39,40},FALSE)</f>
        <v>0</v>
      </c>
      <c r="I5" s="16">
        <f>VLOOKUP(A5,[3]GRN!$E$5:$EF$177,41,FALSE)</f>
        <v>0</v>
      </c>
      <c r="J5" s="16">
        <f>VLOOKUP(A5,[3]GRN!$E$5:$EF$177,42,FALSE)</f>
        <v>0</v>
      </c>
      <c r="K5" s="17">
        <f>VLOOKUP(A5,[3]GRN!$E$5:$EF$177,130,FALSE)</f>
        <v>0</v>
      </c>
      <c r="L5" s="204"/>
    </row>
    <row r="6" spans="1:12" ht="100">
      <c r="A6" s="16" t="str">
        <f>IF('[3]Validation Checks'!L37="X",'[3]Validation Checks'!E37,"")</f>
        <v>Strengthened capacity of enterprises 
and their support systems to enhance productivity 
and sustainability</v>
      </c>
      <c r="B6" s="16" t="str">
        <f>VLOOKUP(A6,[3]GRN!$E$5:$EF$177,2,FALSE)</f>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
      <c r="C6" s="16" t="str">
        <f>VLOOKUP(A6,[3]GRN!$E$5:$EF$177,31,FALSE)</f>
        <v>A Competitive Business Environment</v>
      </c>
      <c r="D6" s="16" t="str">
        <f>VLOOKUP(A6,[3]GRN!$E$5:$EF$177,32,FALSE)</f>
        <v>Climate Change and Disaster Risk Reduction</v>
      </c>
      <c r="E6" s="16">
        <f t="array" ref="E6">VLOOKUP(A6,[3]GRN!$E$5:$EF$177,{35,37,38},FALSE)</f>
        <v>0</v>
      </c>
      <c r="F6" s="16" t="str">
        <f>VLOOKUP(A6,[3]GRN!$E$5:$EF$177,21,FALSE)</f>
        <v>Women and girls</v>
      </c>
      <c r="G6" s="16" t="str">
        <f>VLOOKUP(A6,[3]GRN!$E$5:$EF$177,33,FALSE)</f>
        <v>International Labour Organization (ILO)</v>
      </c>
      <c r="H6" s="16">
        <f t="array" ref="H6">VLOOKUP(A6,[3]GRN!$E$5:$EF$177,{39,40},FALSE)</f>
        <v>0</v>
      </c>
      <c r="I6" s="16">
        <f>VLOOKUP(A6,[3]GRN!$E$5:$EF$177,41,FALSE)</f>
        <v>0</v>
      </c>
      <c r="J6" s="16">
        <f>VLOOKUP(A6,[3]GRN!$E$5:$EF$177,42,FALSE)</f>
        <v>0</v>
      </c>
      <c r="K6" s="17">
        <f>VLOOKUP(A6,[3]GRN!$E$5:$EF$177,130,FALSE)</f>
        <v>0</v>
      </c>
      <c r="L6" s="204"/>
    </row>
    <row r="7" spans="1:12" ht="160">
      <c r="A7" s="16" t="str">
        <f>IF('[3]Validation Checks'!L8="X",'[3]Validation Checks'!E8,"")</f>
        <v>Strengthened competitiveness and resilience among MSMEs owned by marginalised groups (especially those in the agri-business, energy, care, orange and silver economies)</v>
      </c>
      <c r="B7" s="16" t="str">
        <f>VLOOKUP(A7,[3]GRN!$E$5:$EF$177,2,FALSE)</f>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7" s="16" t="str">
        <f>VLOOKUP(A7,[3]GRN!$E$5:$EF$177,31,FALSE)</f>
        <v>A Competitive Business Environment</v>
      </c>
      <c r="D7" s="16" t="str">
        <f>VLOOKUP(A7,[3]GRN!$E$5:$EF$177,32,FALSE)</f>
        <v>Sustainable Financing  </v>
      </c>
      <c r="E7" s="16" t="str">
        <f t="array" ref="E7">VLOOKUP(A7,[3]GRN!$E$5:$EF$177,{35,37,38},FALSE)</f>
        <v>UWI; SGU; CDEMA</v>
      </c>
      <c r="F7" s="16" t="str">
        <f>VLOOKUP(A7,[3]GRN!$E$5:$EF$177,21,FALSE)</f>
        <v>Women and Girls</v>
      </c>
      <c r="G7" s="16" t="str">
        <f>VLOOKUP(A7,[3]GRN!$E$5:$EF$177,33,FALSE)</f>
        <v>United Nations Entity for Gender Equality and the Empowerment of Women (UN Women)</v>
      </c>
      <c r="H7" s="16" t="str">
        <f t="array" ref="H7">VLOOKUP(A7,[3]GRN!$E$5:$EF$177,{39,40},FALSE)</f>
        <v>Number of tools introduced that support innovative financing and accountability, including related to digital financing, for gender equality</v>
      </c>
      <c r="I7" s="16">
        <f>VLOOKUP(A7,[3]GRN!$E$5:$EF$177,41,FALSE)</f>
        <v>0</v>
      </c>
      <c r="J7" s="16">
        <f>VLOOKUP(A7,[3]GRN!$E$5:$EF$177,42,FALSE)</f>
        <v>0</v>
      </c>
      <c r="K7" s="17">
        <f>VLOOKUP(A7,[3]GRN!$E$5:$EF$177,130,FALSE)</f>
        <v>83600</v>
      </c>
      <c r="L7" s="204"/>
    </row>
    <row r="8" spans="1:12" ht="18.5">
      <c r="A8" s="200" t="s">
        <v>562</v>
      </c>
      <c r="B8" s="201"/>
      <c r="C8" s="201"/>
      <c r="D8" s="201"/>
      <c r="E8" s="201"/>
      <c r="F8" s="201"/>
      <c r="G8" s="201"/>
      <c r="H8" s="201"/>
      <c r="I8" s="201"/>
      <c r="J8" s="202"/>
      <c r="K8" s="17"/>
      <c r="L8" s="204"/>
    </row>
    <row r="9" spans="1:12" ht="30">
      <c r="A9" s="16" t="str">
        <f>IF('[3]Validation Checks'!L71="X",'[3]Validation Checks'!E71,"")</f>
        <v>Integrated Health Services Delivery Networks strengthened to provide comprehensive and quality health services particularly at the first level of care</v>
      </c>
      <c r="B9" s="16">
        <f>VLOOKUP(A9,[3]GRN!$E$5:$EF$177,2,FALSE)</f>
        <v>0</v>
      </c>
      <c r="C9" s="16" t="str">
        <f>VLOOKUP(A9,[3]GRN!$E$5:$EF$177,31,FALSE)</f>
        <v xml:space="preserve"> A Healthy Population</v>
      </c>
      <c r="D9" s="16" t="str">
        <f>VLOOKUP(A9,[3]GRN!$E$5:$EF$177,32,FALSE)</f>
        <v>Tailored Policy Support &amp; Technical Assistance</v>
      </c>
      <c r="E9" s="16">
        <f t="array" ref="E9">VLOOKUP(A9,[3]GRN!$E$5:$EF$177,{35,37,38},FALSE)</f>
        <v>0</v>
      </c>
      <c r="F9" s="16">
        <f>VLOOKUP(A9,[3]GRN!$E$5:$EF$177,21,FALSE)</f>
        <v>0</v>
      </c>
      <c r="G9" s="16" t="str">
        <f>VLOOKUP(A9,[3]GRN!$E$5:$EF$177,33,FALSE)</f>
        <v>Pan American Health Organization (PAHO/WHO)</v>
      </c>
      <c r="H9" s="16">
        <f t="array" ref="H9">VLOOKUP(A9,[3]GRN!$E$5:$EF$177,{39,40},FALSE)</f>
        <v>0</v>
      </c>
      <c r="I9" s="16">
        <f>VLOOKUP(A9,[3]GRN!$E$5:$EF$177,41,FALSE)</f>
        <v>0</v>
      </c>
      <c r="J9" s="16">
        <f>VLOOKUP(A9,[3]GRN!$E$5:$EF$177,42,FALSE)</f>
        <v>0</v>
      </c>
      <c r="K9" s="17">
        <f>VLOOKUP(A9,[3]GRN!$E$5:$EF$177,130,FALSE)</f>
        <v>0</v>
      </c>
      <c r="L9" s="204"/>
    </row>
    <row r="10" spans="1:12" ht="30">
      <c r="A10" s="16" t="str">
        <f>IF('[3]Validation Checks'!L72="X",'[3]Validation Checks'!E72,"")</f>
        <v>Implementation of strategies to enhance women, children, neonatal and adolescent health strengthened</v>
      </c>
      <c r="B10" s="16" t="str">
        <f>VLOOKUP(A10,[3]GRN!$E$5:$EF$177,2,FALSE)</f>
        <v>Implementation of the Plan of Action for Women's Children and Adolescents" Health</v>
      </c>
      <c r="C10" s="16" t="str">
        <f>VLOOKUP(A10,[3]GRN!$E$5:$EF$177,31,FALSE)</f>
        <v xml:space="preserve"> A Healthy Population</v>
      </c>
      <c r="D10" s="16" t="str">
        <f>VLOOKUP(A10,[3]GRN!$E$5:$EF$177,32,FALSE)</f>
        <v>Tailored Policy Support &amp; Technical Assistance</v>
      </c>
      <c r="E10" s="16">
        <f t="array" ref="E10">VLOOKUP(A10,[3]GRN!$E$5:$EF$177,{35,37,38},FALSE)</f>
        <v>0</v>
      </c>
      <c r="F10" s="16">
        <f>VLOOKUP(A10,[3]GRN!$E$5:$EF$177,21,FALSE)</f>
        <v>0</v>
      </c>
      <c r="G10" s="16" t="str">
        <f>VLOOKUP(A10,[3]GRN!$E$5:$EF$177,33,FALSE)</f>
        <v>Pan American Health Organization (PAHO/WHO)</v>
      </c>
      <c r="H10" s="16">
        <f t="array" ref="H10">VLOOKUP(A10,[3]GRN!$E$5:$EF$177,{39,40},FALSE)</f>
        <v>0</v>
      </c>
      <c r="I10" s="16">
        <f>VLOOKUP(A10,[3]GRN!$E$5:$EF$177,41,FALSE)</f>
        <v>0</v>
      </c>
      <c r="J10" s="16">
        <f>VLOOKUP(A10,[3]GRN!$E$5:$EF$177,42,FALSE)</f>
        <v>0</v>
      </c>
      <c r="K10" s="17">
        <f>VLOOKUP(A10,[3]GRN!$E$5:$EF$177,130,FALSE)</f>
        <v>0</v>
      </c>
      <c r="L10" s="204"/>
    </row>
    <row r="11" spans="1:12" ht="30">
      <c r="A11" s="16" t="str">
        <f>IF('[3]Validation Checks'!L73="X",'[3]Validation Checks'!E73,"")</f>
        <v xml:space="preserve">Programs to address HIV, TB, viral hepatitis, arboviruses and vaccine preventable diseases prevention and treatment strengthened </v>
      </c>
      <c r="B11" s="16">
        <f>VLOOKUP(A11,[3]GRN!$E$5:$EF$177,2,FALSE)</f>
        <v>0</v>
      </c>
      <c r="C11" s="16" t="str">
        <f>VLOOKUP(A11,[3]GRN!$E$5:$EF$177,31,FALSE)</f>
        <v xml:space="preserve"> A Healthy Population</v>
      </c>
      <c r="D11" s="16" t="str">
        <f>VLOOKUP(A11,[3]GRN!$E$5:$EF$177,32,FALSE)</f>
        <v>Tailored Policy Support &amp; Technical Assistance</v>
      </c>
      <c r="E11" s="16">
        <f t="array" ref="E11">VLOOKUP(A11,[3]GRN!$E$5:$EF$177,{35,37,38},FALSE)</f>
        <v>0</v>
      </c>
      <c r="F11" s="16">
        <f>VLOOKUP(A11,[3]GRN!$E$5:$EF$177,21,FALSE)</f>
        <v>0</v>
      </c>
      <c r="G11" s="16" t="str">
        <f>VLOOKUP(A11,[3]GRN!$E$5:$EF$177,33,FALSE)</f>
        <v>Pan American Health Organization (PAHO/WHO)</v>
      </c>
      <c r="H11" s="16">
        <f t="array" ref="H11">VLOOKUP(A11,[3]GRN!$E$5:$EF$177,{39,40},FALSE)</f>
        <v>0</v>
      </c>
      <c r="I11" s="16">
        <f>VLOOKUP(A11,[3]GRN!$E$5:$EF$177,41,FALSE)</f>
        <v>0</v>
      </c>
      <c r="J11" s="16">
        <f>VLOOKUP(A11,[3]GRN!$E$5:$EF$177,42,FALSE)</f>
        <v>0</v>
      </c>
      <c r="K11" s="17">
        <f>VLOOKUP(A11,[3]GRN!$E$5:$EF$177,130,FALSE)</f>
        <v>0</v>
      </c>
      <c r="L11" s="205"/>
    </row>
    <row r="12" spans="1:12" ht="60">
      <c r="A12" s="16" t="str">
        <f>IF('[3]Validation Checks'!L74="X",'[3]Validation Checks'!E74,"")</f>
        <v>Cancer prevention and control strategies developed</v>
      </c>
      <c r="B12" s="16" t="str">
        <f>VLOOKUP(A12,[3]GRN!$E$5:$EF$177,2,FALSE)</f>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
      <c r="C12" s="16" t="str">
        <f>VLOOKUP(A12,[3]GRN!$E$5:$EF$177,31,FALSE)</f>
        <v xml:space="preserve"> A Healthy Population</v>
      </c>
      <c r="D12" s="16" t="str">
        <f>VLOOKUP(A12,[3]GRN!$E$5:$EF$177,32,FALSE)</f>
        <v>Tailored Policy Support &amp; Technical Assistance</v>
      </c>
      <c r="E12" s="16">
        <f t="array" ref="E12">VLOOKUP(A12,[3]GRN!$E$5:$EF$177,{35,37,38},FALSE)</f>
        <v>0</v>
      </c>
      <c r="F12" s="16">
        <f>VLOOKUP(A12,[3]GRN!$E$5:$EF$177,21,FALSE)</f>
        <v>0</v>
      </c>
      <c r="G12" s="16" t="str">
        <f>VLOOKUP(A12,[3]GRN!$E$5:$EF$177,33,FALSE)</f>
        <v>Pan American Health Organization (PAHO/WHO)</v>
      </c>
      <c r="H12" s="16">
        <f t="array" ref="H12">VLOOKUP(A12,[3]GRN!$E$5:$EF$177,{39,40},FALSE)</f>
        <v>0</v>
      </c>
      <c r="I12" s="16">
        <f>VLOOKUP(A12,[3]GRN!$E$5:$EF$177,41,FALSE)</f>
        <v>0</v>
      </c>
      <c r="J12" s="16">
        <f>VLOOKUP(A12,[3]GRN!$E$5:$EF$177,42,FALSE)</f>
        <v>0</v>
      </c>
      <c r="K12" s="17">
        <f>VLOOKUP(A12,[3]GRN!$E$5:$EF$177,130,FALSE)</f>
        <v>0</v>
      </c>
      <c r="L12" s="205"/>
    </row>
    <row r="13" spans="1:12" ht="20">
      <c r="A13" s="16" t="str">
        <f>IF('[3]Validation Checks'!L76="X",'[3]Validation Checks'!E76,"")</f>
        <v>Developed and implemented health financing mechanisms to increase fiscal space for health</v>
      </c>
      <c r="B13" s="16">
        <f>VLOOKUP(A13,[3]GRN!$E$5:$EF$177,2,FALSE)</f>
        <v>0</v>
      </c>
      <c r="C13" s="16" t="str">
        <f>VLOOKUP(A13,[3]GRN!$E$5:$EF$177,31,FALSE)</f>
        <v xml:space="preserve"> A Healthy Population</v>
      </c>
      <c r="D13" s="16" t="str">
        <f>VLOOKUP(A13,[3]GRN!$E$5:$EF$177,32,FALSE)</f>
        <v>Tailored Policy Support &amp; Technical Assistance</v>
      </c>
      <c r="E13" s="16">
        <f t="array" ref="E13">VLOOKUP(A13,[3]GRN!$E$5:$EF$177,{35,37,38},FALSE)</f>
        <v>0</v>
      </c>
      <c r="F13" s="16">
        <f>VLOOKUP(A13,[3]GRN!$E$5:$EF$177,21,FALSE)</f>
        <v>0</v>
      </c>
      <c r="G13" s="16" t="str">
        <f>VLOOKUP(A13,[3]GRN!$E$5:$EF$177,33,FALSE)</f>
        <v>Pan American Health Organization (PAHO/WHO)</v>
      </c>
      <c r="H13" s="16">
        <f t="array" ref="H13">VLOOKUP(A13,[3]GRN!$E$5:$EF$177,{39,40},FALSE)</f>
        <v>0</v>
      </c>
      <c r="I13" s="16">
        <f>VLOOKUP(A13,[3]GRN!$E$5:$EF$177,41,FALSE)</f>
        <v>0</v>
      </c>
      <c r="J13" s="16">
        <f>VLOOKUP(A13,[3]GRN!$E$5:$EF$177,42,FALSE)</f>
        <v>0</v>
      </c>
      <c r="K13" s="17">
        <f>VLOOKUP(A13,[3]GRN!$E$5:$EF$177,130,FALSE)</f>
        <v>0</v>
      </c>
      <c r="L13" s="205"/>
    </row>
    <row r="14" spans="1:12" ht="20">
      <c r="A14" s="16" t="str">
        <f>IF('[3]Validation Checks'!L77="X",'[3]Validation Checks'!E77,"")</f>
        <v>Emergency preparedness and IHR capacities assessed and strengthened</v>
      </c>
      <c r="B14" s="16">
        <f>VLOOKUP(A14,[3]GRN!$E$5:$EF$177,2,FALSE)</f>
        <v>0</v>
      </c>
      <c r="C14" s="16" t="str">
        <f>VLOOKUP(A14,[3]GRN!$E$5:$EF$177,31,FALSE)</f>
        <v xml:space="preserve"> A Healthy Population</v>
      </c>
      <c r="D14" s="16" t="str">
        <f>VLOOKUP(A14,[3]GRN!$E$5:$EF$177,32,FALSE)</f>
        <v>Tailored Policy Support &amp; Technical Assistance</v>
      </c>
      <c r="E14" s="16">
        <f t="array" ref="E14">VLOOKUP(A14,[3]GRN!$E$5:$EF$177,{35,37,38},FALSE)</f>
        <v>0</v>
      </c>
      <c r="F14" s="16">
        <f>VLOOKUP(A14,[3]GRN!$E$5:$EF$177,21,FALSE)</f>
        <v>0</v>
      </c>
      <c r="G14" s="16" t="str">
        <f>VLOOKUP(A14,[3]GRN!$E$5:$EF$177,33,FALSE)</f>
        <v>Pan American Health Organization (PAHO/WHO)</v>
      </c>
      <c r="H14" s="16">
        <f t="array" ref="H14">VLOOKUP(A14,[3]GRN!$E$5:$EF$177,{39,40},FALSE)</f>
        <v>0</v>
      </c>
      <c r="I14" s="16">
        <f>VLOOKUP(A14,[3]GRN!$E$5:$EF$177,41,FALSE)</f>
        <v>0</v>
      </c>
      <c r="J14" s="16">
        <f>VLOOKUP(A14,[3]GRN!$E$5:$EF$177,42,FALSE)</f>
        <v>0</v>
      </c>
      <c r="K14" s="17">
        <f>VLOOKUP(A14,[3]GRN!$E$5:$EF$177,130,FALSE)</f>
        <v>0</v>
      </c>
      <c r="L14" s="205"/>
    </row>
    <row r="15" spans="1:12" ht="60">
      <c r="A15" s="16" t="str">
        <f>IF('[3]Validation Checks'!L81="X",'[3]Validation Checks'!E81,"")</f>
        <v xml:space="preserve">Health facilities and service providers are better able to provide quality maternal health services </v>
      </c>
      <c r="B15" s="16" t="str">
        <f>VLOOKUP(A15,[3]GRN!$E$5:$EF$177,2,FALSE)</f>
        <v xml:space="preserve">Strengthening Maternal Death Surveillance and response systems and midwifery workforce profile to better address sexual and reproductive health needs and plans.                                                 
</v>
      </c>
      <c r="C15" s="16" t="str">
        <f>VLOOKUP(A15,[3]GRN!$E$5:$EF$177,31,FALSE)</f>
        <v xml:space="preserve"> A Healthy Population</v>
      </c>
      <c r="D15" s="16" t="str">
        <f>VLOOKUP(A15,[3]GRN!$E$5:$EF$177,32,FALSE)</f>
        <v>Tailored Policy Support &amp; Technical Assistance</v>
      </c>
      <c r="E15" s="16">
        <f t="array" ref="E15">VLOOKUP(A15,[3]GRN!$E$5:$EF$177,{35,37,38},FALSE)</f>
        <v>0</v>
      </c>
      <c r="F15" s="16">
        <f>VLOOKUP(A15,[3]GRN!$E$5:$EF$177,21,FALSE)</f>
        <v>0</v>
      </c>
      <c r="G15" s="16" t="str">
        <f>VLOOKUP(A15,[3]GRN!$E$5:$EF$177,33,FALSE)</f>
        <v>United Nations Population Fund (UNFPA)</v>
      </c>
      <c r="H15" s="16">
        <f t="array" ref="H15">VLOOKUP(A15,[3]GRN!$E$5:$EF$177,{39,40},FALSE)</f>
        <v>0</v>
      </c>
      <c r="I15" s="16">
        <f>VLOOKUP(A15,[3]GRN!$E$5:$EF$177,41,FALSE)</f>
        <v>0</v>
      </c>
      <c r="J15" s="16">
        <f>VLOOKUP(A15,[3]GRN!$E$5:$EF$177,42,FALSE)</f>
        <v>0</v>
      </c>
      <c r="K15" s="17">
        <f>VLOOKUP(A15,[3]GRN!$E$5:$EF$177,130,FALSE)</f>
        <v>0</v>
      </c>
      <c r="L15" s="205"/>
    </row>
    <row r="16" spans="1:12" ht="30">
      <c r="A16" s="16" t="str">
        <f>IF('[3]Validation Checks'!L131="X",'[3]Validation Checks'!E131,"")</f>
        <v xml:space="preserve">Government institutions and stakeholders have enhanced knowledge on food consumption to promote and advocate for healthy diets.  </v>
      </c>
      <c r="B16" s="16">
        <f>VLOOKUP(A16,[3]GRN!$E$5:$EF$177,2,FALSE)</f>
        <v>0</v>
      </c>
      <c r="C16" s="16" t="str">
        <f>VLOOKUP(A16,[3]GRN!$E$5:$EF$177,31,FALSE)</f>
        <v xml:space="preserve"> A Healthy Population</v>
      </c>
      <c r="D16" s="16">
        <f>VLOOKUP(A16,[3]GRN!$E$5:$EF$177,32,FALSE)</f>
        <v>0</v>
      </c>
      <c r="E16" s="16">
        <f t="array" ref="E16">VLOOKUP(A16,[3]GRN!$E$5:$EF$177,{35,37,38},FALSE)</f>
        <v>0</v>
      </c>
      <c r="F16" s="16">
        <f>VLOOKUP(A16,[3]GRN!$E$5:$EF$177,21,FALSE)</f>
        <v>0</v>
      </c>
      <c r="G16" s="16" t="str">
        <f>VLOOKUP(A16,[3]GRN!$E$5:$EF$177,33,FALSE)</f>
        <v>United Nations Development Programme (UNDP)</v>
      </c>
      <c r="H16" s="16">
        <f t="array" ref="H16">VLOOKUP(A16,[3]GRN!$E$5:$EF$177,{39,40},FALSE)</f>
        <v>0</v>
      </c>
      <c r="I16" s="16">
        <f>VLOOKUP(A16,[3]GRN!$E$5:$EF$177,41,FALSE)</f>
        <v>0</v>
      </c>
      <c r="J16" s="16">
        <f>VLOOKUP(A16,[3]GRN!$E$5:$EF$177,42,FALSE)</f>
        <v>0</v>
      </c>
      <c r="K16" s="17">
        <f>VLOOKUP(A16,[3]GRN!$E$5:$EF$177,130,FALSE)</f>
        <v>0</v>
      </c>
      <c r="L16" s="205"/>
    </row>
    <row r="17" spans="1:12" ht="150">
      <c r="A17" s="16" t="str">
        <f>IF('[3]Validation Checks'!L154="X",'[3]Validation Checks'!E154,"")</f>
        <v>Regional entities, national governments and civil society organizations have improved capacities to deliver comprehensive and integrated gender-based violence response services</v>
      </c>
      <c r="B17" s="16" t="str">
        <f>VLOOKUP(A17,[3]GRN!$E$5:$EF$177,2,FALSE)</f>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
      <c r="C17" s="16" t="str">
        <f>VLOOKUP(A17,[3]GRN!$E$5:$EF$177,31,FALSE)</f>
        <v xml:space="preserve"> A Healthy Population</v>
      </c>
      <c r="D17" s="16" t="str">
        <f>VLOOKUP(A17,[3]GRN!$E$5:$EF$177,32,FALSE)</f>
        <v>Tailored Policy Support &amp; Technical Assistance</v>
      </c>
      <c r="E17" s="16">
        <f t="array" ref="E17">VLOOKUP(A17,[3]GRN!$E$5:$EF$177,{35,37,38},FALSE)</f>
        <v>0</v>
      </c>
      <c r="F17" s="16">
        <f>VLOOKUP(A17,[3]GRN!$E$5:$EF$177,21,FALSE)</f>
        <v>0</v>
      </c>
      <c r="G17" s="16" t="str">
        <f>VLOOKUP(A17,[3]GRN!$E$5:$EF$177,33,FALSE)</f>
        <v>United Nations Population Fund (UNFPA)</v>
      </c>
      <c r="H17" s="16">
        <f t="array" ref="H17">VLOOKUP(A17,[3]GRN!$E$5:$EF$177,{39,40},FALSE)</f>
        <v>0</v>
      </c>
      <c r="I17" s="16">
        <f>VLOOKUP(A17,[3]GRN!$E$5:$EF$177,41,FALSE)</f>
        <v>0</v>
      </c>
      <c r="J17" s="16">
        <f>VLOOKUP(A17,[3]GRN!$E$5:$EF$177,42,FALSE)</f>
        <v>0</v>
      </c>
      <c r="K17" s="17">
        <f>VLOOKUP(A17,[3]GRN!$E$5:$EF$177,130,FALSE)</f>
        <v>0</v>
      </c>
      <c r="L17" s="205"/>
    </row>
    <row r="18" spans="1:12" ht="150">
      <c r="A18" s="16" t="str">
        <f>IF('[3]Validation Checks'!L156="X",'[3]Validation Checks'!E156,"")</f>
        <v>Regional entities, national governments and civil society organizations have improved capacities to deliver comprehensive and integrated gender-based violence response services</v>
      </c>
      <c r="B18" s="16" t="str">
        <f>VLOOKUP(A18,[3]GRN!$E$5:$EF$177,2,FALSE)</f>
        <v xml:space="preserve">Key interventions include: (a) support to national authorities in rolling out the essential services package for survivors of gender-based violence and the inter-agency gender-based violence in emergency minimum standards as part of shock-responsive national protection mechanisms; (b) support to CARICOM and national gender machineries in operationalizing the Caribbean community of practice on the essential services package; and (c) fulfil the global leadership of UNFPA in the Area of Responsibility of gender-based violence in emergencies, particularly in the ‘Interagency Coordination Platform for Refugees and Migrants from Venezuela’ and hurricane and other natural disasters impacting the Caribbean. </v>
      </c>
      <c r="C18" s="16" t="str">
        <f>VLOOKUP(A18,[3]GRN!$E$5:$EF$177,31,FALSE)</f>
        <v xml:space="preserve"> A Healthy Population</v>
      </c>
      <c r="D18" s="16" t="str">
        <f>VLOOKUP(A18,[3]GRN!$E$5:$EF$177,32,FALSE)</f>
        <v>Tailored Policy Support &amp; Technical Assistance</v>
      </c>
      <c r="E18" s="16">
        <f t="array" ref="E18">VLOOKUP(A18,[3]GRN!$E$5:$EF$177,{35,37,38},FALSE)</f>
        <v>0</v>
      </c>
      <c r="F18" s="16">
        <f>VLOOKUP(A18,[3]GRN!$E$5:$EF$177,21,FALSE)</f>
        <v>0</v>
      </c>
      <c r="G18" s="16" t="str">
        <f>VLOOKUP(A18,[3]GRN!$E$5:$EF$177,33,FALSE)</f>
        <v>United Nations Population Fund (UNFPA)</v>
      </c>
      <c r="H18" s="16">
        <f t="array" ref="H18">VLOOKUP(A18,[3]GRN!$E$5:$EF$177,{39,40},FALSE)</f>
        <v>0</v>
      </c>
      <c r="I18" s="16">
        <f>VLOOKUP(A18,[3]GRN!$E$5:$EF$177,41,FALSE)</f>
        <v>0</v>
      </c>
      <c r="J18" s="16">
        <f>VLOOKUP(A18,[3]GRN!$E$5:$EF$177,42,FALSE)</f>
        <v>0</v>
      </c>
      <c r="K18" s="17">
        <f>VLOOKUP(A18,[3]GRN!$E$5:$EF$177,130,FALSE)</f>
        <v>0</v>
      </c>
      <c r="L18" s="205"/>
    </row>
    <row r="19" spans="1:12" ht="18.5">
      <c r="A19" s="200" t="s">
        <v>563</v>
      </c>
      <c r="B19" s="201"/>
      <c r="C19" s="201"/>
      <c r="D19" s="201"/>
      <c r="E19" s="201"/>
      <c r="F19" s="201"/>
      <c r="G19" s="201"/>
      <c r="H19" s="201"/>
      <c r="I19" s="201"/>
      <c r="J19" s="202"/>
      <c r="K19" s="17"/>
      <c r="L19" s="205"/>
    </row>
    <row r="20" spans="1:12" ht="220">
      <c r="A20" s="16" t="str">
        <f>IF('[3]Validation Checks'!L10="X",'[3]Validation Checks'!E10,"")</f>
        <v>Enhanced capacities across the private sector and governments to create an enabling environment for gender equality and women’s empowerment.</v>
      </c>
      <c r="B20" s="16" t="str">
        <f>VLOOKUP(A20,[3]GRN!$E$5:$EF$177,2,FALSE)</f>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
      <c r="C20" s="16" t="str">
        <f>VLOOKUP(A20,[3]GRN!$E$5:$EF$177,31,FALSE)</f>
        <v xml:space="preserve"> A Resilient, Inclusive, Gender-Sensitive, and Peaceful Society</v>
      </c>
      <c r="D20" s="16" t="str">
        <f>VLOOKUP(A20,[3]GRN!$E$5:$EF$177,32,FALSE)</f>
        <v>Sustainable Financing  </v>
      </c>
      <c r="E20" s="16">
        <f t="array" ref="E20">VLOOKUP(A20,[3]GRN!$E$5:$EF$177,{35,37,38},FALSE)</f>
        <v>0</v>
      </c>
      <c r="F20" s="16" t="str">
        <f>VLOOKUP(A20,[3]GRN!$E$5:$EF$177,21,FALSE)</f>
        <v>Women and Girls</v>
      </c>
      <c r="G20" s="16" t="str">
        <f>VLOOKUP(A20,[3]GRN!$E$5:$EF$177,33,FALSE)</f>
        <v>United Nations Entity for Gender Equality and the Empowerment of Women (UN Women)</v>
      </c>
      <c r="H20" s="16" t="str">
        <f t="array" ref="H20">VLOOKUP(A20,[3]GRN!$E$5:$EF$177,{39,40},FALSE)</f>
        <v>Number of gender financing assessments conducted by government partners; Number of national partners with capacities to apply Gender Responsive Budgeting tools in the budget cycle</v>
      </c>
      <c r="I20" s="16">
        <f>VLOOKUP(A20,[3]GRN!$E$5:$EF$177,41,FALSE)</f>
        <v>0</v>
      </c>
      <c r="J20" s="16">
        <f>VLOOKUP(A20,[3]GRN!$E$5:$EF$177,42,FALSE)</f>
        <v>0</v>
      </c>
      <c r="K20" s="17">
        <f>VLOOKUP(A20,[3]GRN!$E$5:$EF$177,130,FALSE)</f>
        <v>42000</v>
      </c>
      <c r="L20" s="205"/>
    </row>
    <row r="21" spans="1:12" ht="30">
      <c r="A21" s="16" t="str">
        <f>IF('[3]Validation Checks'!L67="X",'[3]Validation Checks'!E67,"")</f>
        <v>Research study on the mobility and migration of LGBTQI+ in the Caribbean. Tools for CSOs to assist LGBTQI+ persons from the Caribbean.</v>
      </c>
      <c r="B21" s="16" t="str">
        <f>VLOOKUP(A21,[3]GRN!$E$5:$EF$177,2,FALSE)</f>
        <v>Study will address certain countries and may extrapolate regional conclusions</v>
      </c>
      <c r="C21" s="16" t="str">
        <f>VLOOKUP(A21,[3]GRN!$E$5:$EF$177,31,FALSE)</f>
        <v xml:space="preserve"> A Resilient, Inclusive, Gender-Sensitive, and Peaceful Society</v>
      </c>
      <c r="D21" s="16" t="str">
        <f>VLOOKUP(A21,[3]GRN!$E$5:$EF$177,32,FALSE)</f>
        <v>Tailored Policy Support &amp; Technical Assistance</v>
      </c>
      <c r="E21" s="16">
        <f t="array" ref="E21">VLOOKUP(A21,[3]GRN!$E$5:$EF$177,{35,37,38},FALSE)</f>
        <v>0</v>
      </c>
      <c r="F21" s="16">
        <f>VLOOKUP(A21,[3]GRN!$E$5:$EF$177,21,FALSE)</f>
        <v>0</v>
      </c>
      <c r="G21" s="16" t="str">
        <f>VLOOKUP(A21,[3]GRN!$E$5:$EF$177,33,FALSE)</f>
        <v>International Organization for Migration (IOM)</v>
      </c>
      <c r="H21" s="16">
        <f t="array" ref="H21">VLOOKUP(A21,[3]GRN!$E$5:$EF$177,{39,40},FALSE)</f>
        <v>0</v>
      </c>
      <c r="I21" s="16">
        <f>VLOOKUP(A21,[3]GRN!$E$5:$EF$177,41,FALSE)</f>
        <v>0</v>
      </c>
      <c r="J21" s="16">
        <f>VLOOKUP(A21,[3]GRN!$E$5:$EF$177,42,FALSE)</f>
        <v>0</v>
      </c>
      <c r="K21" s="17">
        <f>VLOOKUP(A21,[3]GRN!$E$5:$EF$177,130,FALSE)</f>
        <v>0</v>
      </c>
      <c r="L21" s="204"/>
    </row>
    <row r="22" spans="1:12" ht="20">
      <c r="A22" s="16" t="str">
        <f>IF('[3]Validation Checks'!L68="X",'[3]Validation Checks'!E68,"")</f>
        <v>Regional consultations and meetings on migration thematic areas held with governments</v>
      </c>
      <c r="B22" s="16">
        <f>VLOOKUP(A22,[3]GRN!$E$5:$EF$177,2,FALSE)</f>
        <v>0</v>
      </c>
      <c r="C22" s="16" t="str">
        <f>VLOOKUP(A22,[3]GRN!$E$5:$EF$177,31,FALSE)</f>
        <v xml:space="preserve"> A Resilient, Inclusive, Gender-Sensitive, and Peaceful Society</v>
      </c>
      <c r="D22" s="16" t="str">
        <f>VLOOKUP(A22,[3]GRN!$E$5:$EF$177,32,FALSE)</f>
        <v>Tailored Policy Support &amp; Technical Assistance</v>
      </c>
      <c r="E22" s="16">
        <f t="array" ref="E22">VLOOKUP(A22,[3]GRN!$E$5:$EF$177,{35,37,38},FALSE)</f>
        <v>0</v>
      </c>
      <c r="F22" s="16">
        <f>VLOOKUP(A22,[3]GRN!$E$5:$EF$177,21,FALSE)</f>
        <v>0</v>
      </c>
      <c r="G22" s="16" t="str">
        <f>VLOOKUP(A22,[3]GRN!$E$5:$EF$177,33,FALSE)</f>
        <v>International Organization for Migration (IOM)</v>
      </c>
      <c r="H22" s="16">
        <f t="array" ref="H22">VLOOKUP(A22,[3]GRN!$E$5:$EF$177,{39,40},FALSE)</f>
        <v>0</v>
      </c>
      <c r="I22" s="16">
        <f>VLOOKUP(A22,[3]GRN!$E$5:$EF$177,41,FALSE)</f>
        <v>0</v>
      </c>
      <c r="J22" s="16">
        <f>VLOOKUP(A22,[3]GRN!$E$5:$EF$177,42,FALSE)</f>
        <v>0</v>
      </c>
      <c r="K22" s="17">
        <f>VLOOKUP(A22,[3]GRN!$E$5:$EF$177,130,FALSE)</f>
        <v>0</v>
      </c>
      <c r="L22" s="204"/>
    </row>
    <row r="23" spans="1:12" ht="50">
      <c r="A23" s="16" t="str">
        <f>IF('[3]Validation Checks'!L88="X",'[3]Validation Checks'!E88,"")</f>
        <v>Affected populations benefit from strengthened systems to deliver food, voucher and cash assistance</v>
      </c>
      <c r="B23" s="16" t="str">
        <f>VLOOKUP(A23,[3]GRN!$E$5:$EF$177,2,FALSE)</f>
        <v>WFP will assist shock-affected populations with cash-based transfers or food in-kind in response to events necessitating international assistance. This outcome focuses on meeting food, nutrition and other essential needs of shock-affected people</v>
      </c>
      <c r="C23" s="16" t="str">
        <f>VLOOKUP(A23,[3]GRN!$E$5:$EF$177,31,FALSE)</f>
        <v xml:space="preserve"> A Resilient, Inclusive, Gender-Sensitive, and Peaceful Society</v>
      </c>
      <c r="D23" s="16">
        <f>VLOOKUP(A23,[3]GRN!$E$5:$EF$177,32,FALSE)</f>
        <v>0</v>
      </c>
      <c r="E23" s="16">
        <f t="array" ref="E23">VLOOKUP(A23,[3]GRN!$E$5:$EF$177,{35,37,38},FALSE)</f>
        <v>0</v>
      </c>
      <c r="F23" s="16">
        <f>VLOOKUP(A23,[3]GRN!$E$5:$EF$177,21,FALSE)</f>
        <v>0</v>
      </c>
      <c r="G23" s="16" t="str">
        <f>VLOOKUP(A23,[3]GRN!$E$5:$EF$177,33,FALSE)</f>
        <v>World Food Programme (WFP)</v>
      </c>
      <c r="H23" s="16" t="str">
        <f t="array" ref="H23">VLOOKUP(A23,[3]GRN!$E$5:$EF$177,{39,40},FALSE)</f>
        <v xml:space="preserve">1. Number of capacity strengthening initiatives facilitated by WFP to enhance national food security and nutrition stakeholder capacitis to deliver food, voucher and cash assistance </v>
      </c>
      <c r="I23" s="16">
        <f>VLOOKUP(A23,[3]GRN!$E$5:$EF$177,41,FALSE)</f>
        <v>0</v>
      </c>
      <c r="J23" s="16">
        <f>VLOOKUP(A23,[3]GRN!$E$5:$EF$177,42,FALSE)</f>
        <v>0</v>
      </c>
      <c r="K23" s="17">
        <f>VLOOKUP(A23,[3]GRN!$E$5:$EF$177,130,FALSE)</f>
        <v>0</v>
      </c>
      <c r="L23" s="204"/>
    </row>
    <row r="24" spans="1:12" ht="100">
      <c r="A24" s="16" t="str">
        <f>IF('[3]Validation Checks'!L89="X",'[3]Validation Checks'!E89,"")</f>
        <v>Vulnerable populations benefit from strengthened social protection systems that reduce poverty, boost resilience and provide assistance to shock affected people in order to protect their access to food and livelihood</v>
      </c>
      <c r="B24" s="16" t="str">
        <f>VLOOKUP(A24,[3]GRN!$E$5:$EF$177,2,FALSE)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24" s="16" t="str">
        <f>VLOOKUP(A24,[3]GRN!$E$5:$EF$177,31,FALSE)</f>
        <v xml:space="preserve"> A Resilient, Inclusive, Gender-Sensitive, and Peaceful Society</v>
      </c>
      <c r="D24" s="16">
        <f>VLOOKUP(A24,[3]GRN!$E$5:$EF$177,32,FALSE)</f>
        <v>0</v>
      </c>
      <c r="E24" s="16">
        <f t="array" ref="E24">VLOOKUP(A24,[3]GRN!$E$5:$EF$177,{35,37,38},FALSE)</f>
        <v>0</v>
      </c>
      <c r="F24" s="16">
        <f>VLOOKUP(A24,[3]GRN!$E$5:$EF$177,21,FALSE)</f>
        <v>0</v>
      </c>
      <c r="G24" s="16" t="str">
        <f>VLOOKUP(A24,[3]GRN!$E$5:$EF$177,33,FALSE)</f>
        <v>World Food Programme (WFP)</v>
      </c>
      <c r="H24" s="16" t="str">
        <f t="array" ref="H24">VLOOKUP(A24,[3]GRN!$E$5:$EF$177,{39,40},FALSE)</f>
        <v xml:space="preserve">1. Number of capacity strengthening initiatives facilitated by WFP to enhance social protection sytems in their capacity to reduce poverty and vulnerability,  boost resilience and provide assistance to shock-affected people  </v>
      </c>
      <c r="I24" s="16">
        <f>VLOOKUP(A24,[3]GRN!$E$5:$EF$177,41,FALSE)</f>
        <v>0</v>
      </c>
      <c r="J24" s="16">
        <f>VLOOKUP(A24,[3]GRN!$E$5:$EF$177,42,FALSE)</f>
        <v>0</v>
      </c>
      <c r="K24" s="17">
        <f>VLOOKUP(A24,[3]GRN!$E$5:$EF$177,130,FALSE)</f>
        <v>90987.144436462957</v>
      </c>
      <c r="L24" s="204"/>
    </row>
    <row r="25" spans="1:12" ht="138" customHeight="1">
      <c r="A25" s="16" t="str">
        <f>IF('[3]Validation Checks'!L90="X",'[3]Validation Checks'!E90,"")</f>
        <v>Improved and integrated government and CSO programmes to address unpaid care work including subsidized child and elder-care systems among CARICOM countries.</v>
      </c>
      <c r="B25" s="16" t="str">
        <f>VLOOKUP(A25,[3]GRN!$E$5:$EF$177,2,FALSE)</f>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
      <c r="C25" s="16" t="str">
        <f>VLOOKUP(A25,[3]GRN!$E$5:$EF$177,31,FALSE)</f>
        <v xml:space="preserve"> A Resilient, Inclusive, Gender-Sensitive, and Peaceful Society</v>
      </c>
      <c r="D25" s="16" t="str">
        <f>VLOOKUP(A25,[3]GRN!$E$5:$EF$177,32,FALSE)</f>
        <v>Tailored Policy Support &amp; Technical Assistance</v>
      </c>
      <c r="E25" s="16">
        <f t="array" ref="E25">VLOOKUP(A25,[3]GRN!$E$5:$EF$177,{35,37,38},FALSE)</f>
        <v>0</v>
      </c>
      <c r="F25" s="16" t="str">
        <f>VLOOKUP(A25,[3]GRN!$E$5:$EF$177,21,FALSE)</f>
        <v>Women and Girls</v>
      </c>
      <c r="G25" s="16" t="str">
        <f>VLOOKUP(A25,[3]GRN!$E$5:$EF$177,33,FALSE)</f>
        <v>United Nations Entity for Gender Equality and the Empowerment of Women (UN Women)</v>
      </c>
      <c r="H25" s="16" t="str">
        <f t="array" ref="H25">VLOOKUP(A25,[3]GRN!$E$5:$EF$177,{39,40},FALSE)</f>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
      <c r="I25" s="16">
        <f>VLOOKUP(A25,[3]GRN!$E$5:$EF$177,41,FALSE)</f>
        <v>0</v>
      </c>
      <c r="J25" s="16">
        <f>VLOOKUP(A25,[3]GRN!$E$5:$EF$177,42,FALSE)</f>
        <v>0</v>
      </c>
      <c r="K25" s="17">
        <f>VLOOKUP(A25,[3]GRN!$E$5:$EF$177,130,FALSE)</f>
        <v>229500</v>
      </c>
      <c r="L25" s="204"/>
    </row>
    <row r="26" spans="1:12" ht="190">
      <c r="A26" s="16" t="str">
        <f>IF('[3]Validation Checks'!L91="X",'[3]Validation Checks'!E91,"")</f>
        <v>Increased integration of social protection programmes into referral pathways for VAW survivors/victims.</v>
      </c>
      <c r="B26" s="16" t="str">
        <f>VLOOKUP(A26,[3]GRN!$E$5:$EF$177,2,FALSE)</f>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
      <c r="C26" s="16" t="str">
        <f>VLOOKUP(A26,[3]GRN!$E$5:$EF$177,31,FALSE)</f>
        <v xml:space="preserve"> A Resilient, Inclusive, Gender-Sensitive, and Peaceful Society</v>
      </c>
      <c r="D26" s="16" t="str">
        <f>VLOOKUP(A26,[3]GRN!$E$5:$EF$177,32,FALSE)</f>
        <v>Tailored Policy Support &amp; Technical Assistance</v>
      </c>
      <c r="E26" s="16">
        <f t="array" ref="E26">VLOOKUP(A26,[3]GRN!$E$5:$EF$177,{35,37,38},FALSE)</f>
        <v>0</v>
      </c>
      <c r="F26" s="16" t="str">
        <f>VLOOKUP(A26,[3]GRN!$E$5:$EF$177,21,FALSE)</f>
        <v>Women and Girls</v>
      </c>
      <c r="G26" s="16" t="str">
        <f>VLOOKUP(A26,[3]GRN!$E$5:$EF$177,33,FALSE)</f>
        <v>United Nations Entity for Gender Equality and the Empowerment of Women (UN Women)</v>
      </c>
      <c r="H26" s="16" t="str">
        <f t="array" ref="H26">VLOOKUP(A26,[3]GRN!$E$5:$EF$177,{39,40},FALSE)</f>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
      <c r="I26" s="16">
        <f>VLOOKUP(A26,[3]GRN!$E$5:$EF$177,41,FALSE)</f>
        <v>0</v>
      </c>
      <c r="J26" s="16">
        <f>VLOOKUP(A26,[3]GRN!$E$5:$EF$177,42,FALSE)</f>
        <v>0</v>
      </c>
      <c r="K26" s="17">
        <f>VLOOKUP(A26,[3]GRN!$E$5:$EF$177,130,FALSE)</f>
        <v>0</v>
      </c>
      <c r="L26" s="204"/>
    </row>
    <row r="27" spans="1:12" ht="100">
      <c r="A27" s="16" t="str">
        <f>IF('[3]Validation Checks'!L109="X",'[3]Validation Checks'!E109,"")</f>
        <v xml:space="preserve">Vulnerable populations benefit from strengthened end to end supply 
chain and logistics capacities in order to protect their access to food and livelihoods </v>
      </c>
      <c r="B27" s="16" t="str">
        <f>VLOOKUP(A27,[3]GRN!$E$5:$EF$177,2,FALSE)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27" s="16" t="str">
        <f>VLOOKUP(A27,[3]GRN!$E$5:$EF$177,31,FALSE)</f>
        <v xml:space="preserve"> A Resilient, Inclusive, Gender-Sensitive, and Peaceful Society</v>
      </c>
      <c r="D27" s="16">
        <f>VLOOKUP(A27,[3]GRN!$E$5:$EF$177,32,FALSE)</f>
        <v>0</v>
      </c>
      <c r="E27" s="16">
        <f t="array" ref="E27">VLOOKUP(A27,[3]GRN!$E$5:$EF$177,{35,37,38},FALSE)</f>
        <v>0</v>
      </c>
      <c r="F27" s="16">
        <f>VLOOKUP(A27,[3]GRN!$E$5:$EF$177,21,FALSE)</f>
        <v>0</v>
      </c>
      <c r="G27" s="16" t="str">
        <f>VLOOKUP(A27,[3]GRN!$E$5:$EF$177,33,FALSE)</f>
        <v>World Food Programme (WFP)</v>
      </c>
      <c r="H27" s="16" t="str">
        <f t="array" ref="H27">VLOOKUP(A27,[3]GRN!$E$5:$EF$177,{39,40},FALSE)</f>
        <v>1. Number of capacity strengthening initiatives facilitated by WFP to strengthen end to end  humanitarian supply chain and logistics capacitates
2. USD value of assets and infrastructure handed over to national stakeholders as a result of WFP capacity strengthening support</v>
      </c>
      <c r="I27" s="16">
        <f>VLOOKUP(A27,[3]GRN!$E$5:$EF$177,41,FALSE)</f>
        <v>0</v>
      </c>
      <c r="J27" s="16">
        <f>VLOOKUP(A27,[3]GRN!$E$5:$EF$177,42,FALSE)</f>
        <v>0</v>
      </c>
      <c r="K27" s="17">
        <f>VLOOKUP(A27,[3]GRN!$E$5:$EF$177,130,FALSE)</f>
        <v>0</v>
      </c>
      <c r="L27" s="204"/>
    </row>
    <row r="28" spans="1:12" ht="100">
      <c r="A28" s="16" t="str">
        <f>IF('[3]Validation Checks'!L110="X",'[3]Validation Checks'!E110,"")</f>
        <v>Governments in the Caribbean benefit from strengthened food systems in order to increase access to affordable and nutritious food for food insecure populations</v>
      </c>
      <c r="B28" s="16" t="str">
        <f>VLOOKUP(A28,[3]GRN!$E$5:$EF$177,2,FALSE)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28" s="16" t="str">
        <f>VLOOKUP(A28,[3]GRN!$E$5:$EF$177,31,FALSE)</f>
        <v xml:space="preserve"> A Resilient, Inclusive, Gender-Sensitive, and Peaceful Society</v>
      </c>
      <c r="D28" s="16">
        <f>VLOOKUP(A28,[3]GRN!$E$5:$EF$177,32,FALSE)</f>
        <v>0</v>
      </c>
      <c r="E28" s="16">
        <f t="array" ref="E28">VLOOKUP(A28,[3]GRN!$E$5:$EF$177,{35,37,38},FALSE)</f>
        <v>0</v>
      </c>
      <c r="F28" s="16">
        <f>VLOOKUP(A28,[3]GRN!$E$5:$EF$177,21,FALSE)</f>
        <v>0</v>
      </c>
      <c r="G28" s="16" t="str">
        <f>VLOOKUP(A28,[3]GRN!$E$5:$EF$177,33,FALSE)</f>
        <v>World Food Programme (WFP)</v>
      </c>
      <c r="H28" s="16" t="str">
        <f t="array" ref="H28">VLOOKUP(A28,[3]GRN!$E$5:$EF$177,{39,40},FALSE)</f>
        <v xml:space="preserve">1. Number of capacity strengthening initiatives facilitated by WFP to enhance national food security and nutrition stakeholder capacities  </v>
      </c>
      <c r="I28" s="16">
        <f>VLOOKUP(A28,[3]GRN!$E$5:$EF$177,41,FALSE)</f>
        <v>0</v>
      </c>
      <c r="J28" s="16">
        <f>VLOOKUP(A28,[3]GRN!$E$5:$EF$177,42,FALSE)</f>
        <v>0</v>
      </c>
      <c r="K28" s="17">
        <f>VLOOKUP(A28,[3]GRN!$E$5:$EF$177,130,FALSE)</f>
        <v>0</v>
      </c>
      <c r="L28" s="204"/>
    </row>
    <row r="29" spans="1:12" ht="20">
      <c r="A29" s="16" t="str">
        <f>IF('[3]Validation Checks'!L139="X",'[3]Validation Checks'!E139,"")</f>
        <v xml:space="preserve"> OECS IOM Working Group established and functioning effectively to share information </v>
      </c>
      <c r="B29" s="16" t="str">
        <f>VLOOKUP(A29,[3]GRN!$E$5:$EF$177,2,FALSE)</f>
        <v>Working group supports OECS in monitoring migration related activities with the United Nations</v>
      </c>
      <c r="C29" s="16" t="str">
        <f>VLOOKUP(A29,[3]GRN!$E$5:$EF$177,31,FALSE)</f>
        <v xml:space="preserve"> A Resilient, Inclusive, Gender-Sensitive, and Peaceful Society</v>
      </c>
      <c r="D29" s="16" t="str">
        <f>VLOOKUP(A29,[3]GRN!$E$5:$EF$177,32,FALSE)</f>
        <v>Tailored Policy Support &amp; Technical Assistance</v>
      </c>
      <c r="E29" s="16">
        <f t="array" ref="E29">VLOOKUP(A29,[3]GRN!$E$5:$EF$177,{35,37,38},FALSE)</f>
        <v>0</v>
      </c>
      <c r="F29" s="16">
        <f>VLOOKUP(A29,[3]GRN!$E$5:$EF$177,21,FALSE)</f>
        <v>0</v>
      </c>
      <c r="G29" s="16" t="str">
        <f>VLOOKUP(A29,[3]GRN!$E$5:$EF$177,33,FALSE)</f>
        <v>International Organization for Migration (IOM)</v>
      </c>
      <c r="H29" s="16">
        <f t="array" ref="H29">VLOOKUP(A29,[3]GRN!$E$5:$EF$177,{39,40},FALSE)</f>
        <v>0</v>
      </c>
      <c r="I29" s="16">
        <f>VLOOKUP(A29,[3]GRN!$E$5:$EF$177,41,FALSE)</f>
        <v>0</v>
      </c>
      <c r="J29" s="16">
        <f>VLOOKUP(A29,[3]GRN!$E$5:$EF$177,42,FALSE)</f>
        <v>0</v>
      </c>
      <c r="K29" s="17">
        <f>VLOOKUP(A29,[3]GRN!$E$5:$EF$177,130,FALSE)</f>
        <v>50000</v>
      </c>
      <c r="L29" s="204"/>
    </row>
    <row r="30" spans="1:12" ht="30">
      <c r="A30" s="16" t="str">
        <f>IF('[3]Validation Checks'!L140="X",'[3]Validation Checks'!E140,"")</f>
        <v>Capacity building workshop and advocacy for the advancement of legislation on countering the illicit smuggling of migrants.</v>
      </c>
      <c r="B30" s="16">
        <f>VLOOKUP(A30,[3]GRN!$E$5:$EF$177,2,FALSE)</f>
        <v>0</v>
      </c>
      <c r="C30" s="16" t="str">
        <f>VLOOKUP(A30,[3]GRN!$E$5:$EF$177,31,FALSE)</f>
        <v xml:space="preserve"> A Resilient, Inclusive, Gender-Sensitive, and Peaceful Society</v>
      </c>
      <c r="D30" s="16" t="str">
        <f>VLOOKUP(A30,[3]GRN!$E$5:$EF$177,32,FALSE)</f>
        <v>Tailored Policy Support &amp; Technical Assistance</v>
      </c>
      <c r="E30" s="16">
        <f t="array" ref="E30">VLOOKUP(A30,[3]GRN!$E$5:$EF$177,{35,37,38},FALSE)</f>
        <v>0</v>
      </c>
      <c r="F30" s="16">
        <f>VLOOKUP(A30,[3]GRN!$E$5:$EF$177,21,FALSE)</f>
        <v>0</v>
      </c>
      <c r="G30" s="16" t="str">
        <f>VLOOKUP(A30,[3]GRN!$E$5:$EF$177,33,FALSE)</f>
        <v>International Organization for Migration (IOM)</v>
      </c>
      <c r="H30" s="16">
        <f t="array" ref="H30">VLOOKUP(A30,[3]GRN!$E$5:$EF$177,{39,40},FALSE)</f>
        <v>0</v>
      </c>
      <c r="I30" s="16">
        <f>VLOOKUP(A30,[3]GRN!$E$5:$EF$177,41,FALSE)</f>
        <v>0</v>
      </c>
      <c r="J30" s="16">
        <f>VLOOKUP(A30,[3]GRN!$E$5:$EF$177,42,FALSE)</f>
        <v>0</v>
      </c>
      <c r="K30" s="17">
        <f>VLOOKUP(A30,[3]GRN!$E$5:$EF$177,130,FALSE)</f>
        <v>0</v>
      </c>
      <c r="L30" s="204"/>
    </row>
    <row r="31" spans="1:12" ht="150">
      <c r="A31" s="16" t="str">
        <f>IF('[3]Validation Checks'!L142="X",'[3]Validation Checks'!E142,"")</f>
        <v>Increased capacity of Member States to engage in a forward-looking international labour standards policy (Output 2.3)</v>
      </c>
      <c r="B31" s="16" t="str">
        <f>VLOOKUP(A31,[3]GRN!$E$5:$EF$177,2,FALSE)</f>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
      <c r="C31" s="16" t="str">
        <f>VLOOKUP(A31,[3]GRN!$E$5:$EF$177,31,FALSE)</f>
        <v xml:space="preserve"> A Resilient, Inclusive, Gender-Sensitive, and Peaceful Society</v>
      </c>
      <c r="D31" s="16" t="str">
        <f>VLOOKUP(A31,[3]GRN!$E$5:$EF$177,32,FALSE)</f>
        <v>Tailored Policy Support &amp; Technical Assistance</v>
      </c>
      <c r="E31" s="16">
        <f t="array" ref="E31">VLOOKUP(A31,[3]GRN!$E$5:$EF$177,{35,37,38},FALSE)</f>
        <v>0</v>
      </c>
      <c r="F31" s="16">
        <f>VLOOKUP(A31,[3]GRN!$E$5:$EF$177,21,FALSE)</f>
        <v>0</v>
      </c>
      <c r="G31" s="16" t="str">
        <f>VLOOKUP(A31,[3]GRN!$E$5:$EF$177,33,FALSE)</f>
        <v>International Labour Organization (ILO)</v>
      </c>
      <c r="H31" s="16">
        <f t="array" ref="H31">VLOOKUP(A31,[3]GRN!$E$5:$EF$177,{39,40},FALSE)</f>
        <v>0</v>
      </c>
      <c r="I31" s="16">
        <f>VLOOKUP(A31,[3]GRN!$E$5:$EF$177,41,FALSE)</f>
        <v>0</v>
      </c>
      <c r="J31" s="16">
        <f>VLOOKUP(A31,[3]GRN!$E$5:$EF$177,42,FALSE)</f>
        <v>0</v>
      </c>
      <c r="K31" s="17">
        <f>VLOOKUP(A31,[3]GRN!$E$5:$EF$177,130,FALSE)</f>
        <v>0</v>
      </c>
      <c r="L31" s="204"/>
    </row>
    <row r="32" spans="1:12" ht="130">
      <c r="A32" s="16" t="str">
        <f>IF('[3]Validation Checks'!L146="X",'[3]Validation Checks'!E146,"")</f>
        <v>National and regional actors have enhanced capacity for improve governance, crime data management, crime response management and coordination</v>
      </c>
      <c r="B32" s="16" t="str">
        <f>VLOOKUP(A32,[3]GRN!$E$5:$EF$177,2,FALSE)</f>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
      <c r="C32" s="16" t="str">
        <f>VLOOKUP(A32,[3]GRN!$E$5:$EF$177,31,FALSE)</f>
        <v xml:space="preserve"> A Resilient, Inclusive, Gender-Sensitive, and Peaceful Society</v>
      </c>
      <c r="D32" s="16" t="str">
        <f>VLOOKUP(A32,[3]GRN!$E$5:$EF$177,32,FALSE)</f>
        <v xml:space="preserve">Digitization </v>
      </c>
      <c r="E32" s="16">
        <f t="array" ref="E32">VLOOKUP(A32,[3]GRN!$E$5:$EF$177,{35,37,38},FALSE)</f>
        <v>0</v>
      </c>
      <c r="F32" s="16" t="str">
        <f>VLOOKUP(A32,[3]GRN!$E$5:$EF$177,21,FALSE)</f>
        <v>Youth</v>
      </c>
      <c r="G32" s="16" t="str">
        <f>VLOOKUP(A32,[3]GRN!$E$5:$EF$177,33,FALSE)</f>
        <v>United Nations Development Programme (UNDP)</v>
      </c>
      <c r="H32" s="16" t="str">
        <f t="array" ref="H32">VLOOKUP(A32,[3]GRN!$E$5:$EF$177,{39,40},FALSE)</f>
        <v xml:space="preserve">Number of risk-informed gender responsive climate change adaptation actions implemented in sectors identified in the National </v>
      </c>
      <c r="I32" s="16">
        <f>VLOOKUP(A32,[3]GRN!$E$5:$EF$177,41,FALSE)</f>
        <v>0</v>
      </c>
      <c r="J32" s="16">
        <f>VLOOKUP(A32,[3]GRN!$E$5:$EF$177,42,FALSE)</f>
        <v>0</v>
      </c>
      <c r="K32" s="17">
        <f>VLOOKUP(A32,[3]GRN!$E$5:$EF$177,130,FALSE)</f>
        <v>50000</v>
      </c>
      <c r="L32" s="204"/>
    </row>
    <row r="33" spans="1:12" ht="100">
      <c r="A33" s="16" t="str">
        <f>IF('[3]Validation Checks'!L149="X",'[3]Validation Checks'!E149,"")</f>
        <v>Increased efficiency of the VAW referral pathways in CARICOM countries</v>
      </c>
      <c r="B33" s="16">
        <f>VLOOKUP(A33,[3]GRN!$E$5:$EF$177,2,FALSE)</f>
        <v>0</v>
      </c>
      <c r="C33" s="16" t="str">
        <f>VLOOKUP(A33,[3]GRN!$E$5:$EF$177,31,FALSE)</f>
        <v xml:space="preserve"> A Resilient, Inclusive, Gender-Sensitive, and Peaceful Society</v>
      </c>
      <c r="D33" s="16" t="str">
        <f>VLOOKUP(A33,[3]GRN!$E$5:$EF$177,32,FALSE)</f>
        <v>Tailored Policy Support &amp; Technical Assistance</v>
      </c>
      <c r="E33" s="16">
        <f t="array" ref="E33">VLOOKUP(A33,[3]GRN!$E$5:$EF$177,{35,37,38},FALSE)</f>
        <v>0</v>
      </c>
      <c r="F33" s="16" t="str">
        <f>VLOOKUP(A33,[3]GRN!$E$5:$EF$177,21,FALSE)</f>
        <v>Women and Girls</v>
      </c>
      <c r="G33" s="16" t="str">
        <f>VLOOKUP(A33,[3]GRN!$E$5:$EF$177,33,FALSE)</f>
        <v>United Nations Entity for Gender Equality and the Empowerment of Women (UN Women)</v>
      </c>
      <c r="H33" s="16" t="str">
        <f t="array" ref="H33">VLOOKUP(A33,[3]GRN!$E$5:$EF$177,{39,40},FALSE)</f>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
      <c r="I33" s="16">
        <f>VLOOKUP(A33,[3]GRN!$E$5:$EF$177,41,FALSE)</f>
        <v>0</v>
      </c>
      <c r="J33" s="16">
        <f>VLOOKUP(A33,[3]GRN!$E$5:$EF$177,42,FALSE)</f>
        <v>0</v>
      </c>
      <c r="K33" s="17">
        <f>VLOOKUP(A33,[3]GRN!$E$5:$EF$177,130,FALSE)</f>
        <v>45000</v>
      </c>
      <c r="L33" s="204"/>
    </row>
    <row r="34" spans="1:12" ht="40">
      <c r="A34" s="16" t="str">
        <f>IF('[3]Validation Checks'!L151="X",'[3]Validation Checks'!E151,"")</f>
        <v>Reduced  violence faced by women and girls  especially the most vulnerable across the region.</v>
      </c>
      <c r="B34" s="16">
        <f>VLOOKUP(A34,[3]GRN!$E$5:$EF$177,2,FALSE)</f>
        <v>0</v>
      </c>
      <c r="C34" s="16" t="str">
        <f>VLOOKUP(A34,[3]GRN!$E$5:$EF$177,31,FALSE)</f>
        <v xml:space="preserve"> A Resilient, Inclusive, Gender-Sensitive, and Peaceful Society</v>
      </c>
      <c r="D34" s="16" t="str">
        <f>VLOOKUP(A34,[3]GRN!$E$5:$EF$177,32,FALSE)</f>
        <v>Tailored Policy Support &amp; Technical Assistance</v>
      </c>
      <c r="E34" s="16">
        <f t="array" ref="E34">VLOOKUP(A34,[3]GRN!$E$5:$EF$177,{35,37,38},FALSE)</f>
        <v>0</v>
      </c>
      <c r="F34" s="16">
        <f>VLOOKUP(A34,[3]GRN!$E$5:$EF$177,21,FALSE)</f>
        <v>0</v>
      </c>
      <c r="G34" s="16" t="str">
        <f>VLOOKUP(A34,[3]GRN!$E$5:$EF$177,33,FALSE)</f>
        <v>United Nations Entity for Gender Equality and the Empowerment of Women (UN Women)</v>
      </c>
      <c r="H34" s="16">
        <f t="array" ref="H34">VLOOKUP(A34,[3]GRN!$E$5:$EF$177,{39,40},FALSE)</f>
        <v>0</v>
      </c>
      <c r="I34" s="16">
        <f>VLOOKUP(A34,[3]GRN!$E$5:$EF$177,41,FALSE)</f>
        <v>0</v>
      </c>
      <c r="J34" s="16">
        <f>VLOOKUP(A34,[3]GRN!$E$5:$EF$177,42,FALSE)</f>
        <v>0</v>
      </c>
      <c r="K34" s="17">
        <f>VLOOKUP(A34,[3]GRN!$E$5:$EF$177,130,FALSE)</f>
        <v>0</v>
      </c>
      <c r="L34" s="204"/>
    </row>
    <row r="35" spans="1:12" ht="80">
      <c r="A35" s="16" t="str">
        <f>IF('[3]Validation Checks'!L157="X",'[3]Validation Checks'!E157,"")</f>
        <v xml:space="preserve">Duty bearer capacities are strengthened to support positive attitudes, behaviours and practices including in humanitarian settings.   </v>
      </c>
      <c r="B35" s="16" t="str">
        <f>VLOOKUP(A35,[3]GRN!$E$5:$EF$177,2,FALSE)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35" s="16" t="str">
        <f>VLOOKUP(A35,[3]GRN!$E$5:$EF$177,31,FALSE)</f>
        <v xml:space="preserve"> A Resilient, Inclusive, Gender-Sensitive, and Peaceful Society</v>
      </c>
      <c r="D35" s="16" t="str">
        <f>VLOOKUP(A35,[3]GRN!$E$5:$EF$177,32,FALSE)</f>
        <v>Tailored Policy Support &amp; Technical Assistance</v>
      </c>
      <c r="E35" s="16">
        <f t="array" ref="E35">VLOOKUP(A35,[3]GRN!$E$5:$EF$177,{35,37,38},FALSE)</f>
        <v>0</v>
      </c>
      <c r="F35" s="16">
        <f>VLOOKUP(A35,[3]GRN!$E$5:$EF$177,21,FALSE)</f>
        <v>0</v>
      </c>
      <c r="G35" s="16" t="str">
        <f>VLOOKUP(A35,[3]GRN!$E$5:$EF$177,33,FALSE)</f>
        <v>United Nations Children’s Fund (UNICEF)</v>
      </c>
      <c r="H35" s="16" t="str">
        <f t="array" ref="H35">VLOOKUP(A35,[3]GRN!$E$5:$EF$177,{39,40},FALSE)</f>
        <v>Number of mothers, fathers and caregivers reached through parenting programmes through supported  (B:0 ; T:12,251)
Percentage of female and male adolescents aged 13–19 years who know some place they can go for help in cases of physical or sexual violence, by sex and age (B:0 ; T:83,047)</v>
      </c>
      <c r="I35" s="16">
        <f>VLOOKUP(A35,[3]GRN!$E$5:$EF$177,41,FALSE)</f>
        <v>0</v>
      </c>
      <c r="J35" s="16">
        <f>VLOOKUP(A35,[3]GRN!$E$5:$EF$177,42,FALSE)</f>
        <v>0</v>
      </c>
      <c r="K35" s="17">
        <f>VLOOKUP(A35,[3]GRN!$E$5:$EF$177,130,FALSE)</f>
        <v>0</v>
      </c>
      <c r="L35" s="204"/>
    </row>
    <row r="36" spans="1:12" ht="50">
      <c r="A36" s="16" t="str">
        <f>IF('[3]Validation Checks'!L158="X",'[3]Validation Checks'!E158,"")</f>
        <v xml:space="preserve">Institutions in the health, education and child protection sectors are strengthened to protect children and effectively respond to VAC, including in humanitarian settings.  </v>
      </c>
      <c r="B36" s="16" t="str">
        <f>VLOOKUP(A36,[3]GRN!$E$5:$EF$177,2,FALSE)</f>
        <v>Support the  development of policies, laws and plans. 
Support the building of resilient child and institutions. 
Generate evidences on VAC and VAWGs. </v>
      </c>
      <c r="C36" s="16" t="str">
        <f>VLOOKUP(A36,[3]GRN!$E$5:$EF$177,31,FALSE)</f>
        <v xml:space="preserve"> A Resilient, Inclusive, Gender-Sensitive, and Peaceful Society</v>
      </c>
      <c r="D36" s="16" t="str">
        <f>VLOOKUP(A36,[3]GRN!$E$5:$EF$177,32,FALSE)</f>
        <v>Tailored Policy Support &amp; Technical Assistance</v>
      </c>
      <c r="E36" s="16">
        <f t="array" ref="E36">VLOOKUP(A36,[3]GRN!$E$5:$EF$177,{35,37,38},FALSE)</f>
        <v>0</v>
      </c>
      <c r="F36" s="16">
        <f>VLOOKUP(A36,[3]GRN!$E$5:$EF$177,21,FALSE)</f>
        <v>0</v>
      </c>
      <c r="G36" s="16" t="str">
        <f>VLOOKUP(A36,[3]GRN!$E$5:$EF$177,33,FALSE)</f>
        <v>United Nations Children’s Fund (UNICEF)</v>
      </c>
      <c r="H36" s="16">
        <f t="array" ref="H36">VLOOKUP(A36,[3]GRN!$E$5:$EF$177,{39,40},FALSE)</f>
        <v>0</v>
      </c>
      <c r="I36" s="16">
        <f>VLOOKUP(A36,[3]GRN!$E$5:$EF$177,41,FALSE)</f>
        <v>0</v>
      </c>
      <c r="J36" s="16">
        <f>VLOOKUP(A36,[3]GRN!$E$5:$EF$177,42,FALSE)</f>
        <v>0</v>
      </c>
      <c r="K36" s="17">
        <f>VLOOKUP(A36,[3]GRN!$E$5:$EF$177,130,FALSE)</f>
        <v>0</v>
      </c>
      <c r="L36" s="204"/>
    </row>
    <row r="37" spans="1:12" ht="80">
      <c r="A37" s="16" t="str">
        <f>IF('[3]Validation Checks'!L159="X",'[3]Validation Checks'!E159,"")</f>
        <v>Community-based mechanisms and care services are strengthened to ensure protection, including in humanitarian settings.</v>
      </c>
      <c r="B37" s="16" t="str">
        <f>VLOOKUP(A37,[3]GRN!$E$5:$EF$177,2,FALSE)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37" s="16" t="str">
        <f>VLOOKUP(A37,[3]GRN!$E$5:$EF$177,31,FALSE)</f>
        <v xml:space="preserve"> A Resilient, Inclusive, Gender-Sensitive, and Peaceful Society</v>
      </c>
      <c r="D37" s="16" t="str">
        <f>VLOOKUP(A37,[3]GRN!$E$5:$EF$177,32,FALSE)</f>
        <v>Tailored Policy Support &amp; Technical Assistance</v>
      </c>
      <c r="E37" s="16">
        <f t="array" ref="E37">VLOOKUP(A37,[3]GRN!$E$5:$EF$177,{35,37,38},FALSE)</f>
        <v>0</v>
      </c>
      <c r="F37" s="16">
        <f>VLOOKUP(A37,[3]GRN!$E$5:$EF$177,21,FALSE)</f>
        <v>0</v>
      </c>
      <c r="G37" s="16" t="str">
        <f>VLOOKUP(A37,[3]GRN!$E$5:$EF$177,33,FALSE)</f>
        <v>United Nations Children’s Fund (UNICEF)</v>
      </c>
      <c r="H37" s="16">
        <f t="array" ref="H37">VLOOKUP(A37,[3]GRN!$E$5:$EF$177,{39,40},FALSE)</f>
        <v>0</v>
      </c>
      <c r="I37" s="16">
        <f>VLOOKUP(A37,[3]GRN!$E$5:$EF$177,41,FALSE)</f>
        <v>0</v>
      </c>
      <c r="J37" s="16">
        <f>VLOOKUP(A37,[3]GRN!$E$5:$EF$177,42,FALSE)</f>
        <v>0</v>
      </c>
      <c r="K37" s="17">
        <f>VLOOKUP(A37,[3]GRN!$E$5:$EF$177,130,FALSE)</f>
        <v>0</v>
      </c>
      <c r="L37" s="204"/>
    </row>
    <row r="38" spans="1:12" ht="60">
      <c r="A38" s="16" t="str">
        <f>IF('[3]Validation Checks'!L161="X",'[3]Validation Checks'!E161,"")</f>
        <v xml:space="preserve">Develop capacities of relevant stakeholders to detect, investigate and prosecute trafficking of firearms cases in line with international human rights standards. </v>
      </c>
      <c r="B38" s="16" t="str">
        <f>VLOOKUP(A38,[3]GRN!$E$5:$EF$177,2,FALSE)</f>
        <v>Initiatives will be implemented by UNODC Global Programmes already under implementation in the Eastern Caribbean region (AIRCOP, Global Maritime Crime Programme, Global Firearms Programme, Anti-Corruption).</v>
      </c>
      <c r="C38" s="16" t="str">
        <f>VLOOKUP(A38,[3]GRN!$E$5:$EF$177,31,FALSE)</f>
        <v xml:space="preserve"> A Resilient, Inclusive, Gender-Sensitive, and Peaceful Society</v>
      </c>
      <c r="D38" s="16" t="str">
        <f>VLOOKUP(A38,[3]GRN!$E$5:$EF$177,32,FALSE)</f>
        <v>Tailored Policy Support &amp; Technical Assistance</v>
      </c>
      <c r="E38" s="16" t="str">
        <f t="array" ref="E38">VLOOKUP(A38,[3]GRN!$E$5:$EF$177,{35,37,38},FALSE)</f>
        <v>CARICOM IMPACS</v>
      </c>
      <c r="F38" s="16">
        <f>VLOOKUP(A38,[3]GRN!$E$5:$EF$177,21,FALSE)</f>
        <v>0</v>
      </c>
      <c r="G38" s="16" t="str">
        <f>VLOOKUP(A38,[3]GRN!$E$5:$EF$177,33,FALSE)</f>
        <v>United Nations Office on Drugs and Crime (UNODC)</v>
      </c>
      <c r="H38" s="16" t="str">
        <f t="array" ref="H38">VLOOKUP(A38,[3]GRN!$E$5:$EF$177,{39,40},FALSE)</f>
        <v>At least two (2) CARICOM Member States in the Eastern Caribbean are supported in the implementation of the Caribbean Firearms Roadmap, through the provision of technical assistance to strengthen the capacity for detection, investigation and prosecution.</v>
      </c>
      <c r="I38" s="16">
        <f>VLOOKUP(A38,[3]GRN!$E$5:$EF$177,41,FALSE)</f>
        <v>0</v>
      </c>
      <c r="J38" s="16">
        <f>VLOOKUP(A38,[3]GRN!$E$5:$EF$177,42,FALSE)</f>
        <v>0</v>
      </c>
      <c r="K38" s="17">
        <f>VLOOKUP(A38,[3]GRN!$E$5:$EF$177,130,FALSE)</f>
        <v>0</v>
      </c>
      <c r="L38" s="204"/>
    </row>
    <row r="39" spans="1:12" ht="50">
      <c r="A39" s="16" t="str">
        <f>IF('[3]Validation Checks'!L162="X",'[3]Validation Checks'!E162,"")</f>
        <v xml:space="preserve">Partner with relevant counterparts in CARICOM Member States, as well as CARICOM IMPACS, to strengthen the national legislative framework consistent with the international legal regime on firearms for a safe, secure and just society. </v>
      </c>
      <c r="B39" s="16">
        <f>VLOOKUP(A39,[3]GRN!$E$5:$EF$177,2,FALSE)</f>
        <v>0</v>
      </c>
      <c r="C39" s="16" t="str">
        <f>VLOOKUP(A39,[3]GRN!$E$5:$EF$177,31,FALSE)</f>
        <v xml:space="preserve"> A Resilient, Inclusive, Gender-Sensitive, and Peaceful Society</v>
      </c>
      <c r="D39" s="16" t="str">
        <f>VLOOKUP(A39,[3]GRN!$E$5:$EF$177,32,FALSE)</f>
        <v>Tailored Policy Support &amp; Technical Assistance</v>
      </c>
      <c r="E39" s="16" t="str">
        <f t="array" ref="E39">VLOOKUP(A39,[3]GRN!$E$5:$EF$177,{35,37,38},FALSE)</f>
        <v>CARICOM IMPACS</v>
      </c>
      <c r="F39" s="16">
        <f>VLOOKUP(A39,[3]GRN!$E$5:$EF$177,21,FALSE)</f>
        <v>0</v>
      </c>
      <c r="G39" s="16" t="str">
        <f>VLOOKUP(A39,[3]GRN!$E$5:$EF$177,33,FALSE)</f>
        <v>United Nations Office on Drugs and Crime (UNODC)</v>
      </c>
      <c r="H39" s="16" t="str">
        <f t="array" ref="H39">VLOOKUP(A39,[3]GRN!$E$5:$EF$177,{39,40},FALSE)</f>
        <v>One (1) legislative review conducted in St. Lucia and recommendations and technical assistance provided for the stregnthening of the legal firearms framework.</v>
      </c>
      <c r="I39" s="16">
        <f>VLOOKUP(A39,[3]GRN!$E$5:$EF$177,41,FALSE)</f>
        <v>0</v>
      </c>
      <c r="J39" s="16">
        <f>VLOOKUP(A39,[3]GRN!$E$5:$EF$177,42,FALSE)</f>
        <v>0</v>
      </c>
      <c r="K39" s="17">
        <f>VLOOKUP(A39,[3]GRN!$E$5:$EF$177,130,FALSE)</f>
        <v>0</v>
      </c>
      <c r="L39" s="204"/>
    </row>
    <row r="40" spans="1:12" ht="50">
      <c r="A40" s="16" t="str">
        <f>IF('[3]Validation Checks'!L163="X",'[3]Validation Checks'!E163,"")</f>
        <v>Capacities of relevant authorities in country X are developed to promulgate national strategies and/or action plans incorporating prevention and awareness raising components in preventing and countering trafficking in persons and smuggling of migrants.</v>
      </c>
      <c r="B40" s="16">
        <f>VLOOKUP(A40,[3]GRN!$E$5:$EF$177,2,FALSE)</f>
        <v>0</v>
      </c>
      <c r="C40" s="16" t="str">
        <f>VLOOKUP(A40,[3]GRN!$E$5:$EF$177,31,FALSE)</f>
        <v xml:space="preserve"> A Resilient, Inclusive, Gender-Sensitive, and Peaceful Society</v>
      </c>
      <c r="D40" s="16" t="str">
        <f>VLOOKUP(A40,[3]GRN!$E$5:$EF$177,32,FALSE)</f>
        <v>Tailored Policy Support &amp; Technical Assistance</v>
      </c>
      <c r="E40" s="16" t="str">
        <f t="array" ref="E40">VLOOKUP(A40,[3]GRN!$E$5:$EF$177,{35,37,38},FALSE)</f>
        <v>CARICOM IMPACS</v>
      </c>
      <c r="F40" s="16">
        <f>VLOOKUP(A40,[3]GRN!$E$5:$EF$177,21,FALSE)</f>
        <v>0</v>
      </c>
      <c r="G40" s="16" t="str">
        <f>VLOOKUP(A40,[3]GRN!$E$5:$EF$177,33,FALSE)</f>
        <v>United Nations Office on Drugs and Crime (UNODC)</v>
      </c>
      <c r="H40" s="16" t="str">
        <f t="array" ref="H40">VLOOKUP(A40,[3]GRN!$E$5:$EF$177,{39,40},FALSE)</f>
        <v>Barbados is supported in the implementation of the National Action Plan against Trafficking in Persons and has improved capacity for detection, investigation and prosecution of trafficking in persons.</v>
      </c>
      <c r="I40" s="16">
        <f>VLOOKUP(A40,[3]GRN!$E$5:$EF$177,41,FALSE)</f>
        <v>0</v>
      </c>
      <c r="J40" s="16">
        <f>VLOOKUP(A40,[3]GRN!$E$5:$EF$177,42,FALSE)</f>
        <v>0</v>
      </c>
      <c r="K40" s="17">
        <f>VLOOKUP(A40,[3]GRN!$E$5:$EF$177,130,FALSE)</f>
        <v>0</v>
      </c>
      <c r="L40" s="204"/>
    </row>
    <row r="41" spans="1:12" ht="50">
      <c r="A41" s="16" t="str">
        <f>IF('[3]Validation Checks'!L164="X",'[3]Validation Checks'!E164,"")</f>
        <v>Key institutions and relevant stakeholders are strengthened to create awareness raising campaigns to promote social cohesion, a culture of peace, safety and security, including effective counter-trafficking policies and programmes.</v>
      </c>
      <c r="B41" s="16">
        <f>VLOOKUP(A41,[3]GRN!$E$5:$EF$177,2,FALSE)</f>
        <v>0</v>
      </c>
      <c r="C41" s="16" t="str">
        <f>VLOOKUP(A41,[3]GRN!$E$5:$EF$177,31,FALSE)</f>
        <v xml:space="preserve"> A Resilient, Inclusive, Gender-Sensitive, and Peaceful Society</v>
      </c>
      <c r="D41" s="16" t="str">
        <f>VLOOKUP(A41,[3]GRN!$E$5:$EF$177,32,FALSE)</f>
        <v>Tailored Policy Support &amp; Technical Assistance</v>
      </c>
      <c r="E41" s="16" t="str">
        <f t="array" ref="E41">VLOOKUP(A41,[3]GRN!$E$5:$EF$177,{35,37,38},FALSE)</f>
        <v>CARICOM IMPACS</v>
      </c>
      <c r="F41" s="16">
        <f>VLOOKUP(A41,[3]GRN!$E$5:$EF$177,21,FALSE)</f>
        <v>0</v>
      </c>
      <c r="G41" s="16" t="str">
        <f>VLOOKUP(A41,[3]GRN!$E$5:$EF$177,33,FALSE)</f>
        <v>United Nations Office on Drugs and Crime (UNODC)</v>
      </c>
      <c r="H41" s="16" t="str">
        <f t="array" ref="H41">VLOOKUP(A41,[3]GRN!$E$5:$EF$177,{39,40},FALSE)</f>
        <v>Barbados is supported in the implementation of the National Action Plan against Trafficking in Persons and has improved capacity for the identification and protection of victims.</v>
      </c>
      <c r="I41" s="16">
        <f>VLOOKUP(A41,[3]GRN!$E$5:$EF$177,41,FALSE)</f>
        <v>0</v>
      </c>
      <c r="J41" s="16">
        <f>VLOOKUP(A41,[3]GRN!$E$5:$EF$177,42,FALSE)</f>
        <v>0</v>
      </c>
      <c r="K41" s="17">
        <f>VLOOKUP(A41,[3]GRN!$E$5:$EF$177,130,FALSE)</f>
        <v>0</v>
      </c>
      <c r="L41" s="204"/>
    </row>
    <row r="42" spans="1:12" ht="40">
      <c r="A42" s="16" t="str">
        <f>IF('[3]Validation Checks'!L165="X",'[3]Validation Checks'!E165,"")</f>
        <v xml:space="preserve">Ensure capacity development of relevant government officials to deliver coherent responses to combat maritime crime,  in line with international guidelines and regional cooperation. </v>
      </c>
      <c r="B42" s="16">
        <f>VLOOKUP(A42,[3]GRN!$E$5:$EF$177,2,FALSE)</f>
        <v>0</v>
      </c>
      <c r="C42" s="16" t="str">
        <f>VLOOKUP(A42,[3]GRN!$E$5:$EF$177,31,FALSE)</f>
        <v xml:space="preserve"> A Resilient, Inclusive, Gender-Sensitive, and Peaceful Society</v>
      </c>
      <c r="D42" s="16" t="str">
        <f>VLOOKUP(A42,[3]GRN!$E$5:$EF$177,32,FALSE)</f>
        <v>Tailored Policy Support &amp; Technical Assistance</v>
      </c>
      <c r="E42" s="16" t="str">
        <f t="array" ref="E42">VLOOKUP(A42,[3]GRN!$E$5:$EF$177,{35,37,38},FALSE)</f>
        <v>CARICOM IMPACS</v>
      </c>
      <c r="F42" s="16">
        <f>VLOOKUP(A42,[3]GRN!$E$5:$EF$177,21,FALSE)</f>
        <v>0</v>
      </c>
      <c r="G42" s="16" t="str">
        <f>VLOOKUP(A42,[3]GRN!$E$5:$EF$177,33,FALSE)</f>
        <v>United Nations Office on Drugs and Crime (UNODC)</v>
      </c>
      <c r="H42" s="16" t="str">
        <f t="array" ref="H42">VLOOKUP(A42,[3]GRN!$E$5:$EF$177,{39,40},FALSE)</f>
        <v>CARICOM Member States are supported in increasing capacity against emerging transnational organized threats on maritime security.</v>
      </c>
      <c r="I42" s="16">
        <f>VLOOKUP(A42,[3]GRN!$E$5:$EF$177,41,FALSE)</f>
        <v>0</v>
      </c>
      <c r="J42" s="16">
        <f>VLOOKUP(A42,[3]GRN!$E$5:$EF$177,42,FALSE)</f>
        <v>0</v>
      </c>
      <c r="K42" s="17">
        <f>VLOOKUP(A42,[3]GRN!$E$5:$EF$177,130,FALSE)</f>
        <v>0</v>
      </c>
      <c r="L42" s="204"/>
    </row>
    <row r="43" spans="1:12" ht="40">
      <c r="A43" s="16" t="str">
        <f>IF('[3]Validation Checks'!L167="X",'[3]Validation Checks'!E167,"")</f>
        <v>Strengthen capacities of Member States to successfully complete the Implementation Review Mechanism of the UN Convention against Corruption in line with international standards.</v>
      </c>
      <c r="B43" s="16">
        <f>VLOOKUP(A43,[3]GRN!$E$5:$EF$177,2,FALSE)</f>
        <v>0</v>
      </c>
      <c r="C43" s="16" t="str">
        <f>VLOOKUP(A43,[3]GRN!$E$5:$EF$177,31,FALSE)</f>
        <v xml:space="preserve"> A Resilient, Inclusive, Gender-Sensitive, and Peaceful Society</v>
      </c>
      <c r="D43" s="16" t="str">
        <f>VLOOKUP(A43,[3]GRN!$E$5:$EF$177,32,FALSE)</f>
        <v>Tailored Policy Support &amp; Technical Assistance</v>
      </c>
      <c r="E43" s="16" t="str">
        <f t="array" ref="E43">VLOOKUP(A43,[3]GRN!$E$5:$EF$177,{35,37,38},FALSE)</f>
        <v>CARICOM IMPACS</v>
      </c>
      <c r="F43" s="16">
        <f>VLOOKUP(A43,[3]GRN!$E$5:$EF$177,21,FALSE)</f>
        <v>0</v>
      </c>
      <c r="G43" s="16" t="str">
        <f>VLOOKUP(A43,[3]GRN!$E$5:$EF$177,33,FALSE)</f>
        <v>United Nations Office on Drugs and Crime (UNODC)</v>
      </c>
      <c r="H43" s="16" t="str">
        <f t="array" ref="H43">VLOOKUP(A43,[3]GRN!$E$5:$EF$177,{39,40},FALSE)</f>
        <v>St. Lucia successfully completes and submits the UNCAC Implementation Reiview Mechanism, and supports the IRM process in Guyana.</v>
      </c>
      <c r="I43" s="16">
        <f>VLOOKUP(A43,[3]GRN!$E$5:$EF$177,41,FALSE)</f>
        <v>0</v>
      </c>
      <c r="J43" s="16">
        <f>VLOOKUP(A43,[3]GRN!$E$5:$EF$177,42,FALSE)</f>
        <v>0</v>
      </c>
      <c r="K43" s="17">
        <f>VLOOKUP(A43,[3]GRN!$E$5:$EF$177,130,FALSE)</f>
        <v>0</v>
      </c>
      <c r="L43" s="204"/>
    </row>
    <row r="44" spans="1:12" ht="50">
      <c r="A44" s="16" t="str">
        <f>IF('[3]Validation Checks'!L168="X",'[3]Validation Checks'!E168,"")</f>
        <v>Strengthen capacities of national and local agencies to follow-up on the findings and recommendations emerging from the Implementation Review Mechanism of the UN Convention against Corruption in line with international standards.</v>
      </c>
      <c r="B44" s="16">
        <f>VLOOKUP(A44,[3]GRN!$E$5:$EF$177,2,FALSE)</f>
        <v>0</v>
      </c>
      <c r="C44" s="16" t="str">
        <f>VLOOKUP(A44,[3]GRN!$E$5:$EF$177,31,FALSE)</f>
        <v xml:space="preserve"> A Resilient, Inclusive, Gender-Sensitive, and Peaceful Society</v>
      </c>
      <c r="D44" s="16" t="str">
        <f>VLOOKUP(A44,[3]GRN!$E$5:$EF$177,32,FALSE)</f>
        <v>Tailored Policy Support &amp; Technical Assistance</v>
      </c>
      <c r="E44" s="16" t="str">
        <f t="array" ref="E44">VLOOKUP(A44,[3]GRN!$E$5:$EF$177,{35,37,38},FALSE)</f>
        <v>CARICOM IMPACS</v>
      </c>
      <c r="F44" s="16">
        <f>VLOOKUP(A44,[3]GRN!$E$5:$EF$177,21,FALSE)</f>
        <v>0</v>
      </c>
      <c r="G44" s="16" t="str">
        <f>VLOOKUP(A44,[3]GRN!$E$5:$EF$177,33,FALSE)</f>
        <v>United Nations Office on Drugs and Crime (UNODC)</v>
      </c>
      <c r="H44" s="16" t="str">
        <f t="array" ref="H44">VLOOKUP(A44,[3]GRN!$E$5:$EF$177,{39,40},FALSE)</f>
        <v>At least one (1) CARICOM Member State supported in the implementation of recommendations produced through the UNCAC Implementation Review Mechanism</v>
      </c>
      <c r="I44" s="16">
        <f>VLOOKUP(A44,[3]GRN!$E$5:$EF$177,41,FALSE)</f>
        <v>0</v>
      </c>
      <c r="J44" s="16">
        <f>VLOOKUP(A44,[3]GRN!$E$5:$EF$177,42,FALSE)</f>
        <v>0</v>
      </c>
      <c r="K44" s="17">
        <f>VLOOKUP(A44,[3]GRN!$E$5:$EF$177,130,FALSE)</f>
        <v>0</v>
      </c>
      <c r="L44" s="204"/>
    </row>
    <row r="45" spans="1:12" ht="50">
      <c r="A45" s="16" t="str">
        <f>IF('[3]Validation Checks'!L169="X",'[3]Validation Checks'!E169,"")</f>
        <v xml:space="preserve">Support a harmonized approach  to  continue  supporting  Member  States  on  the  implementation  of  specialized  cross-border   approaches   that   have   demonstrated   positive  results  on  detection  and  interdiction  of  illegal  trafficking  </v>
      </c>
      <c r="B45" s="16">
        <f>VLOOKUP(A45,[3]GRN!$E$5:$EF$177,2,FALSE)</f>
        <v>0</v>
      </c>
      <c r="C45" s="16" t="str">
        <f>VLOOKUP(A45,[3]GRN!$E$5:$EF$177,31,FALSE)</f>
        <v xml:space="preserve"> A Resilient, Inclusive, Gender-Sensitive, and Peaceful Society</v>
      </c>
      <c r="D45" s="16" t="str">
        <f>VLOOKUP(A45,[3]GRN!$E$5:$EF$177,32,FALSE)</f>
        <v>Tailored Policy Support &amp; Technical Assistance</v>
      </c>
      <c r="E45" s="16" t="str">
        <f t="array" ref="E45">VLOOKUP(A45,[3]GRN!$E$5:$EF$177,{35,37,38},FALSE)</f>
        <v>CARICOM IMPACS, WCO, INTERPOL</v>
      </c>
      <c r="F45" s="16">
        <f>VLOOKUP(A45,[3]GRN!$E$5:$EF$177,21,FALSE)</f>
        <v>0</v>
      </c>
      <c r="G45" s="16" t="str">
        <f>VLOOKUP(A45,[3]GRN!$E$5:$EF$177,33,FALSE)</f>
        <v>United Nations Office on Drugs and Crime (UNODC)</v>
      </c>
      <c r="H45" s="16" t="str">
        <f t="array" ref="H45">VLOOKUP(A45,[3]GRN!$E$5:$EF$177,{39,40},FALSE)</f>
        <v>Barbados has increased capacity for national, regional and international coorindation for the detection, investigation and interception of suspcious passengers, cargo and mail at the international airport.</v>
      </c>
      <c r="I45" s="16">
        <f>VLOOKUP(A45,[3]GRN!$E$5:$EF$177,41,FALSE)</f>
        <v>0</v>
      </c>
      <c r="J45" s="16">
        <f>VLOOKUP(A45,[3]GRN!$E$5:$EF$177,42,FALSE)</f>
        <v>0</v>
      </c>
      <c r="K45" s="17">
        <f>VLOOKUP(A45,[3]GRN!$E$5:$EF$177,130,FALSE)</f>
        <v>0</v>
      </c>
      <c r="L45" s="204"/>
    </row>
    <row r="46" spans="1:12" ht="180">
      <c r="A46" s="16" t="str">
        <f>IF('[3]Validation Checks'!L176="X",'[3]Validation Checks'!E176,"")</f>
        <v>National and sub-national systems and institutions plan, fund and deliver evidence-based programmes that prevent and respond to violence against women and girls and harmful practices, including in other sectors</v>
      </c>
      <c r="B46" s="16" t="str">
        <f>VLOOKUP(A46,[3]GRN!$E$5:$EF$177,2,FALSE)</f>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
      <c r="C46" s="16" t="str">
        <f>VLOOKUP(A46,[3]GRN!$E$5:$EF$177,31,FALSE)</f>
        <v xml:space="preserve"> A Resilient, Inclusive, Gender-Sensitive, and Peaceful Society</v>
      </c>
      <c r="D46" s="16" t="str">
        <f>VLOOKUP(A46,[3]GRN!$E$5:$EF$177,32,FALSE)</f>
        <v>Tailored Policy Support &amp; Technical Assistance</v>
      </c>
      <c r="E46" s="16" t="str">
        <f t="array" ref="E46">VLOOKUP(A46,[3]GRN!$E$5:$EF$177,{35,37,38},FALSE)</f>
        <v>Government, Consultants</v>
      </c>
      <c r="F46" s="16" t="str">
        <f>VLOOKUP(A46,[3]GRN!$E$5:$EF$177,21,FALSE)</f>
        <v>Women and Girls</v>
      </c>
      <c r="G46" s="16" t="str">
        <f>VLOOKUP(A46,[3]GRN!$E$5:$EF$177,33,FALSE)</f>
        <v>United Nations Entity for Gender Equality and the Empowerment of Women (UN Women)</v>
      </c>
      <c r="H46" s="16" t="str">
        <f t="array" ref="H46">VLOOKUP(A46,[3]GRN!$E$5:$EF$177,{39,40},FALSE)</f>
        <v xml:space="preserve">Number of institutions that develop strategies, plans and/or programmes, relevant  to the during and post COVID-19 context) to prevent and respond to VAWG, including for those groups of women and girls facing intersecting and multiple forms of discrimination; Number of men and boys who regularly attend gender transformative programmes addressing violent masculinities and men’s violence towards women and girls in community centres, schools and other relevant spaces; Number of communities with advocacy platforms established and/or strengthened to promote gender-equitable norms, attitudes and behaviours, including in relation to women and girls’ sexuality and reproduction
</v>
      </c>
      <c r="I46" s="16">
        <f>VLOOKUP(A46,[3]GRN!$E$5:$EF$177,41,FALSE)</f>
        <v>0</v>
      </c>
      <c r="J46" s="16">
        <f>VLOOKUP(A46,[3]GRN!$E$5:$EF$177,42,FALSE)</f>
        <v>0</v>
      </c>
      <c r="K46" s="17">
        <f>VLOOKUP(A46,[3]GRN!$E$5:$EF$177,130,FALSE)</f>
        <v>25000</v>
      </c>
      <c r="L46" s="204"/>
    </row>
    <row r="47" spans="1:12" ht="110">
      <c r="A47" s="16" t="str">
        <f>IF('[3]Validation Checks'!L177="X",'[3]Validation Checks'!E177,"")</f>
        <v>Gender inequitable social norms, attitudes and behaviours change at community and individual levels to prevent violence against women and girls and harmful practices</v>
      </c>
      <c r="B47" s="16" t="str">
        <f>VLOOKUP(A47,[3]GRN!$E$5:$EF$177,2,FALSE)</f>
        <v>The Spotlight Initiative is responding to all forms of violence against women and girls, with a particular focus on domestic and family violence, sexual and gender-based violence and harmful practices, femicide, trafficking in human beings and sexual and economic (labour) exploitation. The project approach give prominence to prevention, protection and the provision of services, alongside broader efforts to ensure grassroots women's engagement and meaningful participation in the elimination of violence against women and girls.</v>
      </c>
      <c r="C47" s="16" t="str">
        <f>VLOOKUP(A47,[3]GRN!$E$5:$EF$177,31,FALSE)</f>
        <v xml:space="preserve"> A Resilient, Inclusive, Gender-Sensitive, and Peaceful Society</v>
      </c>
      <c r="D47" s="16" t="str">
        <f>VLOOKUP(A47,[3]GRN!$E$5:$EF$177,32,FALSE)</f>
        <v>Tailored Policy Support &amp; Technical Assistance</v>
      </c>
      <c r="E47" s="16" t="str">
        <f t="array" ref="E47">VLOOKUP(A47,[3]GRN!$E$5:$EF$177,{35,37,38},FALSE)</f>
        <v>Government, CSOs</v>
      </c>
      <c r="F47" s="16" t="str">
        <f>VLOOKUP(A47,[3]GRN!$E$5:$EF$177,21,FALSE)</f>
        <v>Women and Girls</v>
      </c>
      <c r="G47" s="16" t="str">
        <f>VLOOKUP(A47,[3]GRN!$E$5:$EF$177,33,FALSE)</f>
        <v>United Nations Entity for Gender Equality and the Empowerment of Women (UN Women)</v>
      </c>
      <c r="H47" s="16" t="str">
        <f t="array" ref="H47">VLOOKUP(A47,[3]GRN!$E$5:$EF$177,{39,40},FALSE)</f>
        <v>Number of young women and girls, young men and boys who participate in in and out of school programmes that promote gender-equitable norms, attitudes and behaviours and exercise of rights, including reproductive rights; Number of people reached by campaigns challenging harmful social norms and gender stereotyping</v>
      </c>
      <c r="I47" s="16">
        <f>VLOOKUP(A47,[3]GRN!$E$5:$EF$177,41,FALSE)</f>
        <v>0</v>
      </c>
      <c r="J47" s="16">
        <f>VLOOKUP(A47,[3]GRN!$E$5:$EF$177,42,FALSE)</f>
        <v>0</v>
      </c>
      <c r="K47" s="17">
        <f>VLOOKUP(A47,[3]GRN!$E$5:$EF$177,130,FALSE)</f>
        <v>174812</v>
      </c>
      <c r="L47" s="204"/>
    </row>
    <row r="48" spans="1:12" ht="30">
      <c r="A48" s="16" t="str">
        <f>IF('[3]Validation Checks'!L64="X",'[3]Validation Checks'!E64,"")</f>
        <v>Migration Governance Indicators Assessments conducted to highlight gaps in migration management and priority areas for mainstreaming migration</v>
      </c>
      <c r="B48" s="16">
        <f>VLOOKUP(A48,[3]GRN!$E$5:$EF$177,2,FALSE)</f>
        <v>0</v>
      </c>
      <c r="C48" s="16" t="str">
        <f>VLOOKUP(A48,[3]GRN!$E$5:$EF$177,31,FALSE)</f>
        <v xml:space="preserve"> A Resilient, Inclusive, Gender-Sensitive, and Peaceful Society</v>
      </c>
      <c r="D48" s="16" t="str">
        <f>VLOOKUP(A48,[3]GRN!$E$5:$EF$177,32,FALSE)</f>
        <v>Tailored Policy Support &amp; Technical Assistance</v>
      </c>
      <c r="E48" s="16">
        <f t="array" ref="E48">VLOOKUP(A48,[3]GRN!$E$5:$EF$177,{35,37,38},FALSE)</f>
        <v>0</v>
      </c>
      <c r="F48" s="16">
        <f>VLOOKUP(A48,[3]GRN!$E$5:$EF$177,21,FALSE)</f>
        <v>0</v>
      </c>
      <c r="G48" s="16" t="str">
        <f>VLOOKUP(A48,[3]GRN!$E$5:$EF$177,33,FALSE)</f>
        <v>International Organization for Migration (IOM)</v>
      </c>
      <c r="H48" s="16">
        <f t="array" ref="H48">VLOOKUP(A48,[3]GRN!$E$5:$EF$177,{39,40},FALSE)</f>
        <v>0</v>
      </c>
      <c r="I48" s="16">
        <f>VLOOKUP(A48,[3]GRN!$E$5:$EF$177,41,FALSE)</f>
        <v>0</v>
      </c>
      <c r="J48" s="16">
        <f>VLOOKUP(A48,[3]GRN!$E$5:$EF$177,42,FALSE)</f>
        <v>0</v>
      </c>
      <c r="K48" s="17">
        <f>VLOOKUP(A48,[3]GRN!$E$5:$EF$177,130,FALSE)</f>
        <v>0</v>
      </c>
      <c r="L48" s="204"/>
    </row>
    <row r="49" spans="1:12" ht="90">
      <c r="A49" s="16" t="str">
        <f>IF('[3]Validation Checks'!L56="X",'[3]Validation Checks'!E56,"")</f>
        <v>National governments and regional institutions have increased capacity to collect, analyse and utilize data and information to address structural inequalities and ensure the advancement of those at risk of being left furthest behind</v>
      </c>
      <c r="B49" s="16" t="str">
        <f>VLOOKUP(A49,[3]GRN!$E$5:$EF$177,2,FALSE)</f>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
      <c r="C49" s="16" t="str">
        <f>VLOOKUP(A49,[3]GRN!$E$5:$EF$177,31,FALSE)</f>
        <v xml:space="preserve"> A Resilient, Inclusive, Gender-Sensitive, and Peaceful Society</v>
      </c>
      <c r="D49" s="16" t="str">
        <f>VLOOKUP(A49,[3]GRN!$E$5:$EF$177,32,FALSE)</f>
        <v>Tailored Policy Support &amp; Technical Assistance</v>
      </c>
      <c r="E49" s="16">
        <f t="array" ref="E49">VLOOKUP(A49,[3]GRN!$E$5:$EF$177,{35,37,38},FALSE)</f>
        <v>0</v>
      </c>
      <c r="F49" s="16">
        <f>VLOOKUP(A49,[3]GRN!$E$5:$EF$177,21,FALSE)</f>
        <v>0</v>
      </c>
      <c r="G49" s="16" t="str">
        <f>VLOOKUP(A49,[3]GRN!$E$5:$EF$177,33,FALSE)</f>
        <v>United Nations Population Fund (UNFPA)</v>
      </c>
      <c r="H49" s="16">
        <f t="array" ref="H49">VLOOKUP(A49,[3]GRN!$E$5:$EF$177,{39,40},FALSE)</f>
        <v>0</v>
      </c>
      <c r="I49" s="16">
        <f>VLOOKUP(A49,[3]GRN!$E$5:$EF$177,41,FALSE)</f>
        <v>0</v>
      </c>
      <c r="J49" s="16">
        <f>VLOOKUP(A49,[3]GRN!$E$5:$EF$177,42,FALSE)</f>
        <v>0</v>
      </c>
      <c r="K49" s="17">
        <f>VLOOKUP(A49,[3]GRN!$E$5:$EF$177,130,FALSE)</f>
        <v>0</v>
      </c>
      <c r="L49" s="204"/>
    </row>
    <row r="50" spans="1:12" ht="30">
      <c r="A50" s="16" t="str">
        <f>IF('[3]Validation Checks'!L65="X",'[3]Validation Checks'!E65,"")</f>
        <v>Governments have increased capacity, equipment and coordination mechanisms to mainstream and improve migration management</v>
      </c>
      <c r="B50" s="16" t="str">
        <f>VLOOKUP(A50,[3]GRN!$E$5:$EF$177,2,FALSE)</f>
        <v>Efforts towards the formation of a comprehensive migration policy</v>
      </c>
      <c r="C50" s="16" t="str">
        <f>VLOOKUP(A50,[3]GRN!$E$5:$EF$177,31,FALSE)</f>
        <v xml:space="preserve"> A Resilient, Inclusive, Gender-Sensitive, and Peaceful Society</v>
      </c>
      <c r="D50" s="16" t="str">
        <f>VLOOKUP(A50,[3]GRN!$E$5:$EF$177,32,FALSE)</f>
        <v>Tailored Policy Support &amp; Technical Assistance</v>
      </c>
      <c r="E50" s="16">
        <f t="array" ref="E50">VLOOKUP(A50,[3]GRN!$E$5:$EF$177,{35,37,38},FALSE)</f>
        <v>0</v>
      </c>
      <c r="F50" s="16">
        <f>VLOOKUP(A50,[3]GRN!$E$5:$EF$177,21,FALSE)</f>
        <v>0</v>
      </c>
      <c r="G50" s="16" t="str">
        <f>VLOOKUP(A50,[3]GRN!$E$5:$EF$177,33,FALSE)</f>
        <v>International Organization for Migration (IOM)</v>
      </c>
      <c r="H50" s="16">
        <f t="array" ref="H50">VLOOKUP(A50,[3]GRN!$E$5:$EF$177,{39,40},FALSE)</f>
        <v>0</v>
      </c>
      <c r="I50" s="16">
        <f>VLOOKUP(A50,[3]GRN!$E$5:$EF$177,41,FALSE)</f>
        <v>0</v>
      </c>
      <c r="J50" s="16">
        <f>VLOOKUP(A50,[3]GRN!$E$5:$EF$177,42,FALSE)</f>
        <v>0</v>
      </c>
      <c r="K50" s="17">
        <f>VLOOKUP(A50,[3]GRN!$E$5:$EF$177,130,FALSE)</f>
        <v>0</v>
      </c>
      <c r="L50" s="204"/>
    </row>
    <row r="51" spans="1:12" ht="30">
      <c r="A51" s="16" t="str">
        <f>IF('[3]Validation Checks'!L66="X",'[3]Validation Checks'!E66,"")</f>
        <v>Capacity building sessions conducted with Government for the implementation of the Global Compact on Migration and participation in the IMRF.</v>
      </c>
      <c r="B51" s="16" t="str">
        <f>VLOOKUP(A51,[3]GRN!$E$5:$EF$177,2,FALSE)</f>
        <v xml:space="preserve">Capacity of the UNCTs &amp; UNST will be strengthened to support Governments on Global Compact on Migration implementation </v>
      </c>
      <c r="C51" s="16" t="str">
        <f>VLOOKUP(A51,[3]GRN!$E$5:$EF$177,31,FALSE)</f>
        <v xml:space="preserve"> A Resilient, Inclusive, Gender-Sensitive, and Peaceful Society</v>
      </c>
      <c r="D51" s="16" t="str">
        <f>VLOOKUP(A51,[3]GRN!$E$5:$EF$177,32,FALSE)</f>
        <v>Tailored Policy Support &amp; Technical Assistance</v>
      </c>
      <c r="E51" s="16">
        <f t="array" ref="E51">VLOOKUP(A51,[3]GRN!$E$5:$EF$177,{35,37,38},FALSE)</f>
        <v>0</v>
      </c>
      <c r="F51" s="16">
        <f>VLOOKUP(A51,[3]GRN!$E$5:$EF$177,21,FALSE)</f>
        <v>0</v>
      </c>
      <c r="G51" s="16" t="str">
        <f>VLOOKUP(A51,[3]GRN!$E$5:$EF$177,33,FALSE)</f>
        <v>International Organization for Migration (IOM)</v>
      </c>
      <c r="H51" s="16">
        <f t="array" ref="H51">VLOOKUP(A51,[3]GRN!$E$5:$EF$177,{39,40},FALSE)</f>
        <v>0</v>
      </c>
      <c r="I51" s="16">
        <f>VLOOKUP(A51,[3]GRN!$E$5:$EF$177,41,FALSE)</f>
        <v>0</v>
      </c>
      <c r="J51" s="16">
        <f>VLOOKUP(A51,[3]GRN!$E$5:$EF$177,42,FALSE)</f>
        <v>0</v>
      </c>
      <c r="K51" s="17">
        <f>VLOOKUP(A51,[3]GRN!$E$5:$EF$177,130,FALSE)</f>
        <v>0</v>
      </c>
      <c r="L51" s="204"/>
    </row>
    <row r="52" spans="1:12" ht="70">
      <c r="A52" s="16" t="str">
        <f>IF('[3]Validation Checks'!L83="X",'[3]Validation Checks'!E83,"")</f>
        <v>Families and communities are supported to access education</v>
      </c>
      <c r="B52" s="16" t="str">
        <f>VLOOKUP(A52,[3]GRN!$E$5:$EF$177,2,FALSE)</f>
        <v>Support family and community awareness, to demand safe and inclusive quality education. 
Engage with adolescent and youth activists to promote community resilience and climate action.</v>
      </c>
      <c r="C52" s="16" t="str">
        <f>VLOOKUP(A52,[3]GRN!$E$5:$EF$177,31,FALSE)</f>
        <v xml:space="preserve"> A Resilient, Inclusive, Gender-Sensitive, and Peaceful Society</v>
      </c>
      <c r="D52" s="16" t="str">
        <f>VLOOKUP(A52,[3]GRN!$E$5:$EF$177,32,FALSE)</f>
        <v>Tailored Policy Support &amp; Technical Assistance</v>
      </c>
      <c r="E52" s="16">
        <f t="array" ref="E52">VLOOKUP(A52,[3]GRN!$E$5:$EF$177,{35,37,38},FALSE)</f>
        <v>0</v>
      </c>
      <c r="F52" s="16">
        <f>VLOOKUP(A52,[3]GRN!$E$5:$EF$177,21,FALSE)</f>
        <v>0</v>
      </c>
      <c r="G52" s="16" t="str">
        <f>VLOOKUP(A52,[3]GRN!$E$5:$EF$177,33,FALSE)</f>
        <v>United Nations Children’s Fund (UNICEF)</v>
      </c>
      <c r="H52" s="16" t="str">
        <f t="array" ref="H52">VLOOKUP(A52,[3]GRN!$E$5:$EF$177,{39,40},FALSE)</f>
        <v>Development and/or implementation of a national school-based management policy framework with UNICEF support (B:0 ; T:6)
Number of children provided with individual learning materials through UNICEF-supported programmes (B: 30,0010 ; T: 200,000)</v>
      </c>
      <c r="I52" s="16">
        <f>VLOOKUP(A52,[3]GRN!$E$5:$EF$177,41,FALSE)</f>
        <v>0</v>
      </c>
      <c r="J52" s="16">
        <f>VLOOKUP(A52,[3]GRN!$E$5:$EF$177,42,FALSE)</f>
        <v>0</v>
      </c>
      <c r="K52" s="17">
        <f>VLOOKUP(A52,[3]GRN!$E$5:$EF$177,130,FALSE)</f>
        <v>0</v>
      </c>
      <c r="L52" s="204"/>
    </row>
    <row r="53" spans="1:12" ht="80">
      <c r="A53" s="16" t="str">
        <f>IF('[3]Validation Checks'!L87="X",'[3]Validation Checks'!E87,"")</f>
        <v xml:space="preserve">Caribbean public institutions have strengthened capacities to deliver programmes, implement policies for and promote positive attitudes towards children on the move. </v>
      </c>
      <c r="B53" s="16" t="str">
        <f>VLOOKUP(A53,[3]GRN!$E$5:$EF$177,2,FALSE)</f>
        <v>Support interventions promoting integration and social cohesion; 
Increase access to essential services for children on the move.
Provide a range of key information to children on the move and host communities.</v>
      </c>
      <c r="C53" s="16" t="str">
        <f>VLOOKUP(A53,[3]GRN!$E$5:$EF$177,31,FALSE)</f>
        <v xml:space="preserve"> A Resilient, Inclusive, Gender-Sensitive, and Peaceful Society</v>
      </c>
      <c r="D53" s="16" t="str">
        <f>VLOOKUP(A53,[3]GRN!$E$5:$EF$177,32,FALSE)</f>
        <v>Tailored Policy Support &amp; Technical Assistance</v>
      </c>
      <c r="E53" s="16">
        <f t="array" ref="E53">VLOOKUP(A53,[3]GRN!$E$5:$EF$177,{35,37,38},FALSE)</f>
        <v>0</v>
      </c>
      <c r="F53" s="16">
        <f>VLOOKUP(A53,[3]GRN!$E$5:$EF$177,21,FALSE)</f>
        <v>0</v>
      </c>
      <c r="G53" s="16" t="str">
        <f>VLOOKUP(A53,[3]GRN!$E$5:$EF$177,33,FALSE)</f>
        <v>United Nations Children’s Fund (UNICEF)</v>
      </c>
      <c r="H53" s="16" t="str">
        <f t="array" ref="H53">VLOOKUP(A53,[3]GRN!$E$5:$EF$177,{39,40},FALSE)</f>
        <v>Number of out-of-school children and adolescents who accessed education through UNICEF-supported programmes 
Percentage of UNICEF-targeted girls and boys in humanitarian contexts who have received individual case management (IOM, UNDP, UNHCR)</v>
      </c>
      <c r="I53" s="16">
        <f>VLOOKUP(A53,[3]GRN!$E$5:$EF$177,41,FALSE)</f>
        <v>0</v>
      </c>
      <c r="J53" s="16">
        <f>VLOOKUP(A53,[3]GRN!$E$5:$EF$177,42,FALSE)</f>
        <v>0</v>
      </c>
      <c r="K53" s="17">
        <f>VLOOKUP(A53,[3]GRN!$E$5:$EF$177,130,FALSE)</f>
        <v>0</v>
      </c>
      <c r="L53" s="204"/>
    </row>
    <row r="54" spans="1:12" ht="18.5">
      <c r="A54" s="200" t="s">
        <v>564</v>
      </c>
      <c r="B54" s="201"/>
      <c r="C54" s="201"/>
      <c r="D54" s="201"/>
      <c r="E54" s="201"/>
      <c r="F54" s="201"/>
      <c r="G54" s="201"/>
      <c r="H54" s="201"/>
      <c r="I54" s="201"/>
      <c r="J54" s="202"/>
      <c r="K54" s="17"/>
      <c r="L54" s="204"/>
    </row>
    <row r="55" spans="1:12" ht="130">
      <c r="A55" s="16" t="str">
        <f>IF('[3]Validation Checks'!L70="X",'[3]Validation Checks'!E70,"")</f>
        <v>UNICEF staff and partners have strengthened capacities to generate evidence, monitor and evaluate programs.</v>
      </c>
      <c r="B55" s="16" t="str">
        <f>VLOOKUP(A55,[3]GRN!$E$5:$EF$177,2,FALSE)</f>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
      <c r="C55" s="16" t="str">
        <f>VLOOKUP(A55,[3]GRN!$E$5:$EF$177,31,FALSE)</f>
        <v xml:space="preserve"> Educated, Productive, Highly- Skilled, Trained, and Conscious Citizens</v>
      </c>
      <c r="D55" s="16" t="str">
        <f>VLOOKUP(A55,[3]GRN!$E$5:$EF$177,32,FALSE)</f>
        <v>Data Systems</v>
      </c>
      <c r="E55" s="16" t="str">
        <f t="array" ref="E55">VLOOKUP(A55,[3]GRN!$E$5:$EF$177,{35,37,38},FALSE)</f>
        <v>OECS/CSO/NSO/Ministries of Education, Child affairs, Protection, Environment</v>
      </c>
      <c r="F55" s="16">
        <f>VLOOKUP(A55,[3]GRN!$E$5:$EF$177,21,FALSE)</f>
        <v>0</v>
      </c>
      <c r="G55" s="16" t="str">
        <f>VLOOKUP(A55,[3]GRN!$E$5:$EF$177,33,FALSE)</f>
        <v>United Nations Children’s Fund (UNICEF)</v>
      </c>
      <c r="H55" s="16" t="str">
        <f t="array" ref="H55">VLOOKUP(A55,[3]GRN!$E$5:$EF$177,{39,40},FALSE)</f>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
      <c r="I55" s="16">
        <f>VLOOKUP(A55,[3]GRN!$E$5:$EF$177,41,FALSE)</f>
        <v>0</v>
      </c>
      <c r="J55" s="16">
        <f>VLOOKUP(A55,[3]GRN!$E$5:$EF$177,42,FALSE)</f>
        <v>0</v>
      </c>
      <c r="K55" s="17">
        <f>VLOOKUP(A55,[3]GRN!$E$5:$EF$177,130,FALSE)</f>
        <v>50000</v>
      </c>
      <c r="L55" s="204"/>
    </row>
    <row r="56" spans="1:12" ht="120">
      <c r="A56" s="16" t="str">
        <f>IF('[3]Validation Checks'!L82="X",'[3]Validation Checks'!E82,"")</f>
        <v>Schools are safe, climate-smart, inclusive and deliver quality learning and foundational skills.</v>
      </c>
      <c r="B56" s="16" t="str">
        <f>VLOOKUP(A56,[3]GRN!$E$5:$EF$177,2,FALSE)</f>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
      <c r="C56" s="16" t="str">
        <f>VLOOKUP(A56,[3]GRN!$E$5:$EF$177,31,FALSE)</f>
        <v xml:space="preserve"> Educated, Productive, Highly- Skilled, Trained, and Conscious Citizens</v>
      </c>
      <c r="D56" s="16" t="str">
        <f>VLOOKUP(A56,[3]GRN!$E$5:$EF$177,32,FALSE)</f>
        <v>Tailored Policy Support &amp; Technical Assistance</v>
      </c>
      <c r="E56" s="16">
        <f t="array" ref="E56">VLOOKUP(A56,[3]GRN!$E$5:$EF$177,{35,37,38},FALSE)</f>
        <v>0</v>
      </c>
      <c r="F56" s="16">
        <f>VLOOKUP(A56,[3]GRN!$E$5:$EF$177,21,FALSE)</f>
        <v>0</v>
      </c>
      <c r="G56" s="16" t="str">
        <f>VLOOKUP(A56,[3]GRN!$E$5:$EF$177,33,FALSE)</f>
        <v>United Nations Children’s Fund (UNICEF)</v>
      </c>
      <c r="H56" s="16" t="str">
        <f t="array" ref="H56">VLOOKUP(A56,[3]GRN!$E$5:$EF$177,{39,40},FALSE)</f>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
      <c r="I56" s="16">
        <f>VLOOKUP(A56,[3]GRN!$E$5:$EF$177,41,FALSE)</f>
        <v>0</v>
      </c>
      <c r="J56" s="16">
        <f>VLOOKUP(A56,[3]GRN!$E$5:$EF$177,42,FALSE)</f>
        <v>0</v>
      </c>
      <c r="K56" s="17">
        <f>VLOOKUP(A56,[3]GRN!$E$5:$EF$177,130,FALSE)</f>
        <v>0</v>
      </c>
      <c r="L56" s="204"/>
    </row>
    <row r="57" spans="1:12" ht="18.5">
      <c r="A57" s="200" t="s">
        <v>565</v>
      </c>
      <c r="B57" s="201"/>
      <c r="C57" s="201"/>
      <c r="D57" s="201"/>
      <c r="E57" s="201"/>
      <c r="F57" s="201"/>
      <c r="G57" s="201"/>
      <c r="H57" s="201"/>
      <c r="I57" s="201"/>
      <c r="J57" s="202"/>
      <c r="K57" s="17"/>
      <c r="L57" s="204"/>
    </row>
    <row r="58" spans="1:12" ht="180">
      <c r="A58" s="16" t="str">
        <f>IF('[3]Validation Checks'!L9="X",'[3]Validation Checks'!E9,"")</f>
        <v>Increased funds and capacities among FIs to contribute to gender-responsive innovative financing.</v>
      </c>
      <c r="B58" s="16" t="str">
        <f>VLOOKUP(A58,[3]GRN!$E$5:$EF$177,2,FALSE)</f>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58" s="16" t="str">
        <f>VLOOKUP(A58,[3]GRN!$E$5:$EF$177,31,FALSE)</f>
        <v>Broad-based, Inclusive, and Sustainable Economic Growth and Transformation</v>
      </c>
      <c r="D58" s="16" t="str">
        <f>VLOOKUP(A58,[3]GRN!$E$5:$EF$177,32,FALSE)</f>
        <v>Sustainable Financing  </v>
      </c>
      <c r="E58" s="16">
        <f t="array" ref="E58">VLOOKUP(A58,[3]GRN!$E$5:$EF$177,{35,37,38},FALSE)</f>
        <v>0</v>
      </c>
      <c r="F58" s="16" t="str">
        <f>VLOOKUP(A58,[3]GRN!$E$5:$EF$177,21,FALSE)</f>
        <v>Women and Girls</v>
      </c>
      <c r="G58" s="16" t="str">
        <f>VLOOKUP(A58,[3]GRN!$E$5:$EF$177,33,FALSE)</f>
        <v>United Nations Entity for Gender Equality and the Empowerment of Women (UN Women)</v>
      </c>
      <c r="H58" s="16" t="str">
        <f t="array" ref="H58">VLOOKUP(A58,[3]GRN!$E$5:$EF$177,{39,40},FALSE)</f>
        <v>Number of partners with capacities to integrate gender equality into fiscal laws/policies/standards; Number of gender financing assessments conducted by government partners</v>
      </c>
      <c r="I58" s="16">
        <f>VLOOKUP(A58,[3]GRN!$E$5:$EF$177,41,FALSE)</f>
        <v>0</v>
      </c>
      <c r="J58" s="16">
        <f>VLOOKUP(A58,[3]GRN!$E$5:$EF$177,42,FALSE)</f>
        <v>0</v>
      </c>
      <c r="K58" s="17">
        <f>VLOOKUP(A58,[3]GRN!$E$5:$EF$177,130,FALSE)</f>
        <v>110500</v>
      </c>
      <c r="L58" s="204"/>
    </row>
    <row r="59" spans="1:12" ht="30">
      <c r="A59" s="16" t="str">
        <f>IF('[3]Validation Checks'!L42="X",'[3]Validation Checks'!E42,"")</f>
        <v xml:space="preserve">Improved Customs clearance processes generating more Customs revenues through faster and more efficient procedures </v>
      </c>
      <c r="B59" s="16" t="str">
        <f>VLOOKUP(A59,[3]GRN!$E$5:$EF$177,2,FALSE)</f>
        <v>Automated Systems for Customs Data (ASYCUDA) programme in cooperation with national customs and tax institutions</v>
      </c>
      <c r="C59" s="16" t="str">
        <f>VLOOKUP(A59,[3]GRN!$E$5:$EF$177,31,FALSE)</f>
        <v>Broad-based, Inclusive, and Sustainable Economic Growth and Transformation</v>
      </c>
      <c r="D59" s="16" t="str">
        <f>VLOOKUP(A59,[3]GRN!$E$5:$EF$177,32,FALSE)</f>
        <v xml:space="preserve">Digitization </v>
      </c>
      <c r="E59" s="16">
        <f t="array" ref="E59">VLOOKUP(A59,[3]GRN!$E$5:$EF$177,{35,37,38},FALSE)</f>
        <v>0</v>
      </c>
      <c r="F59" s="16">
        <f>VLOOKUP(A59,[3]GRN!$E$5:$EF$177,21,FALSE)</f>
        <v>0</v>
      </c>
      <c r="G59" s="16" t="str">
        <f>VLOOKUP(A59,[3]GRN!$E$5:$EF$177,33,FALSE)</f>
        <v>United Nations Conference on Trade and Development (UNCTAD)</v>
      </c>
      <c r="H59" s="16">
        <f t="array" ref="H59">VLOOKUP(A59,[3]GRN!$E$5:$EF$177,{39,40},FALSE)</f>
        <v>0</v>
      </c>
      <c r="I59" s="16">
        <f>VLOOKUP(A59,[3]GRN!$E$5:$EF$177,41,FALSE)</f>
        <v>0</v>
      </c>
      <c r="J59" s="16">
        <f>VLOOKUP(A59,[3]GRN!$E$5:$EF$177,42,FALSE)</f>
        <v>0</v>
      </c>
      <c r="K59" s="17">
        <f>VLOOKUP(A59,[3]GRN!$E$5:$EF$177,130,FALSE)</f>
        <v>150000</v>
      </c>
      <c r="L59" s="204"/>
    </row>
    <row r="60" spans="1:12" ht="50">
      <c r="A60" s="16" t="str">
        <f>IF('[3]Validation Checks'!L33="X",'[3]Validation Checks'!E33,"")</f>
        <v>Government line ministries have enhanced capacities for sustainable development planning and data generation for inclusive economic growth and recovery </v>
      </c>
      <c r="B60" s="16" t="str">
        <f>VLOOKUP(A60,[3]GRN!$E$5:$EF$177,2,FALSE)</f>
        <v>Programming will include support to national counterparts to analyse existing and support new data systems for tracking social and economic changes in line with national SDG targets.</v>
      </c>
      <c r="C60" s="16" t="str">
        <f>VLOOKUP(A60,[3]GRN!$E$5:$EF$177,31,FALSE)</f>
        <v>Broad-based, Inclusive, and Sustainable Economic Growth and Transformation</v>
      </c>
      <c r="D60" s="16" t="str">
        <f>VLOOKUP(A60,[3]GRN!$E$5:$EF$177,32,FALSE)</f>
        <v>COVID Response  &amp;  Socio-economic Recovery</v>
      </c>
      <c r="E60" s="16" t="s">
        <v>148</v>
      </c>
      <c r="F60" s="16" t="str">
        <f>VLOOKUP(A60,[3]GRN!$E$5:$EF$177,21,FALSE)</f>
        <v>People living in remote, poor, rural areas</v>
      </c>
      <c r="G60" s="16" t="str">
        <f>VLOOKUP(A60,[3]GRN!$E$5:$EF$177,33,FALSE)</f>
        <v>United Nations Development Programme (UNDP)</v>
      </c>
      <c r="H60" s="16" t="s">
        <v>566</v>
      </c>
      <c r="I60" s="16">
        <f>VLOOKUP(A60,[3]GRN!$E$5:$EF$177,41,FALSE)</f>
        <v>0</v>
      </c>
      <c r="J60" s="16">
        <f>VLOOKUP(A60,[3]GRN!$E$5:$EF$177,42,FALSE)</f>
        <v>0</v>
      </c>
      <c r="K60" s="17">
        <v>0</v>
      </c>
      <c r="L60" s="16"/>
    </row>
    <row r="61" spans="1:12" ht="50">
      <c r="A61" s="16" t="str">
        <f>IF('[3]Validation Checks'!L51="X",'[3]Validation Checks'!E51,"")</f>
        <v>National Stakeholders and development partners have access to UpToDate labour market data through a revised common OECS labour force survey questionnaire incorporating latest International statistical standards</v>
      </c>
      <c r="B61" s="16" t="str">
        <f>VLOOKUP(A61,[3]GRN!$E$5:$EF$177,2,FALSE)</f>
        <v>The activity is carried out in coordination with the OECS secretariat relying on a national statistical Offices within OECS member states</v>
      </c>
      <c r="C61" s="16" t="str">
        <f>VLOOKUP(A61,[3]GRN!$E$5:$EF$177,31,FALSE)</f>
        <v>Broad-based, Inclusive, and Sustainable Economic Growth and Transformation</v>
      </c>
      <c r="D61" s="16" t="str">
        <f>VLOOKUP(A61,[3]GRN!$E$5:$EF$177,32,FALSE)</f>
        <v>COVID Response  &amp;  Socio-economic Recovery</v>
      </c>
      <c r="E61" s="16">
        <f t="array" ref="E61">VLOOKUP(A61,[3]GRN!$E$5:$EF$177,{35,37,38},FALSE)</f>
        <v>0</v>
      </c>
      <c r="F61" s="16">
        <f>VLOOKUP(A61,[3]GRN!$E$5:$EF$177,21,FALSE)</f>
        <v>0</v>
      </c>
      <c r="G61" s="16" t="str">
        <f>VLOOKUP(A61,[3]GRN!$E$5:$EF$177,33,FALSE)</f>
        <v>International Labour Organization (ILO)</v>
      </c>
      <c r="H61" s="16">
        <f t="array" ref="H61">VLOOKUP(A61,[3]GRN!$E$5:$EF$177,{39,40},FALSE)</f>
        <v>0</v>
      </c>
      <c r="I61" s="16">
        <f>VLOOKUP(A61,[3]GRN!$E$5:$EF$177,41,FALSE)</f>
        <v>0</v>
      </c>
      <c r="J61" s="16">
        <f>VLOOKUP(A61,[3]GRN!$E$5:$EF$177,42,FALSE)</f>
        <v>0</v>
      </c>
      <c r="K61" s="17">
        <f>VLOOKUP(A61,[3]GRN!$E$5:$EF$177,130,FALSE)</f>
        <v>0</v>
      </c>
      <c r="L61" s="204"/>
    </row>
    <row r="62" spans="1:12" ht="90">
      <c r="A62" s="16" t="str">
        <f>IF('[3]Validation Checks'!L53="X",'[3]Validation Checks'!E53,"")</f>
        <v>Increased capacity of Member States to ensure respect for, promote and realize fundamental principles and rights at work</v>
      </c>
      <c r="B62" s="16" t="str">
        <f>VLOOKUP(A62,[3]GRN!$E$5:$EF$177,2,FALSE)</f>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
      <c r="C62" s="16" t="str">
        <f>VLOOKUP(A62,[3]GRN!$E$5:$EF$177,31,FALSE)</f>
        <v>Broad-based, Inclusive, and Sustainable Economic Growth and Transformation</v>
      </c>
      <c r="D62" s="16">
        <f>VLOOKUP(A62,[3]GRN!$E$5:$EF$177,32,FALSE)</f>
        <v>0</v>
      </c>
      <c r="E62" s="16">
        <f t="array" ref="E62">VLOOKUP(A62,[3]GRN!$E$5:$EF$177,{35,37,38},FALSE)</f>
        <v>0</v>
      </c>
      <c r="F62" s="16">
        <f>VLOOKUP(A62,[3]GRN!$E$5:$EF$177,21,FALSE)</f>
        <v>0</v>
      </c>
      <c r="G62" s="16" t="str">
        <f>VLOOKUP(A62,[3]GRN!$E$5:$EF$177,33,FALSE)</f>
        <v>International Labour Organization (ILO)</v>
      </c>
      <c r="H62" s="16">
        <f t="array" ref="H62">VLOOKUP(A62,[3]GRN!$E$5:$EF$177,{39,40},FALSE)</f>
        <v>0</v>
      </c>
      <c r="I62" s="16">
        <f>VLOOKUP(A62,[3]GRN!$E$5:$EF$177,41,FALSE)</f>
        <v>0</v>
      </c>
      <c r="J62" s="16">
        <f>VLOOKUP(A62,[3]GRN!$E$5:$EF$177,42,FALSE)</f>
        <v>0</v>
      </c>
      <c r="K62" s="17">
        <f>VLOOKUP(A62,[3]GRN!$E$5:$EF$177,130,FALSE)</f>
        <v>0</v>
      </c>
      <c r="L62" s="204"/>
    </row>
    <row r="63" spans="1:12" ht="90">
      <c r="A63" s="16" t="str">
        <f>IF('[3]Validation Checks'!L32="X",'[3]Validation Checks'!E32,"")</f>
        <v>Small businesses and governments have enhanced capacities and access to sustainable financing for shock responsive, digital transformation and blue economy development</v>
      </c>
      <c r="B63" s="16" t="str">
        <f>VLOOKUP(A63,[3]GRN!$E$5:$EF$177,2,FALSE)</f>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
      <c r="C63" s="16" t="str">
        <f>VLOOKUP(A63,[3]GRN!$E$5:$EF$177,31,FALSE)</f>
        <v>Broad-based, Inclusive, and Sustainable Economic Growth and Transformation</v>
      </c>
      <c r="D63" s="16" t="str">
        <f>VLOOKUP(A63,[3]GRN!$E$5:$EF$177,32,FALSE)</f>
        <v xml:space="preserve">Digitization </v>
      </c>
      <c r="E63" s="16" t="str">
        <f t="array" ref="E63">VLOOKUP(A63,[3]GRN!$E$5:$EF$177,{35,37,38},FALSE)</f>
        <v>University of the West, Indies Open Campus; Frankfurt School; Ministry of Tourism; Ministry with responsibility for ICT, Caribbean Tourism Organisation</v>
      </c>
      <c r="F63" s="16" t="str">
        <f>VLOOKUP(A63,[3]GRN!$E$5:$EF$177,21,FALSE)</f>
        <v>Women and Girls</v>
      </c>
      <c r="G63" s="16" t="str">
        <f>VLOOKUP(A63,[3]GRN!$E$5:$EF$177,33,FALSE)</f>
        <v>United Nations Development Programme (UNDP)</v>
      </c>
      <c r="H63" s="16" t="str">
        <f t="array" ref="H63">VLOOKUP(A63,[3]GRN!$E$5:$EF$177,{39,40},FALSE)</f>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
      <c r="I63" s="16">
        <f>VLOOKUP(A63,[3]GRN!$E$5:$EF$177,41,FALSE)</f>
        <v>0</v>
      </c>
      <c r="J63" s="16">
        <f>VLOOKUP(A63,[3]GRN!$E$5:$EF$177,42,FALSE)</f>
        <v>0</v>
      </c>
      <c r="K63" s="17">
        <f>VLOOKUP(A63,[3]GRN!$E$5:$EF$177,130,FALSE)</f>
        <v>68550</v>
      </c>
      <c r="L63" s="204"/>
    </row>
    <row r="64" spans="1:12" ht="50">
      <c r="A64" s="16" t="str">
        <f>IF('[3]Validation Checks'!L11="X",'[3]Validation Checks'!E11,"")</f>
        <v>MoA, DoF and fisherfolk with support from FAO, identify investment opportunities on the basis of Fishery value chain assessments (including aquaculture and mariculture) and business cases developed to facilitate financing.</v>
      </c>
      <c r="B64" s="16">
        <f>VLOOKUP(A64,[3]GRN!$E$5:$EF$177,2,FALSE)</f>
        <v>0</v>
      </c>
      <c r="C64" s="16" t="str">
        <f>VLOOKUP(A64,[3]GRN!$E$5:$EF$177,31,FALSE)</f>
        <v>Broad-based, Inclusive, and Sustainable Economic Growth and Transformation</v>
      </c>
      <c r="D64" s="16" t="str">
        <f>VLOOKUP(A64,[3]GRN!$E$5:$EF$177,32,FALSE)</f>
        <v>Tailored Policy Support &amp; Technical Assistance</v>
      </c>
      <c r="E64" s="16">
        <f t="array" ref="E64">VLOOKUP(A64,[3]GRN!$E$5:$EF$177,{35,37,38},FALSE)</f>
        <v>0</v>
      </c>
      <c r="F64" s="16" t="str">
        <f>VLOOKUP(A64,[3]GRN!$E$5:$EF$177,21,FALSE)</f>
        <v>Women and Girls</v>
      </c>
      <c r="G64" s="16" t="str">
        <f>VLOOKUP(A64,[3]GRN!$E$5:$EF$177,33,FALSE)</f>
        <v>Food and Agriculture Organization of the United Nations (FAO)</v>
      </c>
      <c r="H64" s="16">
        <f t="array" ref="H64">VLOOKUP(A64,[3]GRN!$E$5:$EF$177,{39,40},FALSE)</f>
        <v>0</v>
      </c>
      <c r="I64" s="16">
        <f>VLOOKUP(A64,[3]GRN!$E$5:$EF$177,41,FALSE)</f>
        <v>0</v>
      </c>
      <c r="J64" s="16">
        <f>VLOOKUP(A64,[3]GRN!$E$5:$EF$177,42,FALSE)</f>
        <v>0</v>
      </c>
      <c r="K64" s="17">
        <f>VLOOKUP(A64,[3]GRN!$E$5:$EF$177,130,FALSE)</f>
        <v>1351000</v>
      </c>
      <c r="L64" s="204"/>
    </row>
    <row r="65" spans="1:12" ht="50">
      <c r="A65" s="16" t="str">
        <f>IF('[3]Validation Checks'!L14="X",'[3]Validation Checks'!E14,"")</f>
        <v>Investment opportunities are identified for the Ministry of Agriculture and fisherfolk, on the basis of Fishery value chain assessments of under-utilized species and business cases developed to facilitate financing.</v>
      </c>
      <c r="B65" s="16">
        <f>VLOOKUP(A65,[3]GRN!$E$5:$EF$177,2,FALSE)</f>
        <v>0</v>
      </c>
      <c r="C65" s="16" t="str">
        <f>VLOOKUP(A65,[3]GRN!$E$5:$EF$177,31,FALSE)</f>
        <v>Broad-based, Inclusive, and Sustainable Economic Growth and Transformation</v>
      </c>
      <c r="D65" s="16" t="str">
        <f>VLOOKUP(A65,[3]GRN!$E$5:$EF$177,32,FALSE)</f>
        <v>COVID Response  &amp;  Socio-economic Recovery</v>
      </c>
      <c r="E65" s="16">
        <f t="array" ref="E65">VLOOKUP(A65,[3]GRN!$E$5:$EF$177,{35,37,38},FALSE)</f>
        <v>0</v>
      </c>
      <c r="F65" s="16" t="str">
        <f>VLOOKUP(A65,[3]GRN!$E$5:$EF$177,21,FALSE)</f>
        <v xml:space="preserve">Other </v>
      </c>
      <c r="G65" s="16" t="str">
        <f>VLOOKUP(A65,[3]GRN!$E$5:$EF$177,33,FALSE)</f>
        <v>Food and Agriculture Organization of the United Nations (FAO)</v>
      </c>
      <c r="H65" s="16">
        <f t="array" ref="H65">VLOOKUP(A65,[3]GRN!$E$5:$EF$177,{39,40},FALSE)</f>
        <v>0</v>
      </c>
      <c r="I65" s="16">
        <f>VLOOKUP(A65,[3]GRN!$E$5:$EF$177,41,FALSE)</f>
        <v>0</v>
      </c>
      <c r="J65" s="16">
        <f>VLOOKUP(A65,[3]GRN!$E$5:$EF$177,42,FALSE)</f>
        <v>0</v>
      </c>
      <c r="K65" s="17">
        <f>VLOOKUP(A65,[3]GRN!$E$5:$EF$177,130,FALSE)</f>
        <v>120000</v>
      </c>
      <c r="L65" s="204"/>
    </row>
    <row r="66" spans="1:12" ht="50">
      <c r="A66" s="16" t="str">
        <f>IF('[3]Validation Checks'!L126="X",'[3]Validation Checks'!E126,"")</f>
        <v>Government institutions and farmers are equipped with and adopt innovative technologies and geospatial tools to improve soil and land management and adopt harmonized protocols to meet LDN targets</v>
      </c>
      <c r="B66" s="16">
        <f>VLOOKUP(A66,[3]GRN!$E$5:$EF$177,2,FALSE)</f>
        <v>0</v>
      </c>
      <c r="C66" s="16" t="str">
        <f>VLOOKUP(A66,[3]GRN!$E$5:$EF$177,31,FALSE)</f>
        <v>Broad-based, Inclusive, and Sustainable Economic Growth and Transformation</v>
      </c>
      <c r="D66" s="16" t="str">
        <f>VLOOKUP(A66,[3]GRN!$E$5:$EF$177,32,FALSE)</f>
        <v>COVID Response  &amp;  Socio-economic Recovery</v>
      </c>
      <c r="E66" s="16">
        <f t="array" ref="E66">VLOOKUP(A66,[3]GRN!$E$5:$EF$177,{35,37,38},FALSE)</f>
        <v>0</v>
      </c>
      <c r="F66" s="16">
        <f>VLOOKUP(A66,[3]GRN!$E$5:$EF$177,21,FALSE)</f>
        <v>0</v>
      </c>
      <c r="G66" s="16" t="str">
        <f>VLOOKUP(A66,[3]GRN!$E$5:$EF$177,33,FALSE)</f>
        <v>Food and Agriculture Organization of the United Nations (FAO)</v>
      </c>
      <c r="H66" s="16">
        <f t="array" ref="H66">VLOOKUP(A66,[3]GRN!$E$5:$EF$177,{39,40},FALSE)</f>
        <v>0</v>
      </c>
      <c r="I66" s="16">
        <f>VLOOKUP(A66,[3]GRN!$E$5:$EF$177,41,FALSE)</f>
        <v>0</v>
      </c>
      <c r="J66" s="16">
        <f>VLOOKUP(A66,[3]GRN!$E$5:$EF$177,42,FALSE)</f>
        <v>0</v>
      </c>
      <c r="K66" s="17">
        <f>VLOOKUP(A66,[3]GRN!$E$5:$EF$177,130,FALSE)</f>
        <v>0</v>
      </c>
      <c r="L66" s="204"/>
    </row>
    <row r="67" spans="1:12" ht="40">
      <c r="A67" s="16" t="str">
        <f>IF('[3]Validation Checks'!L128="X",'[3]Validation Checks'!E128,"")</f>
        <v>Government institutions and farmers are equipped with and adopt innovative technologies to improve water management and increase efficiency in the agricultural sector over time.</v>
      </c>
      <c r="B67" s="16">
        <f>VLOOKUP(A67,[3]GRN!$E$5:$EF$177,2,FALSE)</f>
        <v>0</v>
      </c>
      <c r="C67" s="16" t="str">
        <f>VLOOKUP(A67,[3]GRN!$E$5:$EF$177,31,FALSE)</f>
        <v>Climate Resilience and Hazard Risk Reduction</v>
      </c>
      <c r="D67" s="16" t="str">
        <f>VLOOKUP(A67,[3]GRN!$E$5:$EF$177,32,FALSE)</f>
        <v>Tailored Policy Support &amp; Technical Assistance</v>
      </c>
      <c r="E67" s="16">
        <f t="array" ref="E67">VLOOKUP(A67,[3]GRN!$E$5:$EF$177,{35,37,38},FALSE)</f>
        <v>0</v>
      </c>
      <c r="F67" s="16">
        <f>VLOOKUP(A67,[3]GRN!$E$5:$EF$177,21,FALSE)</f>
        <v>0</v>
      </c>
      <c r="G67" s="16" t="str">
        <f>VLOOKUP(A67,[3]GRN!$E$5:$EF$177,33,FALSE)</f>
        <v>Food and Agriculture Organization of the United Nations (FAO)</v>
      </c>
      <c r="H67" s="16">
        <f t="array" ref="H67">VLOOKUP(A67,[3]GRN!$E$5:$EF$177,{39,40},FALSE)</f>
        <v>0</v>
      </c>
      <c r="I67" s="16">
        <f>VLOOKUP(A67,[3]GRN!$E$5:$EF$177,41,FALSE)</f>
        <v>0</v>
      </c>
      <c r="J67" s="16">
        <f>VLOOKUP(A67,[3]GRN!$E$5:$EF$177,42,FALSE)</f>
        <v>0</v>
      </c>
      <c r="K67" s="17">
        <f>VLOOKUP(A67,[3]GRN!$E$5:$EF$177,130,FALSE)</f>
        <v>0</v>
      </c>
      <c r="L67" s="204"/>
    </row>
    <row r="68" spans="1:12" ht="18.5">
      <c r="A68" s="200" t="s">
        <v>567</v>
      </c>
      <c r="B68" s="201"/>
      <c r="C68" s="201"/>
      <c r="D68" s="201"/>
      <c r="E68" s="201"/>
      <c r="F68" s="201"/>
      <c r="G68" s="201"/>
      <c r="H68" s="201"/>
      <c r="I68" s="201"/>
      <c r="J68" s="202"/>
      <c r="K68" s="17"/>
      <c r="L68" s="204"/>
    </row>
    <row r="69" spans="1:12" ht="30">
      <c r="A69" s="16" t="str">
        <f>IF('[3]Validation Checks'!L123="X",'[3]Validation Checks'!E123,"")</f>
        <v>Institutional capacity to adopt and act on national and international commitments is enhanced and accountability frameworks are strengthened</v>
      </c>
      <c r="B69" s="16" t="str">
        <f>VLOOKUP(A69,[3]GRN!$E$5:$EF$177,2,FALSE)</f>
        <v>Interventions to strengthen government capacities to fulfil their biodiversity commitments while improving their accountability mechanisms.</v>
      </c>
      <c r="C69" s="16" t="str">
        <f>VLOOKUP(A69,[3]GRN!$E$5:$EF$177,31,FALSE)</f>
        <v xml:space="preserve"> A Resilient, Inclusive, Gender-Sensitive, and Peaceful Society</v>
      </c>
      <c r="D69" s="16" t="str">
        <f>VLOOKUP(A69,[3]GRN!$E$5:$EF$177,32,FALSE)</f>
        <v>Tailored Policy Support &amp; Technical Assistance</v>
      </c>
      <c r="E69" s="16" t="str">
        <f t="array" ref="E69">VLOOKUP(A69,[3]GRN!$E$5:$EF$177,{35,37,38},FALSE)</f>
        <v>Ministry of the Presidency</v>
      </c>
      <c r="F69" s="16" t="str">
        <f>VLOOKUP(A69,[3]GRN!$E$5:$EF$177,21,FALSE)</f>
        <v>Youth</v>
      </c>
      <c r="G69" s="16" t="str">
        <f>VLOOKUP(A69,[3]GRN!$E$5:$EF$177,33,FALSE)</f>
        <v>United Nations Environment Program (UNEP)</v>
      </c>
      <c r="H69" s="16">
        <f t="array" ref="H69">VLOOKUP(A69,[3]GRN!$E$5:$EF$177,{39,40},FALSE)</f>
        <v>0</v>
      </c>
      <c r="I69" s="16">
        <f>VLOOKUP(A69,[3]GRN!$E$5:$EF$177,41,FALSE)</f>
        <v>0</v>
      </c>
      <c r="J69" s="16">
        <f>VLOOKUP(A69,[3]GRN!$E$5:$EF$177,42,FALSE)</f>
        <v>0</v>
      </c>
      <c r="K69" s="17">
        <f>VLOOKUP(A69,[3]GRN!$E$5:$EF$177,130,FALSE)</f>
        <v>0</v>
      </c>
      <c r="L69" s="204"/>
    </row>
    <row r="70" spans="1:12" ht="40">
      <c r="A70" s="16" t="str">
        <f>IF('[3]Validation Checks'!L99="X",'[3]Validation Checks'!E99,"")</f>
        <v>CDEMA's policies practices and procedures are reviewed and provided recommendations and guidance on how to incorporate human mobility and migration considerations.</v>
      </c>
      <c r="B70" s="16">
        <f>VLOOKUP(A70,[3]GRN!$E$5:$EF$177,2,FALSE)</f>
        <v>0</v>
      </c>
      <c r="C70" s="16" t="str">
        <f>VLOOKUP(A70,[3]GRN!$E$5:$EF$177,31,FALSE)</f>
        <v>Climate Resilience and Hazard Risk Reduction</v>
      </c>
      <c r="D70" s="16" t="str">
        <f>VLOOKUP(A70,[3]GRN!$E$5:$EF$177,32,FALSE)</f>
        <v>Climate Change and Disaster Risk Reduction</v>
      </c>
      <c r="E70" s="16">
        <f t="array" ref="E70">VLOOKUP(A70,[3]GRN!$E$5:$EF$177,{35,37,38},FALSE)</f>
        <v>0</v>
      </c>
      <c r="F70" s="16">
        <f>VLOOKUP(A70,[3]GRN!$E$5:$EF$177,21,FALSE)</f>
        <v>0</v>
      </c>
      <c r="G70" s="16" t="str">
        <f>VLOOKUP(A70,[3]GRN!$E$5:$EF$177,33,FALSE)</f>
        <v>International Organization for Migration (IOM)</v>
      </c>
      <c r="H70" s="16">
        <f t="array" ref="H70">VLOOKUP(A70,[3]GRN!$E$5:$EF$177,{39,40},FALSE)</f>
        <v>0</v>
      </c>
      <c r="I70" s="16">
        <f>VLOOKUP(A70,[3]GRN!$E$5:$EF$177,41,FALSE)</f>
        <v>0</v>
      </c>
      <c r="J70" s="16">
        <f>VLOOKUP(A70,[3]GRN!$E$5:$EF$177,42,FALSE)</f>
        <v>0</v>
      </c>
      <c r="K70" s="17">
        <f>VLOOKUP(A70,[3]GRN!$E$5:$EF$177,130,FALSE)</f>
        <v>0</v>
      </c>
      <c r="L70" s="204"/>
    </row>
    <row r="71" spans="1:12" ht="40">
      <c r="A71" s="16" t="str">
        <f>IF('[3]Validation Checks'!L107="X",'[3]Validation Checks'!E107,"")</f>
        <v>Provision of needs-based climate finance and shaping the post 2020 climate finance architecture, in particular support of national and regional climate finance strategies,</v>
      </c>
      <c r="B71" s="16" t="str">
        <f>VLOOKUP(A71,[3]GRN!$E$5:$EF$177,2,FALSE)</f>
        <v>Build country and regional capacity to foster private sector engagement to include a focus on adaptation, loss and damage, gender, local community and nature-based solutions</v>
      </c>
      <c r="C71" s="16" t="str">
        <f>VLOOKUP(A71,[3]GRN!$E$5:$EF$177,31,FALSE)</f>
        <v>Climate Resilience and Hazard Risk Reduction</v>
      </c>
      <c r="D71" s="16">
        <f>VLOOKUP(A71,[3]GRN!$E$5:$EF$177,32,FALSE)</f>
        <v>0</v>
      </c>
      <c r="E71" s="16">
        <f t="array" ref="E71">VLOOKUP(A71,[3]GRN!$E$5:$EF$177,{35,37,38},FALSE)</f>
        <v>0</v>
      </c>
      <c r="F71" s="16" t="str">
        <f>VLOOKUP(A71,[3]GRN!$E$5:$EF$177,21,FALSE)</f>
        <v>Women and Girls</v>
      </c>
      <c r="G71" s="16" t="str">
        <f>VLOOKUP(A71,[3]GRN!$E$5:$EF$177,33,FALSE)</f>
        <v>United Nations Framework Convention on Climate Change (UNFCCC)</v>
      </c>
      <c r="H71" s="16">
        <f t="array" ref="H71">VLOOKUP(A71,[3]GRN!$E$5:$EF$177,{39,40},FALSE)</f>
        <v>0</v>
      </c>
      <c r="I71" s="16">
        <f>VLOOKUP(A71,[3]GRN!$E$5:$EF$177,41,FALSE)</f>
        <v>0</v>
      </c>
      <c r="J71" s="16">
        <f>VLOOKUP(A71,[3]GRN!$E$5:$EF$177,42,FALSE)</f>
        <v>0</v>
      </c>
      <c r="K71" s="17">
        <f>VLOOKUP(A71,[3]GRN!$E$5:$EF$177,130,FALSE)</f>
        <v>0</v>
      </c>
      <c r="L71" s="204"/>
    </row>
    <row r="72" spans="1:12" ht="110">
      <c r="A72" s="16" t="str">
        <f>IF('[3]Validation Checks'!L117="X",'[3]Validation Checks'!E117,"")</f>
        <v>National agencies and community groups have access to enhanced integrated, gender responsive disaster preparedness systems</v>
      </c>
      <c r="B72" s="16" t="str">
        <f>VLOOKUP(A72,[3]GRN!$E$5:$EF$177,2,FALSE)</f>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
      <c r="C72" s="16" t="str">
        <f>VLOOKUP(A72,[3]GRN!$E$5:$EF$177,31,FALSE)</f>
        <v>Climate Resilience and Hazard Risk Reduction</v>
      </c>
      <c r="D72" s="16" t="str">
        <f>VLOOKUP(A72,[3]GRN!$E$5:$EF$177,32,FALSE)</f>
        <v>Climate Change and Disaster Risk Reduction</v>
      </c>
      <c r="E72" s="16" t="s">
        <v>568</v>
      </c>
      <c r="F72" s="16">
        <f>VLOOKUP(A72,[3]GRN!$E$5:$EF$177,21,FALSE)</f>
        <v>0</v>
      </c>
      <c r="G72" s="16" t="str">
        <f>VLOOKUP(A72,[3]GRN!$E$5:$EF$177,33,FALSE)</f>
        <v>United Nations Development Programme (UNDP)</v>
      </c>
      <c r="H72" s="16" t="str">
        <f t="array" ref="H72">VLOOKUP(A72,[3]GRN!$E$5:$EF$177,{39,40},FALSE)</f>
        <v>1) Number of new and updated national mechanisms to prepare for and recover from disaster events; 2) % of target groups or communities adopting new DRR measures</v>
      </c>
      <c r="I72" s="16">
        <f>VLOOKUP(A72,[3]GRN!$E$5:$EF$177,41,FALSE)</f>
        <v>0</v>
      </c>
      <c r="J72" s="16">
        <f>VLOOKUP(A72,[3]GRN!$E$5:$EF$177,42,FALSE)</f>
        <v>0</v>
      </c>
      <c r="K72" s="17">
        <v>0</v>
      </c>
      <c r="L72" s="204" t="s">
        <v>569</v>
      </c>
    </row>
    <row r="73" spans="1:12" ht="40">
      <c r="A73" s="16" t="str">
        <f>IF('[3]Validation Checks'!L124="X",'[3]Validation Checks'!E124,"")</f>
        <v xml:space="preserve">Oceans are governed sustainably and holistically at the regional and global levels.
</v>
      </c>
      <c r="B73" s="16" t="str">
        <f>VLOOKUP(A73,[3]GRN!$E$5:$EF$177,2,FALSE)</f>
        <v>Interventions designed to improve the management of marine protected areas through the reinforcement of ecosystem-based ocean governance.</v>
      </c>
      <c r="C73" s="16" t="str">
        <f>VLOOKUP(A73,[3]GRN!$E$5:$EF$177,31,FALSE)</f>
        <v>Climate Resilience and Hazard Risk Reduction</v>
      </c>
      <c r="D73" s="16" t="str">
        <f>VLOOKUP(A73,[3]GRN!$E$5:$EF$177,32,FALSE)</f>
        <v>Tailored Policy Support &amp; Technical Assistance</v>
      </c>
      <c r="E73" s="16" t="str">
        <f t="array" ref="E73">VLOOKUP(A73,[3]GRN!$E$5:$EF$177,{35,37,38},FALSE)</f>
        <v>CAM</v>
      </c>
      <c r="F73" s="16" t="str">
        <f>VLOOKUP(A73,[3]GRN!$E$5:$EF$177,21,FALSE)</f>
        <v>Women and Girls</v>
      </c>
      <c r="G73" s="16" t="str">
        <f>VLOOKUP(A73,[3]GRN!$E$5:$EF$177,33,FALSE)</f>
        <v>United Nations Environment Program (UNEP)</v>
      </c>
      <c r="H73" s="16">
        <f t="array" ref="H73">VLOOKUP(A73,[3]GRN!$E$5:$EF$177,{39,40},FALSE)</f>
        <v>0</v>
      </c>
      <c r="I73" s="16">
        <f>VLOOKUP(A73,[3]GRN!$E$5:$EF$177,41,FALSE)</f>
        <v>0</v>
      </c>
      <c r="J73" s="16">
        <f>VLOOKUP(A73,[3]GRN!$E$5:$EF$177,42,FALSE)</f>
        <v>0</v>
      </c>
      <c r="K73" s="17">
        <f>VLOOKUP(A73,[3]GRN!$E$5:$EF$177,130,FALSE)</f>
        <v>0</v>
      </c>
      <c r="L73" s="204"/>
    </row>
    <row r="74" spans="1:12" ht="101.5">
      <c r="A74" s="31" t="s">
        <v>110</v>
      </c>
      <c r="B74" s="31" t="s">
        <v>111</v>
      </c>
      <c r="C74" s="31" t="s">
        <v>112</v>
      </c>
      <c r="D74" s="206" t="s">
        <v>88</v>
      </c>
      <c r="E74" s="31" t="s">
        <v>113</v>
      </c>
      <c r="F74" s="31" t="s">
        <v>570</v>
      </c>
      <c r="G74" s="33" t="s">
        <v>114</v>
      </c>
      <c r="H74" s="33" t="s">
        <v>115</v>
      </c>
      <c r="I74" s="33"/>
      <c r="J74" s="33"/>
      <c r="K74" s="34" t="s">
        <v>31</v>
      </c>
      <c r="L74" s="204"/>
    </row>
    <row r="75" spans="1:12" ht="80">
      <c r="A75" s="16" t="str">
        <f>IF('[3]Validation Checks'!L134="X",'[3]Validation Checks'!E134,"")</f>
        <v>Governments and communities have increased capacities to adapt to and mitigate the impacts of climate change  </v>
      </c>
      <c r="B75" s="16" t="str">
        <f>VLOOKUP(A75,[3]GRN!$E$5:$EF$177,2,FALSE)</f>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
      <c r="C75" s="16" t="str">
        <f>VLOOKUP(A75,[3]GRN!$E$5:$EF$177,31,FALSE)</f>
        <v>Climate Resilience and Hazard Risk Reduction</v>
      </c>
      <c r="D75" s="16" t="str">
        <f>VLOOKUP(A75,[3]GRN!$E$5:$EF$177,32,FALSE)</f>
        <v>Climate Change and Disaster Risk Reduction</v>
      </c>
      <c r="E75" s="16" t="str">
        <f t="array" ref="E75">VLOOKUP(A75,[3]GRN!$E$5:$EF$177,{35,37,38},FALSE)</f>
        <v>CDEMA, Ministry of Finance, Economic Planning and Information Technology; Department of Environment ; Ministry of. Climate Resilience, The Environment, Forestry, Fisheries &amp; Disaster Management; Ministry of Environment, Rural Modernisation and Kalinago Upliftment</v>
      </c>
      <c r="F75" s="16" t="str">
        <f>VLOOKUP(A75,[3]GRN!$E$5:$EF$177,21,FALSE)</f>
        <v>Women and Girls</v>
      </c>
      <c r="G75" s="16" t="str">
        <f>VLOOKUP(A75,[3]GRN!$E$5:$EF$177,33,FALSE)</f>
        <v>United Nations Development Programme (UNDP)</v>
      </c>
      <c r="H75" s="16" t="str">
        <f t="array" ref="H75">VLOOKUP(A75,[3]GRN!$E$5:$EF$177,{39,40},FALSE)</f>
        <v xml:space="preserve">Number of risk-informed gender responsive climate change adaptation actions implemented in sectors identified in the National </v>
      </c>
      <c r="I75" s="16">
        <f>VLOOKUP(A75,[3]GRN!$E$5:$EF$177,41,FALSE)</f>
        <v>0</v>
      </c>
      <c r="J75" s="16">
        <f>VLOOKUP(A75,[3]GRN!$E$5:$EF$177,42,FALSE)</f>
        <v>0</v>
      </c>
      <c r="K75" s="17">
        <f>VLOOKUP(A75,[3]GRN!$E$5:$EF$177,130,FALSE)</f>
        <v>339025.11</v>
      </c>
      <c r="L75" s="204"/>
    </row>
    <row r="76" spans="1:12" ht="18.5">
      <c r="A76" s="200" t="s">
        <v>571</v>
      </c>
      <c r="B76" s="201"/>
      <c r="C76" s="201"/>
      <c r="D76" s="201"/>
      <c r="E76" s="201"/>
      <c r="F76" s="201"/>
      <c r="G76" s="201"/>
      <c r="H76" s="201"/>
      <c r="I76" s="201"/>
      <c r="J76" s="202"/>
      <c r="K76" s="17"/>
      <c r="L76" s="204"/>
    </row>
    <row r="77" spans="1:12" ht="40">
      <c r="A77" s="16" t="str">
        <f>IF('[3]Validation Checks'!L23="X",'[3]Validation Checks'!E23,"")</f>
        <v xml:space="preserve">Demand creating and supplier oriented proposals to improve the coherence and effectiveness of policies and legislation are formulated and under implementation </v>
      </c>
      <c r="B77" s="16" t="str">
        <f>VLOOKUP(A77,[3]GRN!$E$5:$EF$177,2,FALSE)</f>
        <v>Special focus on entrepreneurship, industrial clusters and employment</v>
      </c>
      <c r="C77" s="16" t="str">
        <f>VLOOKUP(A77,[3]GRN!$E$5:$EF$177,31,FALSE)</f>
        <v>Energy Security and Efficiency</v>
      </c>
      <c r="D77" s="16" t="str">
        <f>VLOOKUP(A77,[3]GRN!$E$5:$EF$177,32,FALSE)</f>
        <v>Tailored Policy Support &amp; Technical Assistance</v>
      </c>
      <c r="E77" s="16">
        <f t="array" ref="E77">VLOOKUP(A77,[3]GRN!$E$5:$EF$177,{35,37,38},FALSE)</f>
        <v>0</v>
      </c>
      <c r="F77" s="16">
        <f>VLOOKUP(A77,[3]GRN!$E$5:$EF$177,21,FALSE)</f>
        <v>0</v>
      </c>
      <c r="G77" s="16" t="str">
        <f>VLOOKUP(A77,[3]GRN!$E$5:$EF$177,33,FALSE)</f>
        <v>United Nations Industrial Development Organization (UNIDO)</v>
      </c>
      <c r="H77" s="16">
        <f t="array" ref="H77">VLOOKUP(A77,[3]GRN!$E$5:$EF$177,{39,40},FALSE)</f>
        <v>0</v>
      </c>
      <c r="I77" s="16">
        <f>VLOOKUP(A77,[3]GRN!$E$5:$EF$177,41,FALSE)</f>
        <v>0</v>
      </c>
      <c r="J77" s="16">
        <f>VLOOKUP(A77,[3]GRN!$E$5:$EF$177,42,FALSE)</f>
        <v>0</v>
      </c>
      <c r="K77" s="17">
        <f>VLOOKUP(A77,[3]GRN!$E$5:$EF$177,130,FALSE)</f>
        <v>0</v>
      </c>
      <c r="L77" s="204"/>
    </row>
    <row r="78" spans="1:12" ht="40">
      <c r="A78" s="16" t="str">
        <f>IF('[3]Validation Checks'!L25="X",'[3]Validation Checks'!E25,"")</f>
        <v xml:space="preserve">A dedicated financing facility provides grants and concessional loans for the commercialisation of business ideas and innovations developed in the scope of the cluster </v>
      </c>
      <c r="B78" s="16" t="str">
        <f>VLOOKUP(A78,[3]GRN!$E$5:$EF$177,2,FALSE)</f>
        <v>Special focus on entrepreneurship, industrial clusters and employment</v>
      </c>
      <c r="C78" s="16" t="str">
        <f>VLOOKUP(A78,[3]GRN!$E$5:$EF$177,31,FALSE)</f>
        <v>Energy Security and Efficiency</v>
      </c>
      <c r="D78" s="16" t="str">
        <f>VLOOKUP(A78,[3]GRN!$E$5:$EF$177,32,FALSE)</f>
        <v>Tailored Policy Support &amp; Technical Assistance</v>
      </c>
      <c r="E78" s="16">
        <f t="array" ref="E78">VLOOKUP(A78,[3]GRN!$E$5:$EF$177,{35,37,38},FALSE)</f>
        <v>0</v>
      </c>
      <c r="F78" s="16">
        <f>VLOOKUP(A78,[3]GRN!$E$5:$EF$177,21,FALSE)</f>
        <v>0</v>
      </c>
      <c r="G78" s="16" t="str">
        <f>VLOOKUP(A78,[3]GRN!$E$5:$EF$177,33,FALSE)</f>
        <v>United Nations Industrial Development Organization (UNIDO)</v>
      </c>
      <c r="H78" s="16">
        <f t="array" ref="H78">VLOOKUP(A78,[3]GRN!$E$5:$EF$177,{39,40},FALSE)</f>
        <v>0</v>
      </c>
      <c r="I78" s="16">
        <f>VLOOKUP(A78,[3]GRN!$E$5:$EF$177,41,FALSE)</f>
        <v>0</v>
      </c>
      <c r="J78" s="16">
        <f>VLOOKUP(A78,[3]GRN!$E$5:$EF$177,42,FALSE)</f>
        <v>0</v>
      </c>
      <c r="K78" s="17">
        <f>VLOOKUP(A78,[3]GRN!$E$5:$EF$177,130,FALSE)</f>
        <v>0</v>
      </c>
      <c r="L78" s="204"/>
    </row>
    <row r="79" spans="1:12" ht="40">
      <c r="A79" s="16" t="str">
        <f>IF('[3]Validation Checks'!L26="X",'[3]Validation Checks'!E26,"")</f>
        <v>A business match-maker provides market intelligence and interlinks cluster members with technology companies, investors and venture capitalist in the Caribbean, the diaspora and international</v>
      </c>
      <c r="B79" s="16" t="str">
        <f>VLOOKUP(A79,[3]GRN!$E$5:$EF$177,2,FALSE)</f>
        <v>Special focus on entrepreneurship, industrial clusters and employment</v>
      </c>
      <c r="C79" s="16" t="str">
        <f>VLOOKUP(A79,[3]GRN!$E$5:$EF$177,31,FALSE)</f>
        <v>Energy Security and Efficiency</v>
      </c>
      <c r="D79" s="16" t="str">
        <f>VLOOKUP(A79,[3]GRN!$E$5:$EF$177,32,FALSE)</f>
        <v>Tailored Policy Support &amp; Technical Assistance</v>
      </c>
      <c r="E79" s="16">
        <f t="array" ref="E79">VLOOKUP(A79,[3]GRN!$E$5:$EF$177,{35,37,38},FALSE)</f>
        <v>0</v>
      </c>
      <c r="F79" s="16">
        <f>VLOOKUP(A79,[3]GRN!$E$5:$EF$177,21,FALSE)</f>
        <v>0</v>
      </c>
      <c r="G79" s="16" t="str">
        <f>VLOOKUP(A79,[3]GRN!$E$5:$EF$177,33,FALSE)</f>
        <v>United Nations Industrial Development Organization (UNIDO)</v>
      </c>
      <c r="H79" s="16">
        <f t="array" ref="H79">VLOOKUP(A79,[3]GRN!$E$5:$EF$177,{39,40},FALSE)</f>
        <v>0</v>
      </c>
      <c r="I79" s="16">
        <f>VLOOKUP(A79,[3]GRN!$E$5:$EF$177,41,FALSE)</f>
        <v>0</v>
      </c>
      <c r="J79" s="16">
        <f>VLOOKUP(A79,[3]GRN!$E$5:$EF$177,42,FALSE)</f>
        <v>0</v>
      </c>
      <c r="K79" s="17">
        <f>VLOOKUP(A79,[3]GRN!$E$5:$EF$177,130,FALSE)</f>
        <v>0</v>
      </c>
      <c r="L79" s="204"/>
    </row>
    <row r="80" spans="1:12" ht="30">
      <c r="A80" s="16" t="str">
        <f>IF('[3]Validation Checks'!L29="X",'[3]Validation Checks'!E29,"")</f>
        <v xml:space="preserve">– At least 300 experts from various sectors are trained through national and sub-regional trainings, by train-the trainer approaches and training missions </v>
      </c>
      <c r="B80" s="16" t="str">
        <f>VLOOKUP(A80,[3]GRN!$E$5:$EF$177,2,FALSE)</f>
        <v>Special focus on entrepreneurship, industrial clusters and employment</v>
      </c>
      <c r="C80" s="16" t="str">
        <f>VLOOKUP(A80,[3]GRN!$E$5:$EF$177,31,FALSE)</f>
        <v>Energy Security and Efficiency</v>
      </c>
      <c r="D80" s="16" t="str">
        <f>VLOOKUP(A80,[3]GRN!$E$5:$EF$177,32,FALSE)</f>
        <v>Tailored Policy Support &amp; Technical Assistance</v>
      </c>
      <c r="E80" s="16">
        <f t="array" ref="E80">VLOOKUP(A80,[3]GRN!$E$5:$EF$177,{35,37,38},FALSE)</f>
        <v>0</v>
      </c>
      <c r="F80" s="16">
        <f>VLOOKUP(A80,[3]GRN!$E$5:$EF$177,21,FALSE)</f>
        <v>0</v>
      </c>
      <c r="G80" s="16" t="str">
        <f>VLOOKUP(A80,[3]GRN!$E$5:$EF$177,33,FALSE)</f>
        <v>United Nations Industrial Development Organization (UNIDO)</v>
      </c>
      <c r="H80" s="16">
        <f t="array" ref="H80">VLOOKUP(A80,[3]GRN!$E$5:$EF$177,{39,40},FALSE)</f>
        <v>0</v>
      </c>
      <c r="I80" s="16">
        <f>VLOOKUP(A80,[3]GRN!$E$5:$EF$177,41,FALSE)</f>
        <v>0</v>
      </c>
      <c r="J80" s="16">
        <f>VLOOKUP(A80,[3]GRN!$E$5:$EF$177,42,FALSE)</f>
        <v>0</v>
      </c>
      <c r="K80" s="17">
        <f>VLOOKUP(A80,[3]GRN!$E$5:$EF$177,130,FALSE)</f>
        <v>0</v>
      </c>
      <c r="L80" s="204"/>
    </row>
    <row r="81" spans="1:12" ht="30">
      <c r="A81" s="16" t="str">
        <f>IF('[3]Validation Checks'!L30="X",'[3]Validation Checks'!E30,"")</f>
        <v>At least two R&amp;D partnerships between companies of the cluster and domestic and/or international applied research institutions are created and under execution</v>
      </c>
      <c r="B81" s="16" t="str">
        <f>VLOOKUP(A81,[3]GRN!$E$5:$EF$177,2,FALSE)</f>
        <v>Special focus on entrepreneurship, industrial clusters and employment</v>
      </c>
      <c r="C81" s="16" t="str">
        <f>VLOOKUP(A81,[3]GRN!$E$5:$EF$177,31,FALSE)</f>
        <v>Energy Security and Efficiency</v>
      </c>
      <c r="D81" s="16" t="str">
        <f>VLOOKUP(A81,[3]GRN!$E$5:$EF$177,32,FALSE)</f>
        <v>Tailored Policy Support &amp; Technical Assistance</v>
      </c>
      <c r="E81" s="16">
        <f t="array" ref="E81">VLOOKUP(A81,[3]GRN!$E$5:$EF$177,{35,37,38},FALSE)</f>
        <v>0</v>
      </c>
      <c r="F81" s="16">
        <f>VLOOKUP(A81,[3]GRN!$E$5:$EF$177,21,FALSE)</f>
        <v>0</v>
      </c>
      <c r="G81" s="16" t="str">
        <f>VLOOKUP(A81,[3]GRN!$E$5:$EF$177,33,FALSE)</f>
        <v>United Nations Industrial Development Organization (UNIDO)</v>
      </c>
      <c r="H81" s="16">
        <f t="array" ref="H81">VLOOKUP(A81,[3]GRN!$E$5:$EF$177,{39,40},FALSE)</f>
        <v>0</v>
      </c>
      <c r="I81" s="16">
        <f>VLOOKUP(A81,[3]GRN!$E$5:$EF$177,41,FALSE)</f>
        <v>0</v>
      </c>
      <c r="J81" s="16">
        <f>VLOOKUP(A81,[3]GRN!$E$5:$EF$177,42,FALSE)</f>
        <v>0</v>
      </c>
      <c r="K81" s="17">
        <f>VLOOKUP(A81,[3]GRN!$E$5:$EF$177,130,FALSE)</f>
        <v>0</v>
      </c>
      <c r="L81" s="204"/>
    </row>
    <row r="82" spans="1:12" ht="30">
      <c r="A82" s="16" t="str">
        <f>IF('[3]Validation Checks'!L31="X",'[3]Validation Checks'!E31,"")</f>
        <v xml:space="preserve">Project’s progress towards objectives continuously monitored and evaluated </v>
      </c>
      <c r="B82" s="16" t="str">
        <f>VLOOKUP(A82,[3]GRN!$E$5:$EF$177,2,FALSE)</f>
        <v>Special focus on entrepreneurship, industrial clusters and employment</v>
      </c>
      <c r="C82" s="16" t="str">
        <f>VLOOKUP(A82,[3]GRN!$E$5:$EF$177,31,FALSE)</f>
        <v>Energy Security and Efficiency</v>
      </c>
      <c r="D82" s="16" t="str">
        <f>VLOOKUP(A82,[3]GRN!$E$5:$EF$177,32,FALSE)</f>
        <v>Tailored Policy Support &amp; Technical Assistance</v>
      </c>
      <c r="E82" s="16">
        <f t="array" ref="E82">VLOOKUP(A82,[3]GRN!$E$5:$EF$177,{35,37,38},FALSE)</f>
        <v>0</v>
      </c>
      <c r="F82" s="16">
        <f>VLOOKUP(A82,[3]GRN!$E$5:$EF$177,21,FALSE)</f>
        <v>0</v>
      </c>
      <c r="G82" s="16" t="str">
        <f>VLOOKUP(A82,[3]GRN!$E$5:$EF$177,33,FALSE)</f>
        <v>United Nations Industrial Development Organization (UNIDO)</v>
      </c>
      <c r="H82" s="16">
        <f t="array" ref="H82">VLOOKUP(A82,[3]GRN!$E$5:$EF$177,{39,40},FALSE)</f>
        <v>0</v>
      </c>
      <c r="I82" s="16">
        <f>VLOOKUP(A82,[3]GRN!$E$5:$EF$177,41,FALSE)</f>
        <v>0</v>
      </c>
      <c r="J82" s="16">
        <f>VLOOKUP(A82,[3]GRN!$E$5:$EF$177,42,FALSE)</f>
        <v>0</v>
      </c>
      <c r="K82" s="17">
        <f>VLOOKUP(A82,[3]GRN!$E$5:$EF$177,130,FALSE)</f>
        <v>0</v>
      </c>
      <c r="L82" s="204"/>
    </row>
    <row r="83" spans="1:12" ht="30">
      <c r="A83" s="16" t="str">
        <f>IF('[3]Validation Checks'!L20="X",'[3]Validation Checks'!E20,"")</f>
        <v xml:space="preserve">A dialogue platform to promote sustainable energy and climate innovation, entrepreneurship and industrial development is fully operational </v>
      </c>
      <c r="B83" s="16" t="str">
        <f>VLOOKUP(A83,[3]GRN!$E$5:$EF$177,2,FALSE)</f>
        <v>Special focus on entrepreneurship, industrial clusters and employment</v>
      </c>
      <c r="C83" s="16" t="str">
        <f>VLOOKUP(A83,[3]GRN!$E$5:$EF$177,31,FALSE)</f>
        <v>Energy Security and Efficiency</v>
      </c>
      <c r="D83" s="16" t="str">
        <f>VLOOKUP(A83,[3]GRN!$E$5:$EF$177,32,FALSE)</f>
        <v>Tailored Policy Support &amp; Technical Assistance</v>
      </c>
      <c r="E83" s="16">
        <f t="array" ref="E83">VLOOKUP(A83,[3]GRN!$E$5:$EF$177,{35,37,38},FALSE)</f>
        <v>0</v>
      </c>
      <c r="F83" s="16">
        <f>VLOOKUP(A83,[3]GRN!$E$5:$EF$177,21,FALSE)</f>
        <v>0</v>
      </c>
      <c r="G83" s="16" t="str">
        <f>VLOOKUP(A83,[3]GRN!$E$5:$EF$177,33,FALSE)</f>
        <v>United Nations Industrial Development Organization (UNIDO)</v>
      </c>
      <c r="H83" s="16">
        <f t="array" ref="H83">VLOOKUP(A83,[3]GRN!$E$5:$EF$177,{39,40},FALSE)</f>
        <v>0</v>
      </c>
      <c r="I83" s="16">
        <f>VLOOKUP(A83,[3]GRN!$E$5:$EF$177,41,FALSE)</f>
        <v>0</v>
      </c>
      <c r="J83" s="16">
        <f>VLOOKUP(A83,[3]GRN!$E$5:$EF$177,42,FALSE)</f>
        <v>0</v>
      </c>
      <c r="K83" s="17">
        <f>VLOOKUP(A83,[3]GRN!$E$5:$EF$177,130,FALSE)</f>
        <v>0</v>
      </c>
      <c r="L83" s="204"/>
    </row>
    <row r="84" spans="1:12" ht="30">
      <c r="A84" s="16" t="str">
        <f>IF('[3]Validation Checks'!L22="X",'[3]Validation Checks'!E22,"")</f>
        <v xml:space="preserve">Annual high-level policy dialogues on sustainable energy and climate industry issues are organized </v>
      </c>
      <c r="B84" s="16" t="str">
        <f>VLOOKUP(A84,[3]GRN!$E$5:$EF$177,2,FALSE)</f>
        <v>Special focus on entrepreneurship, industrial clusters and employment</v>
      </c>
      <c r="C84" s="16" t="str">
        <f>VLOOKUP(A84,[3]GRN!$E$5:$EF$177,31,FALSE)</f>
        <v>Energy Security and Efficiency</v>
      </c>
      <c r="D84" s="16" t="str">
        <f>VLOOKUP(A84,[3]GRN!$E$5:$EF$177,32,FALSE)</f>
        <v>Tailored Policy Support &amp; Technical Assistance</v>
      </c>
      <c r="E84" s="16">
        <f t="array" ref="E84">VLOOKUP(A84,[3]GRN!$E$5:$EF$177,{35,37,38},FALSE)</f>
        <v>0</v>
      </c>
      <c r="F84" s="16">
        <f>VLOOKUP(A84,[3]GRN!$E$5:$EF$177,21,FALSE)</f>
        <v>0</v>
      </c>
      <c r="G84" s="16" t="str">
        <f>VLOOKUP(A84,[3]GRN!$E$5:$EF$177,33,FALSE)</f>
        <v>United Nations Industrial Development Organization (UNIDO)</v>
      </c>
      <c r="H84" s="16">
        <f t="array" ref="H84">VLOOKUP(A84,[3]GRN!$E$5:$EF$177,{39,40},FALSE)</f>
        <v>0</v>
      </c>
      <c r="I84" s="16">
        <f>VLOOKUP(A84,[3]GRN!$E$5:$EF$177,41,FALSE)</f>
        <v>0</v>
      </c>
      <c r="J84" s="16">
        <f>VLOOKUP(A84,[3]GRN!$E$5:$EF$177,42,FALSE)</f>
        <v>0</v>
      </c>
      <c r="K84" s="17">
        <f>VLOOKUP(A84,[3]GRN!$E$5:$EF$177,130,FALSE)</f>
        <v>255000</v>
      </c>
      <c r="L84" s="204"/>
    </row>
    <row r="85" spans="1:12" ht="30">
      <c r="A85" s="16" t="str">
        <f>IF('[3]Validation Checks'!L24="X",'[3]Validation Checks'!E24,"")</f>
        <v>A sustainable energy and climate technology cluster hub is created and provides effective services to its expanding member base</v>
      </c>
      <c r="B85" s="16" t="str">
        <f>VLOOKUP(A85,[3]GRN!$E$5:$EF$177,2,FALSE)</f>
        <v>Special focus on entrepreneurship, industrial clusters and employment</v>
      </c>
      <c r="C85" s="16" t="str">
        <f>VLOOKUP(A85,[3]GRN!$E$5:$EF$177,31,FALSE)</f>
        <v>Energy Security and Efficiency</v>
      </c>
      <c r="D85" s="16" t="str">
        <f>VLOOKUP(A85,[3]GRN!$E$5:$EF$177,32,FALSE)</f>
        <v>Tailored Policy Support &amp; Technical Assistance</v>
      </c>
      <c r="E85" s="16">
        <f t="array" ref="E85">VLOOKUP(A85,[3]GRN!$E$5:$EF$177,{35,37,38},FALSE)</f>
        <v>0</v>
      </c>
      <c r="F85" s="16">
        <f>VLOOKUP(A85,[3]GRN!$E$5:$EF$177,21,FALSE)</f>
        <v>0</v>
      </c>
      <c r="G85" s="16" t="str">
        <f>VLOOKUP(A85,[3]GRN!$E$5:$EF$177,33,FALSE)</f>
        <v>United Nations Industrial Development Organization (UNIDO)</v>
      </c>
      <c r="H85" s="16">
        <f t="array" ref="H85">VLOOKUP(A85,[3]GRN!$E$5:$EF$177,{39,40},FALSE)</f>
        <v>0</v>
      </c>
      <c r="I85" s="16">
        <f>VLOOKUP(A85,[3]GRN!$E$5:$EF$177,41,FALSE)</f>
        <v>0</v>
      </c>
      <c r="J85" s="16">
        <f>VLOOKUP(A85,[3]GRN!$E$5:$EF$177,42,FALSE)</f>
        <v>0</v>
      </c>
      <c r="K85" s="17">
        <f>VLOOKUP(A85,[3]GRN!$E$5:$EF$177,130,FALSE)</f>
        <v>0</v>
      </c>
      <c r="L85" s="204"/>
    </row>
    <row r="86" spans="1:12" ht="40">
      <c r="A86" s="16" t="str">
        <f>IF('[3]Validation Checks'!L27="X",'[3]Validation Checks'!E27,"")</f>
        <v xml:space="preserve">Proposals for improved product, service and qualification standards and certifications are formulated (e.g. PV, solar-thermal buildings, appliances) </v>
      </c>
      <c r="B86" s="16" t="str">
        <f>VLOOKUP(A86,[3]GRN!$E$5:$EF$177,2,FALSE)</f>
        <v>Special focus on entrepreneurship, industrial clusters and employment</v>
      </c>
      <c r="C86" s="16" t="str">
        <f>VLOOKUP(A86,[3]GRN!$E$5:$EF$177,31,FALSE)</f>
        <v>Energy Security and Efficiency</v>
      </c>
      <c r="D86" s="16" t="str">
        <f>VLOOKUP(A86,[3]GRN!$E$5:$EF$177,32,FALSE)</f>
        <v>Tailored Policy Support &amp; Technical Assistance</v>
      </c>
      <c r="E86" s="16">
        <f t="array" ref="E86">VLOOKUP(A86,[3]GRN!$E$5:$EF$177,{35,37,38},FALSE)</f>
        <v>0</v>
      </c>
      <c r="F86" s="16">
        <f>VLOOKUP(A86,[3]GRN!$E$5:$EF$177,21,FALSE)</f>
        <v>0</v>
      </c>
      <c r="G86" s="16" t="str">
        <f>VLOOKUP(A86,[3]GRN!$E$5:$EF$177,33,FALSE)</f>
        <v>United Nations Industrial Development Organization (UNIDO)</v>
      </c>
      <c r="H86" s="16">
        <f t="array" ref="H86">VLOOKUP(A86,[3]GRN!$E$5:$EF$177,{39,40},FALSE)</f>
        <v>0</v>
      </c>
      <c r="I86" s="16">
        <f>VLOOKUP(A86,[3]GRN!$E$5:$EF$177,41,FALSE)</f>
        <v>0</v>
      </c>
      <c r="J86" s="16">
        <f>VLOOKUP(A86,[3]GRN!$E$5:$EF$177,42,FALSE)</f>
        <v>0</v>
      </c>
      <c r="K86" s="17">
        <f>VLOOKUP(A86,[3]GRN!$E$5:$EF$177,130,FALSE)</f>
        <v>0</v>
      </c>
      <c r="L86" s="204"/>
    </row>
    <row r="87" spans="1:12" ht="30">
      <c r="A87" s="16" t="str">
        <f>IF('[3]Validation Checks'!L28="X",'[3]Validation Checks'!E28,"")</f>
        <v xml:space="preserve">One (1) on-line training program on sustainable energy island solutions is developed and applied by educational institutions and experts in Barbados </v>
      </c>
      <c r="B87" s="16" t="str">
        <f>VLOOKUP(A87,[3]GRN!$E$5:$EF$177,2,FALSE)</f>
        <v>Special focus on entrepreneurship, industrial clusters and employment</v>
      </c>
      <c r="C87" s="16" t="str">
        <f>VLOOKUP(A87,[3]GRN!$E$5:$EF$177,31,FALSE)</f>
        <v>Energy Security and Efficiency</v>
      </c>
      <c r="D87" s="16" t="str">
        <f>VLOOKUP(A87,[3]GRN!$E$5:$EF$177,32,FALSE)</f>
        <v>Tailored Policy Support &amp; Technical Assistance</v>
      </c>
      <c r="E87" s="16">
        <f t="array" ref="E87">VLOOKUP(A87,[3]GRN!$E$5:$EF$177,{35,37,38},FALSE)</f>
        <v>0</v>
      </c>
      <c r="F87" s="16">
        <f>VLOOKUP(A87,[3]GRN!$E$5:$EF$177,21,FALSE)</f>
        <v>0</v>
      </c>
      <c r="G87" s="16" t="str">
        <f>VLOOKUP(A87,[3]GRN!$E$5:$EF$177,33,FALSE)</f>
        <v>United Nations Industrial Development Organization (UNIDO)</v>
      </c>
      <c r="H87" s="16">
        <f t="array" ref="H87">VLOOKUP(A87,[3]GRN!$E$5:$EF$177,{39,40},FALSE)</f>
        <v>0</v>
      </c>
      <c r="I87" s="16">
        <f>VLOOKUP(A87,[3]GRN!$E$5:$EF$177,41,FALSE)</f>
        <v>0</v>
      </c>
      <c r="J87" s="16">
        <f>VLOOKUP(A87,[3]GRN!$E$5:$EF$177,42,FALSE)</f>
        <v>0</v>
      </c>
      <c r="K87" s="17">
        <f>VLOOKUP(A87,[3]GRN!$E$5:$EF$177,130,FALSE)</f>
        <v>0</v>
      </c>
      <c r="L87" s="204"/>
    </row>
    <row r="88" spans="1:12" ht="60">
      <c r="A88" s="16" t="str">
        <f>IF('[3]Validation Checks'!L57="X",'[3]Validation Checks'!E57,"")</f>
        <v>Ministries of Health are better able to effectively forecast, procure, distribute and track sexual and reproductive health commodities and collaborate with civil society organizations to create demand and deliver sexual and reproductive health information and services</v>
      </c>
      <c r="B88" s="16" t="e">
        <f>VLOOKUP(A88,[3]GRN!$E$5:$EF$177,2,FALSE)</f>
        <v>#VALUE!</v>
      </c>
      <c r="C88" s="16" t="e">
        <f>VLOOKUP(A88,[3]GRN!$E$5:$EF$177,31,FALSE)</f>
        <v>#VALUE!</v>
      </c>
      <c r="D88" s="16" t="e">
        <f>VLOOKUP(A88,[3]GRN!$E$5:$EF$177,32,FALSE)</f>
        <v>#VALUE!</v>
      </c>
      <c r="E88" s="16" t="e">
        <f t="array" ref="E88">VLOOKUP(A88,[3]GRN!$E$5:$EF$177,{35,37,38},FALSE)</f>
        <v>#VALUE!</v>
      </c>
      <c r="F88" s="16" t="e">
        <f>VLOOKUP(A88,[3]GRN!$E$5:$EF$177,21,FALSE)</f>
        <v>#VALUE!</v>
      </c>
      <c r="G88" s="16" t="e">
        <f>VLOOKUP(A88,[3]GRN!$E$5:$EF$177,33,FALSE)</f>
        <v>#VALUE!</v>
      </c>
      <c r="H88" s="16" t="e">
        <f t="array" ref="H88">VLOOKUP(A88,[3]GRN!$E$5:$EF$177,{39,40},FALSE)</f>
        <v>#VALUE!</v>
      </c>
      <c r="I88" s="16" t="e">
        <f>VLOOKUP(A88,[3]GRN!$E$5:$EF$177,41,FALSE)</f>
        <v>#VALUE!</v>
      </c>
      <c r="J88" s="16" t="e">
        <f>VLOOKUP(A88,[3]GRN!$E$5:$EF$177,42,FALSE)</f>
        <v>#VALUE!</v>
      </c>
      <c r="K88" s="17">
        <v>0</v>
      </c>
      <c r="L88" s="204"/>
    </row>
    <row r="89" spans="1:12" ht="80">
      <c r="A89" s="16" t="str">
        <f>IF('[3]Validation Checks'!L69="X",'[3]Validation Checks'!E69,"")</f>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
      <c r="B89" s="16" t="e">
        <f>VLOOKUP(A89,[3]GRN!$E$5:$EF$177,2,FALSE)</f>
        <v>#VALUE!</v>
      </c>
      <c r="C89" s="16" t="e">
        <f>VLOOKUP(A89,[3]GRN!$E$5:$EF$177,31,FALSE)</f>
        <v>#VALUE!</v>
      </c>
      <c r="D89" s="16" t="e">
        <f>VLOOKUP(A89,[3]GRN!$E$5:$EF$177,32,FALSE)</f>
        <v>#VALUE!</v>
      </c>
      <c r="E89" s="16" t="e">
        <f t="array" ref="E89">VLOOKUP(A89,[3]GRN!$E$5:$EF$177,{35,37,38},FALSE)</f>
        <v>#VALUE!</v>
      </c>
      <c r="F89" s="16" t="e">
        <f>VLOOKUP(A89,[3]GRN!$E$5:$EF$177,21,FALSE)</f>
        <v>#VALUE!</v>
      </c>
      <c r="G89" s="16" t="e">
        <f>VLOOKUP(A89,[3]GRN!$E$5:$EF$177,33,FALSE)</f>
        <v>#VALUE!</v>
      </c>
      <c r="H89" s="16" t="e">
        <f t="array" ref="H89">VLOOKUP(A89,[3]GRN!$E$5:$EF$177,{39,40},FALSE)</f>
        <v>#VALUE!</v>
      </c>
      <c r="I89" s="16" t="e">
        <f>VLOOKUP(A89,[3]GRN!$E$5:$EF$177,41,FALSE)</f>
        <v>#VALUE!</v>
      </c>
      <c r="J89" s="16" t="e">
        <f>VLOOKUP(A89,[3]GRN!$E$5:$EF$177,42,FALSE)</f>
        <v>#VALUE!</v>
      </c>
      <c r="K89" s="17">
        <v>0</v>
      </c>
      <c r="L89" s="204"/>
    </row>
    <row r="90" spans="1:12" ht="70">
      <c r="A90" s="16" t="str">
        <f>IF('[3]Validation Checks'!L153="X",'[3]Validation Checks'!E153,"")</f>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
      <c r="B90" s="16" t="e">
        <f>VLOOKUP(A90,[3]GRN!$E$5:$EF$177,2,FALSE)</f>
        <v>#VALUE!</v>
      </c>
      <c r="C90" s="16" t="e">
        <f>VLOOKUP(A90,[3]GRN!$E$5:$EF$177,31,FALSE)</f>
        <v>#VALUE!</v>
      </c>
      <c r="D90" s="16" t="e">
        <f>VLOOKUP(A90,[3]GRN!$E$5:$EF$177,32,FALSE)</f>
        <v>#VALUE!</v>
      </c>
      <c r="E90" s="16" t="e">
        <f t="array" ref="E90">VLOOKUP(A90,[3]GRN!$E$5:$EF$177,{35,37,38},FALSE)</f>
        <v>#VALUE!</v>
      </c>
      <c r="F90" s="16" t="e">
        <f>VLOOKUP(A90,[3]GRN!$E$5:$EF$177,21,FALSE)</f>
        <v>#VALUE!</v>
      </c>
      <c r="G90" s="16" t="e">
        <f>VLOOKUP(A90,[3]GRN!$E$5:$EF$177,33,FALSE)</f>
        <v>#VALUE!</v>
      </c>
      <c r="H90" s="16" t="e">
        <f t="array" ref="H90">VLOOKUP(A90,[3]GRN!$E$5:$EF$177,{39,40},FALSE)</f>
        <v>#VALUE!</v>
      </c>
      <c r="I90" s="16" t="e">
        <f>VLOOKUP(A90,[3]GRN!$E$5:$EF$177,41,FALSE)</f>
        <v>#VALUE!</v>
      </c>
      <c r="J90" s="16" t="e">
        <f>VLOOKUP(A90,[3]GRN!$E$5:$EF$177,42,FALSE)</f>
        <v>#VALUE!</v>
      </c>
      <c r="K90" s="17">
        <v>0</v>
      </c>
      <c r="L90" s="204"/>
    </row>
    <row r="91" spans="1:12" ht="70">
      <c r="A91" s="16" t="str">
        <f>IF('[3]Validation Checks'!L155="X",'[3]Validation Checks'!E155,"")</f>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
      <c r="B91" s="16" t="e">
        <f>VLOOKUP(A91,[3]GRN!$E$5:$EF$177,2,FALSE)</f>
        <v>#VALUE!</v>
      </c>
      <c r="C91" s="16" t="e">
        <f>VLOOKUP(A91,[3]GRN!$E$5:$EF$177,31,FALSE)</f>
        <v>#VALUE!</v>
      </c>
      <c r="D91" s="16" t="e">
        <f>VLOOKUP(A91,[3]GRN!$E$5:$EF$177,32,FALSE)</f>
        <v>#VALUE!</v>
      </c>
      <c r="E91" s="16" t="e">
        <f t="array" ref="E91">VLOOKUP(A91,[3]GRN!$E$5:$EF$177,{35,37,38},FALSE)</f>
        <v>#VALUE!</v>
      </c>
      <c r="F91" s="16" t="e">
        <f>VLOOKUP(A91,[3]GRN!$E$5:$EF$177,21,FALSE)</f>
        <v>#VALUE!</v>
      </c>
      <c r="G91" s="16" t="e">
        <f>VLOOKUP(A91,[3]GRN!$E$5:$EF$177,33,FALSE)</f>
        <v>#VALUE!</v>
      </c>
      <c r="H91" s="16" t="e">
        <f t="array" ref="H91">VLOOKUP(A91,[3]GRN!$E$5:$EF$177,{39,40},FALSE)</f>
        <v>#VALUE!</v>
      </c>
      <c r="I91" s="16" t="e">
        <f>VLOOKUP(A91,[3]GRN!$E$5:$EF$177,41,FALSE)</f>
        <v>#VALUE!</v>
      </c>
      <c r="J91" s="16" t="e">
        <f>VLOOKUP(A91,[3]GRN!$E$5:$EF$177,42,FALSE)</f>
        <v>#VALUE!</v>
      </c>
      <c r="K91" s="17">
        <v>0</v>
      </c>
      <c r="L91" s="204"/>
    </row>
    <row r="92" spans="1:12" ht="60">
      <c r="A92" s="16" t="str">
        <f>IF('[3]Validation Checks'!L166="X",'[3]Validation Checks'!E166,"")</f>
        <v>Support  Member  States  in  the  development  and   implementation   of   regional   and   national   maritime   security   strategies,   based   on   agreed   approaches endorsed by the International Maritime Organization.  In  the  Caribbean,  this  will  be  a  joint  initiative with CARICOM IMPACS</v>
      </c>
      <c r="B92" s="16" t="e">
        <f>VLOOKUP(A92,[3]GRN!$E$5:$EF$177,2,FALSE)</f>
        <v>#VALUE!</v>
      </c>
      <c r="C92" s="16" t="e">
        <f>VLOOKUP(A92,[3]GRN!$E$5:$EF$177,31,FALSE)</f>
        <v>#VALUE!</v>
      </c>
      <c r="D92" s="16" t="e">
        <f>VLOOKUP(A92,[3]GRN!$E$5:$EF$177,32,FALSE)</f>
        <v>#VALUE!</v>
      </c>
      <c r="E92" s="16" t="e">
        <f t="array" ref="E92">VLOOKUP(A92,[3]GRN!$E$5:$EF$177,{35,37,38},FALSE)</f>
        <v>#VALUE!</v>
      </c>
      <c r="F92" s="16" t="e">
        <f>VLOOKUP(A92,[3]GRN!$E$5:$EF$177,21,FALSE)</f>
        <v>#VALUE!</v>
      </c>
      <c r="G92" s="16" t="e">
        <f>VLOOKUP(A92,[3]GRN!$E$5:$EF$177,33,FALSE)</f>
        <v>#VALUE!</v>
      </c>
      <c r="H92" s="16" t="e">
        <f t="array" ref="H92">VLOOKUP(A92,[3]GRN!$E$5:$EF$177,{39,40},FALSE)</f>
        <v>#VALUE!</v>
      </c>
      <c r="I92" s="16" t="e">
        <f>VLOOKUP(A92,[3]GRN!$E$5:$EF$177,41,FALSE)</f>
        <v>#VALUE!</v>
      </c>
      <c r="J92" s="16" t="e">
        <f>VLOOKUP(A92,[3]GRN!$E$5:$EF$177,42,FALSE)</f>
        <v>#VALUE!</v>
      </c>
      <c r="K92" s="17">
        <v>0</v>
      </c>
      <c r="L92" s="204"/>
    </row>
    <row r="93" spans="1:12" ht="80">
      <c r="A93" s="16" t="str">
        <f>IF('[3]Validation Checks'!L178="X",'[3]Validation Checks'!E178,"")</f>
        <v>Women and girls who experience violence and harmful practices use available, accessible, acceptable, and quality essential services including for long term recovery from violence (merged with UN Women MCO 3.1.2 More Caribbean countries develop and implement multi-sectoral NAPS on VAWG in line with best practices on prevention and the provision of quality essential services)</v>
      </c>
      <c r="B93" s="16" t="e">
        <f>VLOOKUP(A93,[3]GRN!$E$5:$EF$177,2,FALSE)</f>
        <v>#VALUE!</v>
      </c>
      <c r="C93" s="16" t="e">
        <f>VLOOKUP(A93,[3]GRN!$E$5:$EF$177,31,FALSE)</f>
        <v>#VALUE!</v>
      </c>
      <c r="D93" s="16" t="e">
        <f>VLOOKUP(A93,[3]GRN!$E$5:$EF$177,32,FALSE)</f>
        <v>#VALUE!</v>
      </c>
      <c r="E93" s="16" t="e">
        <f t="array" ref="E93">VLOOKUP(A93,[3]GRN!$E$5:$EF$177,{35,37,38},FALSE)</f>
        <v>#VALUE!</v>
      </c>
      <c r="F93" s="16" t="e">
        <f>VLOOKUP(A93,[3]GRN!$E$5:$EF$177,21,FALSE)</f>
        <v>#VALUE!</v>
      </c>
      <c r="G93" s="16" t="e">
        <f>VLOOKUP(A93,[3]GRN!$E$5:$EF$177,33,FALSE)</f>
        <v>#VALUE!</v>
      </c>
      <c r="H93" s="16" t="e">
        <f t="array" ref="H93">VLOOKUP(A93,[3]GRN!$E$5:$EF$177,{39,40},FALSE)</f>
        <v>#VALUE!</v>
      </c>
      <c r="I93" s="16" t="e">
        <f>VLOOKUP(A93,[3]GRN!$E$5:$EF$177,41,FALSE)</f>
        <v>#VALUE!</v>
      </c>
      <c r="J93" s="16" t="e">
        <f>VLOOKUP(A93,[3]GRN!$E$5:$EF$177,42,FALSE)</f>
        <v>#VALUE!</v>
      </c>
      <c r="K93" s="17">
        <v>0</v>
      </c>
      <c r="L93" s="204"/>
    </row>
    <row r="94" spans="1:12" ht="60">
      <c r="A94" s="16" t="str">
        <f>IF('[3]Validation Checks'!L179="X",'[3]Validation Checks'!E179,"")</f>
        <v>Women's rights groups, autonomous social movements and relevant CSOs, including those representing youth and groups facing multiple and intersecting forms of discrimination/marginalization, more effectively influence and advance progress on GEWE and ending VAWG</v>
      </c>
      <c r="B94" s="16" t="e">
        <f>VLOOKUP(A94,[3]GRN!$E$5:$EF$177,2,FALSE)</f>
        <v>#VALUE!</v>
      </c>
      <c r="C94" s="16" t="e">
        <f>VLOOKUP(A94,[3]GRN!$E$5:$EF$177,31,FALSE)</f>
        <v>#VALUE!</v>
      </c>
      <c r="D94" s="16" t="e">
        <f>VLOOKUP(A94,[3]GRN!$E$5:$EF$177,32,FALSE)</f>
        <v>#VALUE!</v>
      </c>
      <c r="E94" s="16" t="e">
        <f t="array" ref="E94">VLOOKUP(A94,[3]GRN!$E$5:$EF$177,{35,37,38},FALSE)</f>
        <v>#VALUE!</v>
      </c>
      <c r="F94" s="16" t="e">
        <f>VLOOKUP(A94,[3]GRN!$E$5:$EF$177,21,FALSE)</f>
        <v>#VALUE!</v>
      </c>
      <c r="G94" s="16" t="e">
        <f>VLOOKUP(A94,[3]GRN!$E$5:$EF$177,33,FALSE)</f>
        <v>#VALUE!</v>
      </c>
      <c r="H94" s="16" t="e">
        <f t="array" ref="H94">VLOOKUP(A94,[3]GRN!$E$5:$EF$177,{39,40},FALSE)</f>
        <v>#VALUE!</v>
      </c>
      <c r="I94" s="16" t="e">
        <f>VLOOKUP(A94,[3]GRN!$E$5:$EF$177,41,FALSE)</f>
        <v>#VALUE!</v>
      </c>
      <c r="J94" s="16" t="e">
        <f>VLOOKUP(A94,[3]GRN!$E$5:$EF$177,42,FALSE)</f>
        <v>#VALUE!</v>
      </c>
      <c r="K94" s="17">
        <v>0</v>
      </c>
      <c r="L94" s="204"/>
    </row>
    <row r="95" spans="1:12" ht="60">
      <c r="A95" s="16" t="str">
        <f>IF('[3]Validation Checks'!L46="X",'[3]Validation Checks'!E46,"")</f>
        <v>Service Sector Development: Support policy development and capacity building to enhance regional regulatory and institutional frameworks and institutional coordination in service-led diversification policymaking and to increase productive or export capacity.</v>
      </c>
      <c r="B95" s="16" t="e">
        <f>VLOOKUP(A95,[3]GRN!$E$5:$EF$177,2,FALSE)</f>
        <v>#VALUE!</v>
      </c>
      <c r="C95" s="16" t="e">
        <f>VLOOKUP(A95,[3]GRN!$E$5:$EF$177,31,FALSE)</f>
        <v>#VALUE!</v>
      </c>
      <c r="D95" s="16" t="e">
        <f>VLOOKUP(A95,[3]GRN!$E$5:$EF$177,32,FALSE)</f>
        <v>#VALUE!</v>
      </c>
      <c r="E95" s="16" t="e">
        <f t="array" ref="E95">VLOOKUP(A95,[3]GRN!$E$5:$EF$177,{35,37,38},FALSE)</f>
        <v>#VALUE!</v>
      </c>
      <c r="F95" s="16" t="e">
        <f>VLOOKUP(A95,[3]GRN!$E$5:$EF$177,21,FALSE)</f>
        <v>#VALUE!</v>
      </c>
      <c r="G95" s="16" t="e">
        <f>VLOOKUP(A95,[3]GRN!$E$5:$EF$177,33,FALSE)</f>
        <v>#VALUE!</v>
      </c>
      <c r="H95" s="16" t="e">
        <f t="array" ref="H95">VLOOKUP(A95,[3]GRN!$E$5:$EF$177,{39,40},FALSE)</f>
        <v>#VALUE!</v>
      </c>
      <c r="I95" s="16" t="e">
        <f>VLOOKUP(A95,[3]GRN!$E$5:$EF$177,41,FALSE)</f>
        <v>#VALUE!</v>
      </c>
      <c r="J95" s="16" t="e">
        <f>VLOOKUP(A95,[3]GRN!$E$5:$EF$177,42,FALSE)</f>
        <v>#VALUE!</v>
      </c>
      <c r="K95" s="17">
        <v>0</v>
      </c>
      <c r="L95" s="205"/>
    </row>
    <row r="96" spans="1:12" ht="20">
      <c r="A96" s="16" t="str">
        <f>IF('[3]Validation Checks'!L84="X",'[3]Validation Checks'!E84,"")</f>
        <v>Education systems are strengthened to meet the challenges. of relevance and the changing context.</v>
      </c>
      <c r="B96" s="16" t="e">
        <f>VLOOKUP(A96,[3]GRN!$E$5:$EF$177,2,FALSE)</f>
        <v>#N/A</v>
      </c>
      <c r="C96" s="16" t="e">
        <f>VLOOKUP(A96,[3]GRN!$E$5:$EF$177,31,FALSE)</f>
        <v>#N/A</v>
      </c>
      <c r="D96" s="16" t="e">
        <f>VLOOKUP(A96,[3]GRN!$E$5:$EF$177,32,FALSE)</f>
        <v>#N/A</v>
      </c>
      <c r="E96" s="16" t="e">
        <f t="array" ref="E96">VLOOKUP(A96,[3]GRN!$E$5:$EF$177,{35,37,38},FALSE)</f>
        <v>#N/A</v>
      </c>
      <c r="F96" s="16" t="e">
        <f>VLOOKUP(A96,[3]GRN!$E$5:$EF$177,21,FALSE)</f>
        <v>#N/A</v>
      </c>
      <c r="G96" s="16" t="e">
        <f>VLOOKUP(A96,[3]GRN!$E$5:$EF$177,33,FALSE)</f>
        <v>#N/A</v>
      </c>
      <c r="H96" s="16" t="e">
        <f t="array" ref="H96">VLOOKUP(A96,[3]GRN!$E$5:$EF$177,{39,40},FALSE)</f>
        <v>#N/A</v>
      </c>
      <c r="I96" s="16" t="e">
        <f>VLOOKUP(A96,[3]GRN!$E$5:$EF$177,41,FALSE)</f>
        <v>#N/A</v>
      </c>
      <c r="J96" s="16" t="e">
        <f>VLOOKUP(A96,[3]GRN!$E$5:$EF$177,42,FALSE)</f>
        <v>#N/A</v>
      </c>
      <c r="K96" s="17">
        <v>0</v>
      </c>
      <c r="L96" s="205"/>
    </row>
    <row r="97" spans="1:12" ht="80">
      <c r="A97" s="16" t="str">
        <f>IF('[3]Validation Checks'!L112="X",'[3]Validation Checks'!E112,"")</f>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
      <c r="B97" s="16" t="e">
        <f>VLOOKUP(A97,[3]GRN!$E$5:$EF$177,2,FALSE)</f>
        <v>#VALUE!</v>
      </c>
      <c r="C97" s="16" t="e">
        <f>VLOOKUP(A97,[3]GRN!$E$5:$EF$177,31,FALSE)</f>
        <v>#VALUE!</v>
      </c>
      <c r="D97" s="16" t="e">
        <f>VLOOKUP(A97,[3]GRN!$E$5:$EF$177,32,FALSE)</f>
        <v>#VALUE!</v>
      </c>
      <c r="E97" s="16" t="e">
        <f t="array" ref="E97">VLOOKUP(A97,[3]GRN!$E$5:$EF$177,{35,37,38},FALSE)</f>
        <v>#VALUE!</v>
      </c>
      <c r="F97" s="16" t="e">
        <f>VLOOKUP(A97,[3]GRN!$E$5:$EF$177,21,FALSE)</f>
        <v>#VALUE!</v>
      </c>
      <c r="G97" s="16" t="e">
        <f>VLOOKUP(A97,[3]GRN!$E$5:$EF$177,33,FALSE)</f>
        <v>#VALUE!</v>
      </c>
      <c r="H97" s="16" t="e">
        <f t="array" ref="H97">VLOOKUP(A97,[3]GRN!$E$5:$EF$177,{39,40},FALSE)</f>
        <v>#VALUE!</v>
      </c>
      <c r="I97" s="16" t="e">
        <f>VLOOKUP(A97,[3]GRN!$E$5:$EF$177,41,FALSE)</f>
        <v>#VALUE!</v>
      </c>
      <c r="J97" s="16" t="e">
        <f>VLOOKUP(A97,[3]GRN!$E$5:$EF$177,42,FALSE)</f>
        <v>#VALUE!</v>
      </c>
      <c r="K97" s="17">
        <v>0</v>
      </c>
      <c r="L97" s="205"/>
    </row>
    <row r="98" spans="1:12" ht="70">
      <c r="A98" s="16" t="str">
        <f>IF('[3]Validation Checks'!L113="X",'[3]Validation Checks'!E113,"")</f>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
      <c r="B98" s="16" t="e">
        <f>VLOOKUP(A98,[3]GRN!$E$5:$EF$177,2,FALSE)</f>
        <v>#VALUE!</v>
      </c>
      <c r="C98" s="16" t="e">
        <f>VLOOKUP(A98,[3]GRN!$E$5:$EF$177,31,FALSE)</f>
        <v>#VALUE!</v>
      </c>
      <c r="D98" s="16" t="e">
        <f>VLOOKUP(A98,[3]GRN!$E$5:$EF$177,32,FALSE)</f>
        <v>#VALUE!</v>
      </c>
      <c r="E98" s="16" t="e">
        <f t="array" ref="E98">VLOOKUP(A98,[3]GRN!$E$5:$EF$177,{35,37,38},FALSE)</f>
        <v>#VALUE!</v>
      </c>
      <c r="F98" s="16" t="e">
        <f>VLOOKUP(A98,[3]GRN!$E$5:$EF$177,21,FALSE)</f>
        <v>#VALUE!</v>
      </c>
      <c r="G98" s="16" t="e">
        <f>VLOOKUP(A98,[3]GRN!$E$5:$EF$177,33,FALSE)</f>
        <v>#VALUE!</v>
      </c>
      <c r="H98" s="16" t="e">
        <f t="array" ref="H98">VLOOKUP(A98,[3]GRN!$E$5:$EF$177,{39,40},FALSE)</f>
        <v>#VALUE!</v>
      </c>
      <c r="I98" s="16" t="e">
        <f>VLOOKUP(A98,[3]GRN!$E$5:$EF$177,41,FALSE)</f>
        <v>#VALUE!</v>
      </c>
      <c r="J98" s="16" t="e">
        <f>VLOOKUP(A98,[3]GRN!$E$5:$EF$177,42,FALSE)</f>
        <v>#VALUE!</v>
      </c>
      <c r="K98" s="17">
        <v>0</v>
      </c>
      <c r="L98" s="205"/>
    </row>
    <row r="99" spans="1:12" ht="60">
      <c r="A99" s="16" t="str">
        <f>IF('[3]Validation Checks'!L118="X",'[3]Validation Checks'!E118,"")</f>
        <v>Governments and Regional institutions have increased capacities to address the growing impacts of climate change on critical coastal transport infrastructure, as well as to map and reduce vulnerabilities for effective infrastructure adaptation, in support of sustainable trade, tourism and development.</v>
      </c>
      <c r="B99" s="16" t="e">
        <f>VLOOKUP(A99,[3]GRN!$E$5:$EF$177,2,FALSE)</f>
        <v>#VALUE!</v>
      </c>
      <c r="C99" s="16" t="e">
        <f>VLOOKUP(A99,[3]GRN!$E$5:$EF$177,31,FALSE)</f>
        <v>#VALUE!</v>
      </c>
      <c r="D99" s="16" t="e">
        <f>VLOOKUP(A99,[3]GRN!$E$5:$EF$177,32,FALSE)</f>
        <v>#VALUE!</v>
      </c>
      <c r="E99" s="16" t="e">
        <f t="array" ref="E99">VLOOKUP(A99,[3]GRN!$E$5:$EF$177,{35,37,38},FALSE)</f>
        <v>#VALUE!</v>
      </c>
      <c r="F99" s="16" t="e">
        <f>VLOOKUP(A99,[3]GRN!$E$5:$EF$177,21,FALSE)</f>
        <v>#VALUE!</v>
      </c>
      <c r="G99" s="16" t="e">
        <f>VLOOKUP(A99,[3]GRN!$E$5:$EF$177,33,FALSE)</f>
        <v>#VALUE!</v>
      </c>
      <c r="H99" s="16" t="e">
        <f t="array" ref="H99">VLOOKUP(A99,[3]GRN!$E$5:$EF$177,{39,40},FALSE)</f>
        <v>#VALUE!</v>
      </c>
      <c r="I99" s="16" t="e">
        <f>VLOOKUP(A99,[3]GRN!$E$5:$EF$177,41,FALSE)</f>
        <v>#VALUE!</v>
      </c>
      <c r="J99" s="16" t="e">
        <f>VLOOKUP(A99,[3]GRN!$E$5:$EF$177,42,FALSE)</f>
        <v>#VALUE!</v>
      </c>
      <c r="K99" s="17">
        <v>0</v>
      </c>
      <c r="L99" s="205"/>
    </row>
    <row r="100" spans="1:12" ht="30">
      <c r="A100" s="16" t="str">
        <f>IF('[3]Validation Checks'!L13="X",'[3]Validation Checks'!E13,"")</f>
        <v>MoA, with FAO´s support, establishes a Digital Agriculture Strategy; Government institutions and farmers are equipped with and adopt selected digital</v>
      </c>
      <c r="B100" s="16" t="e">
        <f>VLOOKUP(A100,[3]GRN!$E$5:$EF$177,2,FALSE)</f>
        <v>#N/A</v>
      </c>
      <c r="C100" s="16" t="e">
        <f>VLOOKUP(A100,[3]GRN!$E$5:$EF$177,31,FALSE)</f>
        <v>#N/A</v>
      </c>
      <c r="D100" s="16" t="e">
        <f>VLOOKUP(A100,[3]GRN!$E$5:$EF$177,32,FALSE)</f>
        <v>#N/A</v>
      </c>
      <c r="E100" s="16" t="e">
        <f t="array" ref="E100">VLOOKUP(A100,[3]GRN!$E$5:$EF$177,{35,37,38},FALSE)</f>
        <v>#N/A</v>
      </c>
      <c r="F100" s="16" t="e">
        <f>VLOOKUP(A100,[3]GRN!$E$5:$EF$177,21,FALSE)</f>
        <v>#N/A</v>
      </c>
      <c r="G100" s="16" t="e">
        <f>VLOOKUP(A100,[3]GRN!$E$5:$EF$177,33,FALSE)</f>
        <v>#N/A</v>
      </c>
      <c r="H100" s="16" t="e">
        <f t="array" ref="H100">VLOOKUP(A100,[3]GRN!$E$5:$EF$177,{39,40},FALSE)</f>
        <v>#N/A</v>
      </c>
      <c r="I100" s="16" t="e">
        <f>VLOOKUP(A100,[3]GRN!$E$5:$EF$177,41,FALSE)</f>
        <v>#N/A</v>
      </c>
      <c r="J100" s="16" t="e">
        <f>VLOOKUP(A100,[3]GRN!$E$5:$EF$177,42,FALSE)</f>
        <v>#N/A</v>
      </c>
      <c r="K100" s="17">
        <v>0</v>
      </c>
      <c r="L100" s="204"/>
    </row>
    <row r="101" spans="1:12">
      <c r="K101" s="207">
        <f>SUM(K5:K100)</f>
        <v>3234974.2544364627</v>
      </c>
    </row>
  </sheetData>
  <autoFilter ref="A1:H3" xr:uid="{7C13DE90-0B6C-430E-8C3C-D3BEC476BE15}"/>
  <mergeCells count="14">
    <mergeCell ref="A68:J68"/>
    <mergeCell ref="A76:J76"/>
    <mergeCell ref="K2:K3"/>
    <mergeCell ref="A4:J4"/>
    <mergeCell ref="A8:J8"/>
    <mergeCell ref="A19:J19"/>
    <mergeCell ref="A54:J54"/>
    <mergeCell ref="A57:J57"/>
    <mergeCell ref="I1:J1"/>
    <mergeCell ref="A2:A3"/>
    <mergeCell ref="E2:E3"/>
    <mergeCell ref="F2:F3"/>
    <mergeCell ref="G2:G3"/>
    <mergeCell ref="I2:I3"/>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99147-B44E-4BB4-B02D-AA1E59121093}">
  <dimension ref="A1:M80"/>
  <sheetViews>
    <sheetView zoomScale="85" zoomScaleNormal="85" workbookViewId="0">
      <pane ySplit="3" topLeftCell="A52" activePane="bottomLeft" state="frozen"/>
      <selection pane="bottomLeft" activeCell="E65" sqref="E65"/>
    </sheetView>
  </sheetViews>
  <sheetFormatPr defaultRowHeight="14.5"/>
  <cols>
    <col min="1" max="1" width="42.54296875" customWidth="1"/>
    <col min="2" max="3" width="40.81640625" customWidth="1"/>
    <col min="4" max="4" width="27.26953125" customWidth="1"/>
    <col min="5" max="5" width="30.7265625" customWidth="1"/>
    <col min="6" max="6" width="23.81640625" customWidth="1"/>
    <col min="7" max="7" width="24" style="199" customWidth="1"/>
    <col min="8" max="8" width="35.453125" customWidth="1"/>
    <col min="9" max="9" width="16.54296875" customWidth="1"/>
    <col min="10" max="10" width="17.26953125" customWidth="1"/>
    <col min="11" max="11" width="23.81640625" customWidth="1"/>
    <col min="12" max="12" width="31.1796875" customWidth="1"/>
    <col min="13" max="13" width="25.1796875" customWidth="1"/>
  </cols>
  <sheetData>
    <row r="1" spans="1:12" ht="41.15" customHeight="1" thickBot="1">
      <c r="A1" s="1" t="s">
        <v>0</v>
      </c>
      <c r="B1" s="1" t="s">
        <v>1</v>
      </c>
      <c r="C1" s="1" t="s">
        <v>547</v>
      </c>
      <c r="D1" s="1" t="s">
        <v>2</v>
      </c>
      <c r="E1" s="1" t="s">
        <v>3</v>
      </c>
      <c r="F1" s="1" t="s">
        <v>4</v>
      </c>
      <c r="G1" s="1" t="s">
        <v>5</v>
      </c>
      <c r="H1" s="2" t="s">
        <v>6</v>
      </c>
      <c r="I1" s="3" t="s">
        <v>7</v>
      </c>
      <c r="J1" s="4"/>
      <c r="K1" s="5" t="s">
        <v>8</v>
      </c>
    </row>
    <row r="2" spans="1:12" ht="21.65" customHeight="1">
      <c r="A2" s="6"/>
      <c r="B2" s="7"/>
      <c r="C2" s="7"/>
      <c r="D2" s="7"/>
      <c r="E2" s="6"/>
      <c r="F2" s="6"/>
      <c r="G2" s="6"/>
      <c r="H2" s="8" t="s">
        <v>9</v>
      </c>
      <c r="I2" s="9" t="s">
        <v>10</v>
      </c>
      <c r="J2" s="10" t="s">
        <v>11</v>
      </c>
      <c r="K2" s="9" t="s">
        <v>12</v>
      </c>
    </row>
    <row r="3" spans="1:12" ht="29.5" hidden="1" customHeight="1">
      <c r="A3" s="11"/>
      <c r="B3" s="12"/>
      <c r="C3" s="12"/>
      <c r="D3" s="12"/>
      <c r="E3" s="11"/>
      <c r="F3" s="11"/>
      <c r="G3" s="11"/>
      <c r="H3" s="194" t="s">
        <v>13</v>
      </c>
      <c r="I3" s="195"/>
      <c r="J3" s="196" t="s">
        <v>14</v>
      </c>
      <c r="K3" s="195"/>
    </row>
    <row r="4" spans="1:12" ht="15">
      <c r="A4" s="197" t="s">
        <v>548</v>
      </c>
      <c r="B4" s="197"/>
      <c r="C4" s="197"/>
      <c r="D4" s="197"/>
      <c r="E4" s="197"/>
      <c r="F4" s="197"/>
      <c r="G4" s="197"/>
      <c r="H4" s="197"/>
      <c r="I4" s="197"/>
      <c r="J4" s="197"/>
      <c r="K4" s="197"/>
    </row>
    <row r="5" spans="1:12" ht="30">
      <c r="A5" s="16" t="str">
        <f>IF('[2]Validation Checks'!K42="X",'[2]Validation Checks'!E42,"")</f>
        <v xml:space="preserve">Improved Customs clearance processes generating more Customs revenues through faster and more efficient procedures </v>
      </c>
      <c r="B5" s="16" t="str">
        <f>VLOOKUP(A5,[2]DOM!$E$5:$EC$177,2,FALSE)</f>
        <v>Automated Systems for Customs Data (ASYCUDA) programme in cooperation with national customs and tax institutions</v>
      </c>
      <c r="C5" s="16" t="str">
        <f>VLOOKUP(A5,[2]DOM!$E$5:$EC$177,31,FALSE)</f>
        <v xml:space="preserve">Robust Economy </v>
      </c>
      <c r="D5" s="16" t="str">
        <f>VLOOKUP(A5,[2]DOM!$E$5:$EC$177,32,FALSE)</f>
        <v xml:space="preserve">Digitization </v>
      </c>
      <c r="E5" s="16">
        <f t="array" ref="E5">VLOOKUP(A5,[2]DOM!$E$5:$EC$177,{35,37,38},FALSE)</f>
        <v>0</v>
      </c>
      <c r="F5" s="16">
        <f>VLOOKUP(A5,[2]DOM!$E$5:$EC$177,21,FALSE)</f>
        <v>0</v>
      </c>
      <c r="G5" s="16" t="str">
        <f>VLOOKUP(A5,[2]DOM!$E$5:$EC$177,33,FALSE)</f>
        <v>United Nations Conference on Trade and Development (UNCTAD)</v>
      </c>
      <c r="H5" s="16">
        <f t="array" ref="H5">VLOOKUP(A5,[2]DOM!$E$5:$EC$177,{39,40},FALSE)</f>
        <v>0</v>
      </c>
      <c r="I5" s="16">
        <f>VLOOKUP(A5,[2]DOM!$E$5:$EC$177,41,FALSE)</f>
        <v>0</v>
      </c>
      <c r="J5" s="16">
        <f>VLOOKUP(A5,[2]DOM!$E$5:$EC$177,42,FALSE)</f>
        <v>0</v>
      </c>
      <c r="K5" s="17">
        <f>VLOOKUP(A5,[2]DOM!$E$5:$EC$177,127,FALSE)</f>
        <v>0</v>
      </c>
      <c r="L5" s="198"/>
    </row>
    <row r="6" spans="1:12" ht="114" customHeight="1">
      <c r="A6" s="16" t="str">
        <f>IF('[2]Validation Checks'!K70="X",'[2]Validation Checks'!E70,"")</f>
        <v>UNICEF staff and partners have strengthened capacities to generate evidence, monitor and evaluate programs.</v>
      </c>
      <c r="B6" s="16" t="str">
        <f>VLOOKUP(A6,[2]DOM!$E$5:$EC$177,2,FALSE)</f>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
      <c r="C6" s="16" t="str">
        <f>VLOOKUP(A6,[2]DOM!$E$5:$EC$177,31,FALSE)</f>
        <v xml:space="preserve">Robust Economy </v>
      </c>
      <c r="D6" s="16" t="str">
        <f>VLOOKUP(A6,[2]DOM!$E$5:$EC$177,32,FALSE)</f>
        <v>Data Systems</v>
      </c>
      <c r="E6" s="16" t="str">
        <f t="array" ref="E6">VLOOKUP(A6,[2]DOM!$E$5:$EC$177,{35,37,38},FALSE)</f>
        <v>OECS/CSO/NSO/Ministries of Education, Child affairs, Protection, Environment</v>
      </c>
      <c r="F6" s="16">
        <f>VLOOKUP(A6,[2]DOM!$E$5:$EC$177,21,FALSE)</f>
        <v>0</v>
      </c>
      <c r="G6" s="16" t="str">
        <f>VLOOKUP(A6,[2]DOM!$E$5:$EC$177,33,FALSE)</f>
        <v>United Nations Children’s Fund (UNICEF)</v>
      </c>
      <c r="H6" s="16" t="str">
        <f t="array" ref="H6">VLOOKUP(A6,[2]DOM!$E$5:$EC$177,{39,40},FALSE)</f>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
      <c r="I6" s="16" t="str">
        <f>VLOOKUP(A6,[2]DOM!$E$5:$EC$177,41,FALSE)</f>
        <v>1
6</v>
      </c>
      <c r="J6" s="16" t="str">
        <f>VLOOKUP(A6,[2]DOM!$E$5:$EC$177,42,FALSE)</f>
        <v>5
2</v>
      </c>
      <c r="K6" s="17">
        <f>VLOOKUP(A6,[2]DOM!$E$5:$EC$177,127,FALSE)</f>
        <v>100000</v>
      </c>
      <c r="L6" s="198"/>
    </row>
    <row r="7" spans="1:12" ht="101.15" customHeight="1">
      <c r="A7" s="16" t="str">
        <f>IF('[2]Validation Checks'!K84="X",'[2]Validation Checks'!E84,"")</f>
        <v>Education systems are strengthened to meet the challenges. of relevance and the changing context.</v>
      </c>
      <c r="B7" s="16" t="str">
        <f>VLOOKUP(A7,[2]DOM!$E$5:$EC$177,2,FALSE)</f>
        <v>Build climate and disaster resilient education systems. 
Expand equitable access to ECD/ECE. 
Expand the digitalization of the education sector, building on Covi-19 lessons, U-Report and Giga Initiative </v>
      </c>
      <c r="C7" s="16" t="str">
        <f>VLOOKUP(A7,[2]DOM!$E$5:$EC$177,31,FALSE)</f>
        <v xml:space="preserve">Robust Economy </v>
      </c>
      <c r="D7" s="16" t="str">
        <f>VLOOKUP(A7,[2]DOM!$E$5:$EC$177,32,FALSE)</f>
        <v xml:space="preserve">Digitization </v>
      </c>
      <c r="E7" s="16">
        <f t="array" ref="E7">VLOOKUP(A7,[2]DOM!$E$5:$EC$177,{35,37,38},FALSE)</f>
        <v>0</v>
      </c>
      <c r="F7" s="16">
        <f>VLOOKUP(A7,[2]DOM!$E$5:$EC$177,21,FALSE)</f>
        <v>0</v>
      </c>
      <c r="G7" s="16" t="str">
        <f>VLOOKUP(A7,[2]DOM!$E$5:$EC$177,33,FALSE)</f>
        <v>United Nations Children’s Fund (UNICEF)</v>
      </c>
      <c r="H7" s="16" t="str">
        <f t="array" ref="H7">VLOOKUP(A7,[2]DOM!$E$5:$EC$177,{39,40},FALSE)</f>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
      <c r="I7" s="16" t="str">
        <f>VLOOKUP(A7,[2]DOM!$E$5:$EC$177,41,FALSE)</f>
        <v>TBD
0
0</v>
      </c>
      <c r="J7" s="16" t="str">
        <f>VLOOKUP(A7,[2]DOM!$E$5:$EC$177,42,FALSE)</f>
        <v>375,000
7/12
6/12</v>
      </c>
      <c r="K7" s="17">
        <f>VLOOKUP(A7,[2]DOM!$E$5:$EC$177,127,FALSE)</f>
        <v>0</v>
      </c>
      <c r="L7" s="198"/>
    </row>
    <row r="8" spans="1:12" ht="118" customHeight="1">
      <c r="A8" s="16" t="str">
        <f>IF('[2]Validation Checks'!K146="X",'[2]Validation Checks'!E146,"")</f>
        <v>National and regional actors have enhanced capacity for improve governance, crime data management, crime response management and coordination</v>
      </c>
      <c r="B8" s="16" t="str">
        <f>VLOOKUP(A8,[2]DOM!$E$5:$EC$177,2,FALSE)</f>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
      <c r="C8" s="16" t="str">
        <f>VLOOKUP(A8,[2]DOM!$E$5:$EC$177,31,FALSE)</f>
        <v xml:space="preserve">Robust Economy </v>
      </c>
      <c r="D8" s="16" t="str">
        <f>VLOOKUP(A8,[2]DOM!$E$5:$EC$177,32,FALSE)</f>
        <v xml:space="preserve">Digitization </v>
      </c>
      <c r="E8" s="16">
        <f t="array" ref="E8">VLOOKUP(A8,[2]DOM!$E$5:$EC$177,{35,37,38},FALSE)</f>
        <v>0</v>
      </c>
      <c r="F8" s="16" t="str">
        <f>VLOOKUP(A8,[2]DOM!$E$5:$EC$177,21,FALSE)</f>
        <v>Youth</v>
      </c>
      <c r="G8" s="16" t="str">
        <f>VLOOKUP(A8,[2]DOM!$E$5:$EC$177,33,FALSE)</f>
        <v>United Nations Development Programme (UNDP)</v>
      </c>
      <c r="H8" s="16" t="str">
        <f t="array" ref="H8">VLOOKUP(A8,[2]DOM!$E$5:$EC$177,{39,40},FALSE)</f>
        <v xml:space="preserve">Number of risk-informed gender responsive climate change adaptation actions implemented in sectors identified in the National </v>
      </c>
      <c r="I8" s="16">
        <f>VLOOKUP(A8,[2]DOM!$E$5:$EC$177,41,FALSE)</f>
        <v>0</v>
      </c>
      <c r="J8" s="16">
        <f>VLOOKUP(A8,[2]DOM!$E$5:$EC$177,42,FALSE)</f>
        <v>0</v>
      </c>
      <c r="K8" s="17">
        <f>VLOOKUP(A8,[2]DOM!$E$5:$EC$177,127,FALSE)</f>
        <v>470114.125</v>
      </c>
      <c r="L8" s="198"/>
    </row>
    <row r="9" spans="1:12" ht="84.65" customHeight="1">
      <c r="A9" s="16" t="str">
        <f>IF('[2]Validation Checks'!K32="X",'[2]Validation Checks'!E32,"")</f>
        <v>Small businesses and governments have enhanced capacities and access to sustainable financing for shock responsive, digital transformation and blue economy development</v>
      </c>
      <c r="B9" s="16" t="str">
        <f>VLOOKUP(A9,[2]DOM!$E$5:$EC$177,2,FALSE)</f>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
      <c r="C9" s="16" t="str">
        <f>VLOOKUP(A9,[2]DOM!$E$5:$EC$177,31,FALSE)</f>
        <v xml:space="preserve">Robust Economy </v>
      </c>
      <c r="D9" s="16" t="str">
        <f>VLOOKUP(A9,[2]DOM!$E$5:$EC$177,32,FALSE)</f>
        <v xml:space="preserve">Digitization </v>
      </c>
      <c r="E9" s="16" t="str">
        <f t="array" ref="E9">VLOOKUP(A9,[2]DOM!$E$5:$EC$177,{35,37,38},FALSE)</f>
        <v>University of the West, Indies Open Campus; Frankfurt School; Ministry of Tourism; Ministry of Public Works and the Digital Economy, Caribbean Tourism Organisation</v>
      </c>
      <c r="F9" s="16" t="str">
        <f>VLOOKUP(A9,[2]DOM!$E$5:$EC$177,21,FALSE)</f>
        <v>Women and Girls</v>
      </c>
      <c r="G9" s="16" t="str">
        <f>VLOOKUP(A9,[2]DOM!$E$5:$EC$177,33,FALSE)</f>
        <v>United Nations Development Programme (UNDP)</v>
      </c>
      <c r="H9" s="16" t="str">
        <f t="array" ref="H9">VLOOKUP(A9,[2]DOM!$E$5:$EC$177,{39,40},FALSE)</f>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
      <c r="I9" s="16">
        <f>VLOOKUP(A9,[2]DOM!$E$5:$EC$177,41,FALSE)</f>
        <v>0</v>
      </c>
      <c r="J9" s="16">
        <f>VLOOKUP(A9,[2]DOM!$E$5:$EC$177,42,FALSE)</f>
        <v>0</v>
      </c>
      <c r="K9" s="17">
        <f>VLOOKUP(A9,[2]DOM!$E$5:$EC$177,127,FALSE)</f>
        <v>116800</v>
      </c>
      <c r="L9" s="198"/>
    </row>
    <row r="10" spans="1:12" ht="30">
      <c r="A10" s="16" t="str">
        <f>IF('[2]Validation Checks'!K13="X",'[2]Validation Checks'!E13,"")</f>
        <v>MoA, with FAO´s support, establishes a Digital Agriculture Strategy; Government institutions and farmers are equipped with and adopt selected digital</v>
      </c>
      <c r="B10" s="16">
        <f>VLOOKUP(A10,[2]DOM!$E$5:$EC$177,2,FALSE)</f>
        <v>0</v>
      </c>
      <c r="C10" s="16" t="str">
        <f>VLOOKUP(A10,[2]DOM!$E$5:$EC$177,31,FALSE)</f>
        <v xml:space="preserve">Robust Economy </v>
      </c>
      <c r="D10" s="16" t="str">
        <f>VLOOKUP(A10,[2]DOM!$E$5:$EC$177,32,FALSE)</f>
        <v xml:space="preserve">Digitization </v>
      </c>
      <c r="E10" s="16">
        <f t="array" ref="E10">VLOOKUP(A10,[2]DOM!$E$5:$EC$177,{35,37,38},FALSE)</f>
        <v>0</v>
      </c>
      <c r="F10" s="16">
        <f>VLOOKUP(A10,[2]DOM!$E$5:$EC$177,21,FALSE)</f>
        <v>0</v>
      </c>
      <c r="G10" s="16" t="str">
        <f>VLOOKUP(A10,[2]DOM!$E$5:$EC$177,33,FALSE)</f>
        <v>Food and Agriculture Organization of the United Nations (FAO)</v>
      </c>
      <c r="H10" s="16">
        <f t="array" ref="H10">VLOOKUP(A10,[2]DOM!$E$5:$EC$177,{39,40},FALSE)</f>
        <v>0</v>
      </c>
      <c r="I10" s="16">
        <f>VLOOKUP(A10,[2]DOM!$E$5:$EC$177,41,FALSE)</f>
        <v>0</v>
      </c>
      <c r="J10" s="16">
        <f>VLOOKUP(A10,[2]DOM!$E$5:$EC$177,42,FALSE)</f>
        <v>0</v>
      </c>
      <c r="K10" s="17">
        <f>VLOOKUP(A10,[2]DOM!$E$5:$EC$177,127,FALSE)</f>
        <v>169000</v>
      </c>
      <c r="L10" s="198"/>
    </row>
    <row r="11" spans="1:12" ht="18.5">
      <c r="A11" s="197" t="s">
        <v>549</v>
      </c>
      <c r="B11" s="197"/>
      <c r="C11" s="197"/>
      <c r="D11" s="197"/>
      <c r="E11" s="197"/>
      <c r="F11" s="197"/>
      <c r="G11" s="197"/>
      <c r="H11" s="197"/>
      <c r="I11" s="197"/>
      <c r="J11" s="197"/>
      <c r="K11" s="197"/>
      <c r="L11" s="198"/>
    </row>
    <row r="12" spans="1:12" ht="160">
      <c r="A12" s="16" t="str">
        <f>IF('[2]Validation Checks'!K8="X",'[2]Validation Checks'!E8,"")</f>
        <v>Strengthened competitiveness and resilience among MSMEs owned by marginalised groups (especially those in the agri-business, energy, care, orange and silver economies)</v>
      </c>
      <c r="B12" s="16" t="str">
        <f>VLOOKUP(A12,[2]DOM!$E$5:$EC$177,2,FALSE)</f>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12" s="16" t="str">
        <f>VLOOKUP(A12,[2]DOM!$E$5:$EC$177,31,FALSE)</f>
        <v xml:space="preserve">Strengthened Institutional Systems </v>
      </c>
      <c r="D12" s="16" t="str">
        <f>VLOOKUP(A12,[2]DOM!$E$5:$EC$177,32,FALSE)</f>
        <v>Sustainable Financing  </v>
      </c>
      <c r="E12" s="16" t="str">
        <f t="array" ref="E12">VLOOKUP(A12,[2]DOM!$E$5:$EC$177,{35,37,38},FALSE)</f>
        <v>UWI; SGU; CDEMA</v>
      </c>
      <c r="F12" s="16" t="str">
        <f>VLOOKUP(A12,[2]DOM!$E$5:$EC$177,21,FALSE)</f>
        <v>Women and Girls</v>
      </c>
      <c r="G12" s="16" t="str">
        <f>VLOOKUP(A12,[2]DOM!$E$5:$EC$177,33,FALSE)</f>
        <v>United Nations Entity for Gender Equality and the Empowerment of Women (UN Women)</v>
      </c>
      <c r="H12" s="16" t="str">
        <f t="array" ref="H12">VLOOKUP(A12,[2]DOM!$E$5:$EC$177,{39,40},FALSE)</f>
        <v>Number of tools introduced that support innovative financing and accountability, including related to digital financing, for gender equality</v>
      </c>
      <c r="I12" s="16">
        <f>VLOOKUP(A12,[2]DOM!$E$5:$EC$177,41,FALSE)</f>
        <v>0</v>
      </c>
      <c r="J12" s="16">
        <f>VLOOKUP(A12,[2]DOM!$E$5:$EC$177,42,FALSE)</f>
        <v>0</v>
      </c>
      <c r="K12" s="17">
        <f>VLOOKUP(A12,[2]DOM!$E$5:$EC$177,127,FALSE)</f>
        <v>83600</v>
      </c>
      <c r="L12" s="198"/>
    </row>
    <row r="13" spans="1:12" ht="73" customHeight="1">
      <c r="A13" s="16" t="str">
        <f>IF('[2]Validation Checks'!K9="X",'[2]Validation Checks'!E9,"")</f>
        <v>Increased funds and capacities among FIs to contribute to gender-responsive innovative financing.</v>
      </c>
      <c r="B13" s="16" t="str">
        <f>VLOOKUP(A13,[2]DOM!$E$5:$EC$177,2,FALSE)</f>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13" s="16" t="str">
        <f>VLOOKUP(A13,[2]DOM!$E$5:$EC$177,31,FALSE)</f>
        <v xml:space="preserve">Strengthened Institutional Systems </v>
      </c>
      <c r="D13" s="16" t="str">
        <f>VLOOKUP(A13,[2]DOM!$E$5:$EC$177,32,FALSE)</f>
        <v>Sustainable Financing  </v>
      </c>
      <c r="E13" s="16">
        <f t="array" ref="E13">VLOOKUP(A13,[2]DOM!$E$5:$EC$177,{35,37,38},FALSE)</f>
        <v>0</v>
      </c>
      <c r="F13" s="16" t="str">
        <f>VLOOKUP(A13,[2]DOM!$E$5:$EC$177,21,FALSE)</f>
        <v>Women and Girls</v>
      </c>
      <c r="G13" s="16" t="str">
        <f>VLOOKUP(A13,[2]DOM!$E$5:$EC$177,33,FALSE)</f>
        <v>United Nations Entity for Gender Equality and the Empowerment of Women (UN Women)</v>
      </c>
      <c r="H13" s="16" t="str">
        <f t="array" ref="H13">VLOOKUP(A13,[2]DOM!$E$5:$EC$177,{39,40},FALSE)</f>
        <v>Number of partners with capacities to integrate gender equality into fiscal laws/policies/standards; Number of gender financing assessments conducted by government partners</v>
      </c>
      <c r="I13" s="16">
        <f>VLOOKUP(A13,[2]DOM!$E$5:$EC$177,41,FALSE)</f>
        <v>0</v>
      </c>
      <c r="J13" s="16">
        <f>VLOOKUP(A13,[2]DOM!$E$5:$EC$177,42,FALSE)</f>
        <v>0</v>
      </c>
      <c r="K13" s="17">
        <f>VLOOKUP(A13,[2]DOM!$E$5:$EC$177,127,FALSE)</f>
        <v>66500</v>
      </c>
      <c r="L13" s="198"/>
    </row>
    <row r="14" spans="1:12" ht="220">
      <c r="A14" s="16" t="str">
        <f>IF('[2]Validation Checks'!K10="X",'[2]Validation Checks'!E10,"")</f>
        <v>Enhanced capacities across the private sector and governments to create an enabling environment for gender equality and women’s empowerment.</v>
      </c>
      <c r="B14" s="16" t="str">
        <f>VLOOKUP(A14,[2]DOM!$E$5:$EC$177,2,FALSE)</f>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
      <c r="C14" s="16" t="str">
        <f>VLOOKUP(A14,[2]DOM!$E$5:$EC$177,31,FALSE)</f>
        <v xml:space="preserve">Strengthened Institutional Systems </v>
      </c>
      <c r="D14" s="16" t="str">
        <f>VLOOKUP(A14,[2]DOM!$E$5:$EC$177,32,FALSE)</f>
        <v>Sustainable Financing  </v>
      </c>
      <c r="E14" s="16">
        <f t="array" ref="E14">VLOOKUP(A14,[2]DOM!$E$5:$EC$177,{35,37,38},FALSE)</f>
        <v>0</v>
      </c>
      <c r="F14" s="16" t="str">
        <f>VLOOKUP(A14,[2]DOM!$E$5:$EC$177,21,FALSE)</f>
        <v>Women and Girls</v>
      </c>
      <c r="G14" s="16" t="str">
        <f>VLOOKUP(A14,[2]DOM!$E$5:$EC$177,33,FALSE)</f>
        <v>United Nations Entity for Gender Equality and the Empowerment of Women (UN Women)</v>
      </c>
      <c r="H14" s="16" t="str">
        <f t="array" ref="H14">VLOOKUP(A14,[2]DOM!$E$5:$EC$177,{39,40},FALSE)</f>
        <v>Number of gender financing assessments conducted by government partners; Number of national partners with capacities to apply Gender Responsive Budgeting tools in the budget cycle</v>
      </c>
      <c r="I14" s="16">
        <f>VLOOKUP(A14,[2]DOM!$E$5:$EC$177,41,FALSE)</f>
        <v>0</v>
      </c>
      <c r="J14" s="16">
        <f>VLOOKUP(A14,[2]DOM!$E$5:$EC$177,42,FALSE)</f>
        <v>0</v>
      </c>
      <c r="K14" s="17">
        <f>VLOOKUP(A14,[2]DOM!$E$5:$EC$177,127,FALSE)</f>
        <v>87000</v>
      </c>
      <c r="L14" s="198"/>
    </row>
    <row r="15" spans="1:12" ht="18.5">
      <c r="A15" s="197" t="s">
        <v>550</v>
      </c>
      <c r="B15" s="197"/>
      <c r="C15" s="197"/>
      <c r="D15" s="197"/>
      <c r="E15" s="197"/>
      <c r="F15" s="197"/>
      <c r="G15" s="197"/>
      <c r="H15" s="197"/>
      <c r="I15" s="197"/>
      <c r="J15" s="197"/>
      <c r="K15" s="197"/>
      <c r="L15" s="198"/>
    </row>
    <row r="16" spans="1:12" ht="50">
      <c r="A16" s="16" t="str">
        <f>IF('[2]Validation Checks'!K11="X",'[2]Validation Checks'!E11,"")</f>
        <v>MoA, DoF and fisherfolk with support from FAO, identify investment opportunities on the basis of Fishery value chain assessments (including aquaculture and mariculture) and business cases developed to facilitate financing.</v>
      </c>
      <c r="B16" s="16">
        <f>VLOOKUP(A16,[2]DOM!$E$5:$EC$177,2,FALSE)</f>
        <v>0</v>
      </c>
      <c r="C16" s="16" t="str">
        <f>VLOOKUP(A16,[2]DOM!$E$5:$EC$177,31,FALSE)</f>
        <v>Protected and Sustainably Leveraged Natural and Other Unique Assets</v>
      </c>
      <c r="D16" s="16" t="str">
        <f>VLOOKUP(A16,[2]DOM!$E$5:$EC$177,32,FALSE)</f>
        <v>Tailored Policy Support &amp; Technical Assistance</v>
      </c>
      <c r="E16" s="16">
        <f t="array" ref="E16">VLOOKUP(A16,[2]DOM!$E$5:$EC$177,{35,37,38},FALSE)</f>
        <v>0</v>
      </c>
      <c r="F16" s="16">
        <f>VLOOKUP(A16,[2]DOM!$E$5:$EC$177,21,FALSE)</f>
        <v>0</v>
      </c>
      <c r="G16" s="16" t="str">
        <f>VLOOKUP(A16,[2]DOM!$E$5:$EC$177,33,FALSE)</f>
        <v>Food and Agriculture Organization of the United Nations (FAO)</v>
      </c>
      <c r="H16" s="16">
        <f t="array" ref="H16">VLOOKUP(A16,[2]DOM!$E$5:$EC$177,{39,40},FALSE)</f>
        <v>0</v>
      </c>
      <c r="I16" s="16">
        <f>VLOOKUP(A16,[2]DOM!$E$5:$EC$177,41,FALSE)</f>
        <v>0</v>
      </c>
      <c r="J16" s="16">
        <f>VLOOKUP(A16,[2]DOM!$E$5:$EC$177,42,FALSE)</f>
        <v>0</v>
      </c>
      <c r="K16" s="17">
        <f>VLOOKUP(A16,[2]DOM!$E$5:$EC$177,127,FALSE)</f>
        <v>357000</v>
      </c>
      <c r="L16" s="198"/>
    </row>
    <row r="17" spans="1:13" ht="40">
      <c r="A17" s="16" t="str">
        <f>IF('[2]Validation Checks'!K16="X",'[2]Validation Checks'!E16,"")</f>
        <v>Enhanced capacity of enterprises for promoting  circular, resource-efficient and sustainable consumption and production practices</v>
      </c>
      <c r="B17" s="16" t="str">
        <f>VLOOKUP(A17,[2]DOM!$E$5:$EC$177,2,FALSE)</f>
        <v>ILO's activities will focus on support to national counterparts and enterprises through business supporting programme and capacity building activities</v>
      </c>
      <c r="C17" s="16" t="str">
        <f>VLOOKUP(A17,[2]DOM!$E$5:$EC$177,31,FALSE)</f>
        <v>Protected and Sustainably Leveraged Natural and Other Unique Assets</v>
      </c>
      <c r="D17" s="16" t="str">
        <f>VLOOKUP(A17,[2]DOM!$E$5:$EC$177,32,FALSE)</f>
        <v>Tailored Policy Support &amp; Technical Assistance</v>
      </c>
      <c r="E17" s="16">
        <f t="array" ref="E17">VLOOKUP(A17,[2]DOM!$E$5:$EC$177,{35,37,38},FALSE)</f>
        <v>0</v>
      </c>
      <c r="F17" s="16">
        <f>VLOOKUP(A17,[2]DOM!$E$5:$EC$177,21,FALSE)</f>
        <v>0</v>
      </c>
      <c r="G17" s="16" t="str">
        <f>VLOOKUP(A17,[2]DOM!$E$5:$EC$177,33,FALSE)</f>
        <v>International Labour Organization (ILO)</v>
      </c>
      <c r="H17" s="16">
        <f t="array" ref="H17">VLOOKUP(A17,[2]DOM!$E$5:$EC$177,{39,40},FALSE)</f>
        <v>0</v>
      </c>
      <c r="I17" s="16">
        <f>VLOOKUP(A17,[2]DOM!$E$5:$EC$177,41,FALSE)</f>
        <v>0</v>
      </c>
      <c r="J17" s="16">
        <f>VLOOKUP(A17,[2]DOM!$E$5:$EC$177,42,FALSE)</f>
        <v>0</v>
      </c>
      <c r="K17" s="17">
        <f>VLOOKUP(A17,[2]DOM!$E$5:$EC$177,127,FALSE)</f>
        <v>0</v>
      </c>
      <c r="L17" s="198"/>
      <c r="M17" s="198"/>
    </row>
    <row r="18" spans="1:13" ht="90">
      <c r="A18" s="16" t="str">
        <f>IF('[2]Validation Checks'!K56="X",'[2]Validation Checks'!E56,"")</f>
        <v>National governments and regional institutions have increased capacity to collect, analyse and utilize data and information to address structural inequalities and ensure the advancement of those at risk of being left furthest behind</v>
      </c>
      <c r="B18" s="16" t="str">
        <f>VLOOKUP(A18,[2]DOM!$E$5:$EC$177,2,FALSE)</f>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
      <c r="C18" s="16" t="str">
        <f>VLOOKUP(A18,[2]DOM!$E$5:$EC$177,31,FALSE)</f>
        <v>Protected and Sustainably Leveraged Natural and Other Unique Assets</v>
      </c>
      <c r="D18" s="16" t="str">
        <f>VLOOKUP(A18,[2]DOM!$E$5:$EC$177,32,FALSE)</f>
        <v>Tailored Policy Support &amp; Technical Assistance</v>
      </c>
      <c r="E18" s="16">
        <f t="array" ref="E18">VLOOKUP(A18,[2]DOM!$E$5:$EC$177,{35,37,38},FALSE)</f>
        <v>0</v>
      </c>
      <c r="F18" s="16">
        <f>VLOOKUP(A18,[2]DOM!$E$5:$EC$177,21,FALSE)</f>
        <v>0</v>
      </c>
      <c r="G18" s="16" t="str">
        <f>VLOOKUP(A18,[2]DOM!$E$5:$EC$177,33,FALSE)</f>
        <v>United Nations Population Fund (UNFPA)</v>
      </c>
      <c r="H18" s="16">
        <f t="array" ref="H18">VLOOKUP(A18,[2]DOM!$E$5:$EC$177,{39,40},FALSE)</f>
        <v>0</v>
      </c>
      <c r="I18" s="16">
        <f>VLOOKUP(A18,[2]DOM!$E$5:$EC$177,41,FALSE)</f>
        <v>0</v>
      </c>
      <c r="J18" s="16">
        <f>VLOOKUP(A18,[2]DOM!$E$5:$EC$177,42,FALSE)</f>
        <v>0</v>
      </c>
      <c r="K18" s="17">
        <f>VLOOKUP(A18,[2]DOM!$E$5:$EC$177,127,FALSE)</f>
        <v>0</v>
      </c>
      <c r="L18" s="198"/>
    </row>
    <row r="19" spans="1:13" ht="30">
      <c r="A19" s="16" t="str">
        <f>IF('[2]Validation Checks'!K66="X",'[2]Validation Checks'!E66,"")</f>
        <v>Capacity building sessions conducted with Government for the implementation of the Global Compact on Migration and participation in the IMRF.</v>
      </c>
      <c r="B19" s="16" t="str">
        <f>VLOOKUP(A19,[2]DOM!$E$5:$EC$177,2,FALSE)</f>
        <v xml:space="preserve">Capacity of the UNCTs &amp; UNST will be strengthened to support Governments on Global Compact on Migration implementation </v>
      </c>
      <c r="C19" s="16" t="str">
        <f>VLOOKUP(A19,[2]DOM!$E$5:$EC$177,31,FALSE)</f>
        <v>Protected and Sustainably Leveraged Natural and Other Unique Assets</v>
      </c>
      <c r="D19" s="16" t="str">
        <f>VLOOKUP(A19,[2]DOM!$E$5:$EC$177,32,FALSE)</f>
        <v>Tailored Policy Support &amp; Technical Assistance</v>
      </c>
      <c r="E19" s="16">
        <f t="array" ref="E19">VLOOKUP(A19,[2]DOM!$E$5:$EC$177,{35,37,38},FALSE)</f>
        <v>0</v>
      </c>
      <c r="F19" s="16">
        <f>VLOOKUP(A19,[2]DOM!$E$5:$EC$177,21,FALSE)</f>
        <v>0</v>
      </c>
      <c r="G19" s="16" t="str">
        <f>VLOOKUP(A19,[2]DOM!$E$5:$EC$177,33,FALSE)</f>
        <v>International Organization for Migration (IOM)</v>
      </c>
      <c r="H19" s="16">
        <f t="array" ref="H19">VLOOKUP(A19,[2]DOM!$E$5:$EC$177,{39,40},FALSE)</f>
        <v>0</v>
      </c>
      <c r="I19" s="16">
        <f>VLOOKUP(A19,[2]DOM!$E$5:$EC$177,41,FALSE)</f>
        <v>0</v>
      </c>
      <c r="J19" s="16">
        <f>VLOOKUP(A19,[2]DOM!$E$5:$EC$177,42,FALSE)</f>
        <v>0</v>
      </c>
      <c r="K19" s="17">
        <f>VLOOKUP(A19,[2]DOM!$E$5:$EC$177,127,FALSE)</f>
        <v>0</v>
      </c>
      <c r="L19" s="198"/>
    </row>
    <row r="20" spans="1:13" ht="18.649999999999999" customHeight="1">
      <c r="A20" s="16" t="str">
        <f>IF('[2]Validation Checks'!K68="X",'[2]Validation Checks'!E68,"")</f>
        <v>Regional consultations and meetings on migration thematic areas held with governments</v>
      </c>
      <c r="B20" s="16">
        <f>VLOOKUP(A20,[2]DOM!$E$5:$EC$177,2,FALSE)</f>
        <v>0</v>
      </c>
      <c r="C20" s="16" t="str">
        <f>VLOOKUP(A20,[2]DOM!$E$5:$EC$177,31,FALSE)</f>
        <v>Protected and Sustainably Leveraged Natural and Other Unique Assets</v>
      </c>
      <c r="D20" s="16" t="str">
        <f>VLOOKUP(A20,[2]DOM!$E$5:$EC$177,32,FALSE)</f>
        <v>Tailored Policy Support &amp; Technical Assistance</v>
      </c>
      <c r="E20" s="16">
        <f t="array" ref="E20">VLOOKUP(A20,[2]DOM!$E$5:$EC$177,{35,37,38},FALSE)</f>
        <v>0</v>
      </c>
      <c r="F20" s="16">
        <f>VLOOKUP(A20,[2]DOM!$E$5:$EC$177,21,FALSE)</f>
        <v>0</v>
      </c>
      <c r="G20" s="16" t="str">
        <f>VLOOKUP(A20,[2]DOM!$E$5:$EC$177,33,FALSE)</f>
        <v>International Organization for Migration (IOM)</v>
      </c>
      <c r="H20" s="16">
        <f t="array" ref="H20">VLOOKUP(A20,[2]DOM!$E$5:$EC$177,{39,40},FALSE)</f>
        <v>0</v>
      </c>
      <c r="I20" s="16">
        <f>VLOOKUP(A20,[2]DOM!$E$5:$EC$177,41,FALSE)</f>
        <v>0</v>
      </c>
      <c r="J20" s="16">
        <f>VLOOKUP(A20,[2]DOM!$E$5:$EC$177,42,FALSE)</f>
        <v>0</v>
      </c>
      <c r="K20" s="17">
        <f>VLOOKUP(A20,[2]DOM!$E$5:$EC$177,127,FALSE)</f>
        <v>0</v>
      </c>
      <c r="L20" s="198"/>
    </row>
    <row r="21" spans="1:13" ht="30">
      <c r="A21" s="16" t="str">
        <f>IF('[2]Validation Checks'!K71="X",'[2]Validation Checks'!E71,"")</f>
        <v>Integrated Health Services Delivery Networks strengthened to provide comprehensive and quality health services particularly at the first level of care</v>
      </c>
      <c r="B21" s="16">
        <f>VLOOKUP(A21,[2]DOM!$E$5:$EC$177,2,FALSE)</f>
        <v>0</v>
      </c>
      <c r="C21" s="16" t="str">
        <f>VLOOKUP(A21,[2]DOM!$E$5:$EC$177,31,FALSE)</f>
        <v>Protected and Sustainably Leveraged Natural and Other Unique Assets</v>
      </c>
      <c r="D21" s="16" t="str">
        <f>VLOOKUP(A21,[2]DOM!$E$5:$EC$177,32,FALSE)</f>
        <v>Tailored Policy Support &amp; Technical Assistance</v>
      </c>
      <c r="E21" s="16">
        <f t="array" ref="E21">VLOOKUP(A21,[2]DOM!$E$5:$EC$177,{35,37,38},FALSE)</f>
        <v>0</v>
      </c>
      <c r="F21" s="16">
        <f>VLOOKUP(A21,[2]DOM!$E$5:$EC$177,21,FALSE)</f>
        <v>0</v>
      </c>
      <c r="G21" s="16" t="str">
        <f>VLOOKUP(A21,[2]DOM!$E$5:$EC$177,33,FALSE)</f>
        <v>Pan American Health Organization (PAHO/WHO)</v>
      </c>
      <c r="H21" s="16">
        <f t="array" ref="H21">VLOOKUP(A21,[2]DOM!$E$5:$EC$177,{39,40},FALSE)</f>
        <v>0</v>
      </c>
      <c r="I21" s="16">
        <f>VLOOKUP(A21,[2]DOM!$E$5:$EC$177,41,FALSE)</f>
        <v>0</v>
      </c>
      <c r="J21" s="16">
        <f>VLOOKUP(A21,[2]DOM!$E$5:$EC$177,42,FALSE)</f>
        <v>0</v>
      </c>
      <c r="K21" s="17">
        <f>VLOOKUP(A21,[2]DOM!$E$5:$EC$177,127,FALSE)</f>
        <v>0</v>
      </c>
      <c r="L21" s="198"/>
    </row>
    <row r="22" spans="1:13" ht="30">
      <c r="A22" s="16" t="str">
        <f>IF('[2]Validation Checks'!K72="X",'[2]Validation Checks'!E72,"")</f>
        <v>Implementation of strategies to enhance women, children, neonatal and adolescent health strengthened</v>
      </c>
      <c r="B22" s="16" t="str">
        <f>VLOOKUP(A22,[2]DOM!$E$5:$EC$177,2,FALSE)</f>
        <v>Implementation of the Plan of Action for Women's Children and Adolescents" Health</v>
      </c>
      <c r="C22" s="16" t="str">
        <f>VLOOKUP(A22,[2]DOM!$E$5:$EC$177,31,FALSE)</f>
        <v>Protected and Sustainably Leveraged Natural and Other Unique Assets</v>
      </c>
      <c r="D22" s="16" t="str">
        <f>VLOOKUP(A22,[2]DOM!$E$5:$EC$177,32,FALSE)</f>
        <v>Tailored Policy Support &amp; Technical Assistance</v>
      </c>
      <c r="E22" s="16">
        <f t="array" ref="E22">VLOOKUP(A22,[2]DOM!$E$5:$EC$177,{35,37,38},FALSE)</f>
        <v>0</v>
      </c>
      <c r="F22" s="16">
        <f>VLOOKUP(A22,[2]DOM!$E$5:$EC$177,21,FALSE)</f>
        <v>0</v>
      </c>
      <c r="G22" s="16" t="str">
        <f>VLOOKUP(A22,[2]DOM!$E$5:$EC$177,33,FALSE)</f>
        <v>Pan American Health Organization (PAHO/WHO)</v>
      </c>
      <c r="H22" s="16">
        <f t="array" ref="H22">VLOOKUP(A22,[2]DOM!$E$5:$EC$177,{39,40},FALSE)</f>
        <v>0</v>
      </c>
      <c r="I22" s="16">
        <f>VLOOKUP(A22,[2]DOM!$E$5:$EC$177,41,FALSE)</f>
        <v>0</v>
      </c>
      <c r="J22" s="16">
        <f>VLOOKUP(A22,[2]DOM!$E$5:$EC$177,42,FALSE)</f>
        <v>0</v>
      </c>
      <c r="K22" s="17">
        <f>VLOOKUP(A22,[2]DOM!$E$5:$EC$177,127,FALSE)</f>
        <v>0</v>
      </c>
      <c r="L22" s="198"/>
    </row>
    <row r="23" spans="1:13" ht="30">
      <c r="A23" s="16" t="str">
        <f>IF('[2]Validation Checks'!K73="X",'[2]Validation Checks'!E73,"")</f>
        <v xml:space="preserve">Programs to address HIV, TB, viral hepatitis, arboviruses and vaccine preventable diseases prevention and treatment strengthened </v>
      </c>
      <c r="B23" s="16">
        <f>VLOOKUP(A23,[2]DOM!$E$5:$EC$177,2,FALSE)</f>
        <v>0</v>
      </c>
      <c r="C23" s="16" t="str">
        <f>VLOOKUP(A23,[2]DOM!$E$5:$EC$177,31,FALSE)</f>
        <v>Protected and Sustainably Leveraged Natural and Other Unique Assets</v>
      </c>
      <c r="D23" s="16" t="str">
        <f>VLOOKUP(A23,[2]DOM!$E$5:$EC$177,32,FALSE)</f>
        <v>Tailored Policy Support &amp; Technical Assistance</v>
      </c>
      <c r="E23" s="16">
        <f t="array" ref="E23">VLOOKUP(A23,[2]DOM!$E$5:$EC$177,{35,37,38},FALSE)</f>
        <v>0</v>
      </c>
      <c r="F23" s="16">
        <f>VLOOKUP(A23,[2]DOM!$E$5:$EC$177,21,FALSE)</f>
        <v>0</v>
      </c>
      <c r="G23" s="16" t="str">
        <f>VLOOKUP(A23,[2]DOM!$E$5:$EC$177,33,FALSE)</f>
        <v>Pan American Health Organization (PAHO/WHO)</v>
      </c>
      <c r="H23" s="16">
        <f t="array" ref="H23">VLOOKUP(A23,[2]DOM!$E$5:$EC$177,{39,40},FALSE)</f>
        <v>0</v>
      </c>
      <c r="I23" s="16">
        <f>VLOOKUP(A23,[2]DOM!$E$5:$EC$177,41,FALSE)</f>
        <v>0</v>
      </c>
      <c r="J23" s="16">
        <f>VLOOKUP(A23,[2]DOM!$E$5:$EC$177,42,FALSE)</f>
        <v>0</v>
      </c>
      <c r="K23" s="17">
        <f>VLOOKUP(A23,[2]DOM!$E$5:$EC$177,127,FALSE)</f>
        <v>0</v>
      </c>
      <c r="L23" s="198"/>
    </row>
    <row r="24" spans="1:13" ht="60">
      <c r="A24" s="16" t="str">
        <f>IF('[2]Validation Checks'!K74="X",'[2]Validation Checks'!E74,"")</f>
        <v>Cancer prevention and control strategies developed</v>
      </c>
      <c r="B24" s="16" t="str">
        <f>VLOOKUP(A24,[2]DOM!$E$5:$EC$177,2,FALSE)</f>
        <v>Cervical Cancer Elimination Initiative. Screening component: 70% of women screened using a high-performance test by the age of 35, and again by the age of 45 by 2030.  Develop Plan of Action inclusive of screening strategies.  To accomplish this the countries will introduce or scale up HPV testing.</v>
      </c>
      <c r="C24" s="16" t="str">
        <f>VLOOKUP(A24,[2]DOM!$E$5:$EC$177,31,FALSE)</f>
        <v>Protected and Sustainably Leveraged Natural and Other Unique Assets</v>
      </c>
      <c r="D24" s="16" t="str">
        <f>VLOOKUP(A24,[2]DOM!$E$5:$EC$177,32,FALSE)</f>
        <v>Tailored Policy Support &amp; Technical Assistance</v>
      </c>
      <c r="E24" s="16">
        <f t="array" ref="E24">VLOOKUP(A24,[2]DOM!$E$5:$EC$177,{35,37,38},FALSE)</f>
        <v>0</v>
      </c>
      <c r="F24" s="16">
        <f>VLOOKUP(A24,[2]DOM!$E$5:$EC$177,21,FALSE)</f>
        <v>0</v>
      </c>
      <c r="G24" s="16" t="str">
        <f>VLOOKUP(A24,[2]DOM!$E$5:$EC$177,33,FALSE)</f>
        <v>Pan American Health Organization (PAHO/WHO)</v>
      </c>
      <c r="H24" s="16">
        <f t="array" ref="H24">VLOOKUP(A24,[2]DOM!$E$5:$EC$177,{39,40},FALSE)</f>
        <v>0</v>
      </c>
      <c r="I24" s="16">
        <f>VLOOKUP(A24,[2]DOM!$E$5:$EC$177,41,FALSE)</f>
        <v>0</v>
      </c>
      <c r="J24" s="16">
        <f>VLOOKUP(A24,[2]DOM!$E$5:$EC$177,42,FALSE)</f>
        <v>0</v>
      </c>
      <c r="K24" s="17">
        <f>VLOOKUP(A24,[2]DOM!$E$5:$EC$177,127,FALSE)</f>
        <v>0</v>
      </c>
      <c r="L24" s="198"/>
    </row>
    <row r="25" spans="1:13" ht="20">
      <c r="A25" s="16" t="str">
        <f>IF('[2]Validation Checks'!K76="X",'[2]Validation Checks'!E76,"")</f>
        <v>Developed and implemented health financing mechanisms to increase fiscal space for health</v>
      </c>
      <c r="B25" s="16">
        <f>VLOOKUP(A25,[2]DOM!$E$5:$EC$177,2,FALSE)</f>
        <v>0</v>
      </c>
      <c r="C25" s="16" t="str">
        <f>VLOOKUP(A25,[2]DOM!$E$5:$EC$177,31,FALSE)</f>
        <v>Protected and Sustainably Leveraged Natural and Other Unique Assets</v>
      </c>
      <c r="D25" s="16" t="str">
        <f>VLOOKUP(A25,[2]DOM!$E$5:$EC$177,32,FALSE)</f>
        <v>Tailored Policy Support &amp; Technical Assistance</v>
      </c>
      <c r="E25" s="16">
        <f t="array" ref="E25">VLOOKUP(A25,[2]DOM!$E$5:$EC$177,{35,37,38},FALSE)</f>
        <v>0</v>
      </c>
      <c r="F25" s="16">
        <f>VLOOKUP(A25,[2]DOM!$E$5:$EC$177,21,FALSE)</f>
        <v>0</v>
      </c>
      <c r="G25" s="16" t="str">
        <f>VLOOKUP(A25,[2]DOM!$E$5:$EC$177,33,FALSE)</f>
        <v>Pan American Health Organization (PAHO/WHO)</v>
      </c>
      <c r="H25" s="16">
        <f t="array" ref="H25">VLOOKUP(A25,[2]DOM!$E$5:$EC$177,{39,40},FALSE)</f>
        <v>0</v>
      </c>
      <c r="I25" s="16">
        <f>VLOOKUP(A25,[2]DOM!$E$5:$EC$177,41,FALSE)</f>
        <v>0</v>
      </c>
      <c r="J25" s="16">
        <f>VLOOKUP(A25,[2]DOM!$E$5:$EC$177,42,FALSE)</f>
        <v>0</v>
      </c>
      <c r="K25" s="17">
        <f>VLOOKUP(A25,[2]DOM!$E$5:$EC$177,127,FALSE)</f>
        <v>0</v>
      </c>
      <c r="L25" s="198"/>
    </row>
    <row r="26" spans="1:13" ht="20">
      <c r="A26" s="16" t="str">
        <f>IF('[2]Validation Checks'!K77="X",'[2]Validation Checks'!E77,"")</f>
        <v>Emergency preparedness and IHR capacities assessed and strengthened</v>
      </c>
      <c r="B26" s="16">
        <f>VLOOKUP(A26,[2]DOM!$E$5:$EC$177,2,FALSE)</f>
        <v>0</v>
      </c>
      <c r="C26" s="16" t="str">
        <f>VLOOKUP(A26,[2]DOM!$E$5:$EC$177,31,FALSE)</f>
        <v>Protected and Sustainably Leveraged Natural and Other Unique Assets</v>
      </c>
      <c r="D26" s="16" t="str">
        <f>VLOOKUP(A26,[2]DOM!$E$5:$EC$177,32,FALSE)</f>
        <v>Tailored Policy Support &amp; Technical Assistance</v>
      </c>
      <c r="E26" s="16">
        <f t="array" ref="E26">VLOOKUP(A26,[2]DOM!$E$5:$EC$177,{35,37,38},FALSE)</f>
        <v>0</v>
      </c>
      <c r="F26" s="16">
        <f>VLOOKUP(A26,[2]DOM!$E$5:$EC$177,21,FALSE)</f>
        <v>0</v>
      </c>
      <c r="G26" s="16" t="str">
        <f>VLOOKUP(A26,[2]DOM!$E$5:$EC$177,33,FALSE)</f>
        <v>Pan American Health Organization (PAHO/WHO)</v>
      </c>
      <c r="H26" s="16">
        <f t="array" ref="H26">VLOOKUP(A26,[2]DOM!$E$5:$EC$177,{39,40},FALSE)</f>
        <v>0</v>
      </c>
      <c r="I26" s="16">
        <f>VLOOKUP(A26,[2]DOM!$E$5:$EC$177,41,FALSE)</f>
        <v>0</v>
      </c>
      <c r="J26" s="16">
        <f>VLOOKUP(A26,[2]DOM!$E$5:$EC$177,42,FALSE)</f>
        <v>0</v>
      </c>
      <c r="K26" s="17">
        <f>VLOOKUP(A26,[2]DOM!$E$5:$EC$177,127,FALSE)</f>
        <v>0</v>
      </c>
      <c r="L26" s="198"/>
    </row>
    <row r="27" spans="1:13" ht="60">
      <c r="A27" s="16" t="str">
        <f>IF('[2]Validation Checks'!K81="X",'[2]Validation Checks'!E81,"")</f>
        <v xml:space="preserve">Health facilities and service providers are better able to provide quality maternal health services </v>
      </c>
      <c r="B27" s="16" t="str">
        <f>VLOOKUP(A27,[2]DOM!$E$5:$EC$177,2,FALSE)</f>
        <v xml:space="preserve">Strengthening Maternal Death Surveillance and response systems and midwifery workforce profile to better address sexual and reproductive health needs and plans.                                                 
</v>
      </c>
      <c r="C27" s="16" t="str">
        <f>VLOOKUP(A27,[2]DOM!$E$5:$EC$177,31,FALSE)</f>
        <v>Protected and Sustainably Leveraged Natural and Other Unique Assets</v>
      </c>
      <c r="D27" s="16" t="str">
        <f>VLOOKUP(A27,[2]DOM!$E$5:$EC$177,32,FALSE)</f>
        <v>Tailored Policy Support &amp; Technical Assistance</v>
      </c>
      <c r="E27" s="16">
        <f t="array" ref="E27">VLOOKUP(A27,[2]DOM!$E$5:$EC$177,{35,37,38},FALSE)</f>
        <v>0</v>
      </c>
      <c r="F27" s="16">
        <f>VLOOKUP(A27,[2]DOM!$E$5:$EC$177,21,FALSE)</f>
        <v>0</v>
      </c>
      <c r="G27" s="16" t="str">
        <f>VLOOKUP(A27,[2]DOM!$E$5:$EC$177,33,FALSE)</f>
        <v>United Nations Population Fund (UNFPA)</v>
      </c>
      <c r="H27" s="16">
        <f t="array" ref="H27">VLOOKUP(A27,[2]DOM!$E$5:$EC$177,{39,40},FALSE)</f>
        <v>0</v>
      </c>
      <c r="I27" s="16">
        <f>VLOOKUP(A27,[2]DOM!$E$5:$EC$177,41,FALSE)</f>
        <v>0</v>
      </c>
      <c r="J27" s="16">
        <f>VLOOKUP(A27,[2]DOM!$E$5:$EC$177,42,FALSE)</f>
        <v>0</v>
      </c>
      <c r="K27" s="17">
        <f>VLOOKUP(A27,[2]DOM!$E$5:$EC$177,127,FALSE)</f>
        <v>0</v>
      </c>
      <c r="L27" s="198"/>
    </row>
    <row r="28" spans="1:13" ht="120">
      <c r="A28" s="16" t="str">
        <f>IF('[2]Validation Checks'!K82="X",'[2]Validation Checks'!E82,"")</f>
        <v>Schools are safe, climate-smart, inclusive and deliver quality learning and foundational skills.</v>
      </c>
      <c r="B28" s="16" t="str">
        <f>VLOOKUP(A28,[2]DOM!$E$5:$EC$177,2,FALSE)</f>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
      <c r="C28" s="16" t="str">
        <f>VLOOKUP(A28,[2]DOM!$E$5:$EC$177,31,FALSE)</f>
        <v>Protected and Sustainably Leveraged Natural and Other Unique Assets</v>
      </c>
      <c r="D28" s="16" t="str">
        <f>VLOOKUP(A28,[2]DOM!$E$5:$EC$177,32,FALSE)</f>
        <v>Tailored Policy Support &amp; Technical Assistance</v>
      </c>
      <c r="E28" s="16">
        <f t="array" ref="E28">VLOOKUP(A28,[2]DOM!$E$5:$EC$177,{35,37,38},FALSE)</f>
        <v>0</v>
      </c>
      <c r="F28" s="16">
        <f>VLOOKUP(A28,[2]DOM!$E$5:$EC$177,21,FALSE)</f>
        <v>0</v>
      </c>
      <c r="G28" s="16" t="str">
        <f>VLOOKUP(A28,[2]DOM!$E$5:$EC$177,33,FALSE)</f>
        <v>United Nations Children’s Fund (UNICEF)</v>
      </c>
      <c r="H28" s="16" t="str">
        <f t="array" ref="H28">VLOOKUP(A28,[2]DOM!$E$5:$EC$177,{39,40},FALSE)</f>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
      <c r="I28" s="16" t="str">
        <f>VLOOKUP(A28,[2]DOM!$E$5:$EC$177,41,FALSE)</f>
        <v>0
9/12</v>
      </c>
      <c r="J28" s="16" t="str">
        <f>VLOOKUP(A28,[2]DOM!$E$5:$EC$177,42,FALSE)</f>
        <v>0
12/12</v>
      </c>
      <c r="K28" s="17">
        <f>VLOOKUP(A28,[2]DOM!$E$5:$EC$177,127,FALSE)</f>
        <v>0</v>
      </c>
      <c r="L28" s="198"/>
    </row>
    <row r="29" spans="1:13" ht="70">
      <c r="A29" s="16" t="str">
        <f>IF('[2]Validation Checks'!K83="X",'[2]Validation Checks'!E83,"")</f>
        <v>Families and communities are supported to access education</v>
      </c>
      <c r="B29" s="16" t="str">
        <f>VLOOKUP(A29,[2]DOM!$E$5:$EC$177,2,FALSE)</f>
        <v>Support family and community awareness, to demand safe and inclusive quality education. 
Engage with adolescent and youth activists to promote community resilience and climate action.</v>
      </c>
      <c r="C29" s="16" t="str">
        <f>VLOOKUP(A29,[2]DOM!$E$5:$EC$177,31,FALSE)</f>
        <v>Protected and Sustainably Leveraged Natural and Other Unique Assets</v>
      </c>
      <c r="D29" s="16" t="str">
        <f>VLOOKUP(A29,[2]DOM!$E$5:$EC$177,32,FALSE)</f>
        <v>Tailored Policy Support &amp; Technical Assistance</v>
      </c>
      <c r="E29" s="16">
        <f t="array" ref="E29">VLOOKUP(A29,[2]DOM!$E$5:$EC$177,{35,37,38},FALSE)</f>
        <v>0</v>
      </c>
      <c r="F29" s="16">
        <f>VLOOKUP(A29,[2]DOM!$E$5:$EC$177,21,FALSE)</f>
        <v>0</v>
      </c>
      <c r="G29" s="16" t="str">
        <f>VLOOKUP(A29,[2]DOM!$E$5:$EC$177,33,FALSE)</f>
        <v>United Nations Children’s Fund (UNICEF)</v>
      </c>
      <c r="H29" s="16" t="str">
        <f t="array" ref="H29">VLOOKUP(A29,[2]DOM!$E$5:$EC$177,{39,40},FALSE)</f>
        <v>Development and/or implementation of a national school-based management policy framework with UNICEF support (B:0 ; T:6)
Number of children provided with individual learning materials through UNICEF-supported programmes (B: 30,0010 ; T: 200,000)</v>
      </c>
      <c r="I29" s="16" t="str">
        <f>VLOOKUP(A29,[2]DOM!$E$5:$EC$177,41,FALSE)</f>
        <v>0
30,000</v>
      </c>
      <c r="J29" s="16" t="str">
        <f>VLOOKUP(A29,[2]DOM!$E$5:$EC$177,42,FALSE)</f>
        <v>6
200,000</v>
      </c>
      <c r="K29" s="17">
        <f>VLOOKUP(A29,[2]DOM!$E$5:$EC$177,127,FALSE)</f>
        <v>0</v>
      </c>
      <c r="L29" s="198"/>
    </row>
    <row r="30" spans="1:13" ht="80">
      <c r="A30" s="16" t="str">
        <f>IF('[2]Validation Checks'!K87="X",'[2]Validation Checks'!E87,"")</f>
        <v xml:space="preserve">Caribbean public institutions have strengthened capacities to deliver programmes, implement policies for and promote positive attitudes towards children on the move. </v>
      </c>
      <c r="B30" s="16" t="str">
        <f>VLOOKUP(A30,[2]DOM!$E$5:$EC$177,2,FALSE)</f>
        <v>Support interventions promoting integration and social cohesion; 
Increase access to essential services for children on the move.
Provide a range of key information to children on the move and host communities.</v>
      </c>
      <c r="C30" s="16" t="str">
        <f>VLOOKUP(A30,[2]DOM!$E$5:$EC$177,31,FALSE)</f>
        <v>Protected and Sustainably Leveraged Natural and Other Unique Assets</v>
      </c>
      <c r="D30" s="16" t="str">
        <f>VLOOKUP(A30,[2]DOM!$E$5:$EC$177,32,FALSE)</f>
        <v>Tailored Policy Support &amp; Technical Assistance</v>
      </c>
      <c r="E30" s="16">
        <f t="array" ref="E30">VLOOKUP(A30,[2]DOM!$E$5:$EC$177,{35,37,38},FALSE)</f>
        <v>0</v>
      </c>
      <c r="F30" s="16">
        <f>VLOOKUP(A30,[2]DOM!$E$5:$EC$177,21,FALSE)</f>
        <v>0</v>
      </c>
      <c r="G30" s="16" t="str">
        <f>VLOOKUP(A30,[2]DOM!$E$5:$EC$177,33,FALSE)</f>
        <v>United Nations Children’s Fund (UNICEF)</v>
      </c>
      <c r="H30" s="16" t="str">
        <f t="array" ref="H30">VLOOKUP(A30,[2]DOM!$E$5:$EC$177,{39,40},FALSE)</f>
        <v>Number of out-of-school children and adolescents who accessed education through UNICEF-supported programmes 
Percentage of UNICEF-targeted girls and boys in humanitarian contexts who have received individual case management (IOM, UNDP, UNHCR)</v>
      </c>
      <c r="I30" s="16">
        <f>VLOOKUP(A30,[2]DOM!$E$5:$EC$177,41,FALSE)</f>
        <v>0</v>
      </c>
      <c r="J30" s="16">
        <f>VLOOKUP(A30,[2]DOM!$E$5:$EC$177,42,FALSE)</f>
        <v>0</v>
      </c>
      <c r="K30" s="17">
        <f>VLOOKUP(A30,[2]DOM!$E$5:$EC$177,127,FALSE)</f>
        <v>0</v>
      </c>
      <c r="L30" s="198"/>
    </row>
    <row r="31" spans="1:13" ht="120">
      <c r="A31" s="16" t="str">
        <f>IF('[2]Validation Checks'!K90="X",'[2]Validation Checks'!E90,"")</f>
        <v>Improved and integrated government and CSO programmes to address unpaid care work including subsidized child and elder-care systems among CARICOM countries.</v>
      </c>
      <c r="B31" s="16" t="str">
        <f>VLOOKUP(A31,[2]DOM!$E$5:$EC$177,2,FALSE)</f>
        <v xml:space="preserve"> Global Affairs Canada Build Back Equal (GRE, SVG, DOM, SLU) -  improved policies and programming for subsidized childcare 
Joint SDG Fund (JAM) - gender-lens assessment of SP and PATH programme; Joint SDG Fun (SLU/BRB and MON/BRB) - strengthening SP systems and policy and measurement of SDG 5.4.1
This output is closely linked to realising MSDCF Outcome 2: The Caribbean has fully transitioned to a more diversified and sustainable economy that supports inclusive and resilient economic growth.</v>
      </c>
      <c r="C31" s="16" t="str">
        <f>VLOOKUP(A31,[2]DOM!$E$5:$EC$177,31,FALSE)</f>
        <v>Protected and Sustainably Leveraged Natural and Other Unique Assets</v>
      </c>
      <c r="D31" s="16" t="str">
        <f>VLOOKUP(A31,[2]DOM!$E$5:$EC$177,32,FALSE)</f>
        <v>Tailored Policy Support &amp; Technical Assistance</v>
      </c>
      <c r="E31" s="16">
        <f t="array" ref="E31">VLOOKUP(A31,[2]DOM!$E$5:$EC$177,{35,37,38},FALSE)</f>
        <v>0</v>
      </c>
      <c r="F31" s="16" t="str">
        <f>VLOOKUP(A31,[2]DOM!$E$5:$EC$177,21,FALSE)</f>
        <v>Women and Girls</v>
      </c>
      <c r="G31" s="16" t="str">
        <f>VLOOKUP(A31,[2]DOM!$E$5:$EC$177,33,FALSE)</f>
        <v>United Nations Entity for Gender Equality and the Empowerment of Women (UN Women)</v>
      </c>
      <c r="H31" s="16" t="str">
        <f t="array" ref="H31">VLOOKUP(A31,[2]DOM!$E$5:$EC$177,{39,40},FALSE)</f>
        <v>Number of institutions that have increased capacities to design and implement institutional reforms/strategies/policies that promote gender equality and women’s empowerment; Number of national partners with capacities to apply Gender Responsive Budgeting tools in the budget cycle</v>
      </c>
      <c r="I31" s="16">
        <f>VLOOKUP(A31,[2]DOM!$E$5:$EC$177,41,FALSE)</f>
        <v>0</v>
      </c>
      <c r="J31" s="16">
        <f>VLOOKUP(A31,[2]DOM!$E$5:$EC$177,42,FALSE)</f>
        <v>0</v>
      </c>
      <c r="K31" s="17">
        <f>VLOOKUP(A31,[2]DOM!$E$5:$EC$177,127,FALSE)</f>
        <v>593448.57774585183</v>
      </c>
      <c r="L31" s="198"/>
    </row>
    <row r="32" spans="1:13" ht="190">
      <c r="A32" s="16" t="str">
        <f>IF('[2]Validation Checks'!K91="X",'[2]Validation Checks'!E91,"")</f>
        <v>Increased integration of social protection programmes into referral pathways for VAW survivors/victims.</v>
      </c>
      <c r="B32" s="16" t="str">
        <f>VLOOKUP(A32,[2]DOM!$E$5:$EC$177,2,FALSE)</f>
        <v>Global Affairs Canada Build Back Equal (GRE, SVG, DOM, SLU) -  improved policies and programming for subsidized childcare and increased affordable housing for survivors/victims of GBV; Targeted labour market interventions for support to PLHIV
This output is closely linked to realising MSDCF Outcome  7: Regional and national laws, policies, systems, and institutions improve access to justice and promote peace, social cohesion, and security. This is based on the premise that women's economic disempowerment is a risk factor to GBV and survivors are often over-represented and/or in need of government support and social protections. Therefore strengthening social protections and integrating these into VAWG referral pathways is a key component to reaching the most vulnerable, supporting women's economic empowerment and preventing GBV.</v>
      </c>
      <c r="C32" s="16" t="str">
        <f>VLOOKUP(A32,[2]DOM!$E$5:$EC$177,31,FALSE)</f>
        <v>Protected and Sustainably Leveraged Natural and Other Unique Assets</v>
      </c>
      <c r="D32" s="16" t="str">
        <f>VLOOKUP(A32,[2]DOM!$E$5:$EC$177,32,FALSE)</f>
        <v>Tailored Policy Support &amp; Technical Assistance</v>
      </c>
      <c r="E32" s="16">
        <f t="array" ref="E32">VLOOKUP(A32,[2]DOM!$E$5:$EC$177,{35,37,38},FALSE)</f>
        <v>0</v>
      </c>
      <c r="F32" s="16" t="str">
        <f>VLOOKUP(A32,[2]DOM!$E$5:$EC$177,21,FALSE)</f>
        <v>Women and Girls</v>
      </c>
      <c r="G32" s="16" t="str">
        <f>VLOOKUP(A32,[2]DOM!$E$5:$EC$177,33,FALSE)</f>
        <v>United Nations Entity for Gender Equality and the Empowerment of Women (UN Women)</v>
      </c>
      <c r="H32" s="16" t="str">
        <f t="array" ref="H32">VLOOKUP(A32,[2]DOM!$E$5:$EC$177,{39,40},FALSE)</f>
        <v>Number of institutions with strengthened capacities to improve the provision of essential services, goods and/or resources for women; 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 Number of women’s organizations with increased capacities to deliver and/or monitor the quality of services, resources and goods for women in humanitarian and development settings</v>
      </c>
      <c r="I32" s="16">
        <f>VLOOKUP(A32,[2]DOM!$E$5:$EC$177,41,FALSE)</f>
        <v>0</v>
      </c>
      <c r="J32" s="16">
        <f>VLOOKUP(A32,[2]DOM!$E$5:$EC$177,42,FALSE)</f>
        <v>0</v>
      </c>
      <c r="K32" s="17">
        <f>VLOOKUP(A32,[2]DOM!$E$5:$EC$177,127,FALSE)</f>
        <v>454935.72218231478</v>
      </c>
      <c r="L32" s="198"/>
    </row>
    <row r="33" spans="1:12" ht="30">
      <c r="A33" s="16" t="str">
        <f>IF('[2]Validation Checks'!K96="X",'[2]Validation Checks'!E96,"")</f>
        <v>Institutional capacity to adopt and act on national and international commitments is enhanced.</v>
      </c>
      <c r="B33" s="16" t="str">
        <f>VLOOKUP(A33,[2]DOM!$E$5:$EC$177,2,FALSE)</f>
        <v>Accelerate policy shift towards the sound management of chemicals and waste while fulfilling with national and international commitments.</v>
      </c>
      <c r="C33" s="16" t="str">
        <f>VLOOKUP(A33,[2]DOM!$E$5:$EC$177,31,FALSE)</f>
        <v>Protected and Sustainably Leveraged Natural and Other Unique Assets</v>
      </c>
      <c r="D33" s="16" t="str">
        <f>VLOOKUP(A33,[2]DOM!$E$5:$EC$177,32,FALSE)</f>
        <v>Tailored Policy Support &amp; Technical Assistance</v>
      </c>
      <c r="E33" s="16">
        <f t="array" ref="E33">VLOOKUP(A33,[2]DOM!$E$5:$EC$177,{35,37,38},FALSE)</f>
        <v>0</v>
      </c>
      <c r="F33" s="16">
        <f>VLOOKUP(A33,[2]DOM!$E$5:$EC$177,21,FALSE)</f>
        <v>0</v>
      </c>
      <c r="G33" s="16" t="str">
        <f>VLOOKUP(A33,[2]DOM!$E$5:$EC$177,33,FALSE)</f>
        <v>United Nations Environment Program (UNEP)</v>
      </c>
      <c r="H33" s="16">
        <f t="array" ref="H33">VLOOKUP(A33,[2]DOM!$E$5:$EC$177,{39,40},FALSE)</f>
        <v>0</v>
      </c>
      <c r="I33" s="16">
        <f>VLOOKUP(A33,[2]DOM!$E$5:$EC$177,41,FALSE)</f>
        <v>0</v>
      </c>
      <c r="J33" s="16">
        <f>VLOOKUP(A33,[2]DOM!$E$5:$EC$177,42,FALSE)</f>
        <v>0</v>
      </c>
      <c r="K33" s="17">
        <f>VLOOKUP(A33,[2]DOM!$E$5:$EC$177,127,FALSE)</f>
        <v>0</v>
      </c>
      <c r="L33" s="198"/>
    </row>
    <row r="34" spans="1:12" ht="20">
      <c r="A34" s="16" t="str">
        <f>IF('[2]Validation Checks'!K97="X",'[2]Validation Checks'!E97,"")</f>
        <v>Resource efficiency and circularity in key sectors are improved.</v>
      </c>
      <c r="B34" s="16" t="str">
        <f>VLOOKUP(A34,[2]DOM!$E$5:$EC$177,2,FALSE)</f>
        <v>Promotion of circular and resource-efficient approaches.</v>
      </c>
      <c r="C34" s="16" t="str">
        <f>VLOOKUP(A34,[2]DOM!$E$5:$EC$177,31,FALSE)</f>
        <v>Protected and Sustainably Leveraged Natural and Other Unique Assets</v>
      </c>
      <c r="D34" s="16" t="str">
        <f>VLOOKUP(A34,[2]DOM!$E$5:$EC$177,32,FALSE)</f>
        <v>Tailored Policy Support &amp; Technical Assistance</v>
      </c>
      <c r="E34" s="16">
        <f t="array" ref="E34">VLOOKUP(A34,[2]DOM!$E$5:$EC$177,{35,37,38},FALSE)</f>
        <v>0</v>
      </c>
      <c r="F34" s="16">
        <f>VLOOKUP(A34,[2]DOM!$E$5:$EC$177,21,FALSE)</f>
        <v>0</v>
      </c>
      <c r="G34" s="16" t="str">
        <f>VLOOKUP(A34,[2]DOM!$E$5:$EC$177,33,FALSE)</f>
        <v>United Nations Environment Program (UNEP)</v>
      </c>
      <c r="H34" s="16">
        <f t="array" ref="H34">VLOOKUP(A34,[2]DOM!$E$5:$EC$177,{39,40},FALSE)</f>
        <v>0</v>
      </c>
      <c r="I34" s="16">
        <f>VLOOKUP(A34,[2]DOM!$E$5:$EC$177,41,FALSE)</f>
        <v>0</v>
      </c>
      <c r="J34" s="16">
        <f>VLOOKUP(A34,[2]DOM!$E$5:$EC$177,42,FALSE)</f>
        <v>0</v>
      </c>
      <c r="K34" s="17">
        <f>VLOOKUP(A34,[2]DOM!$E$5:$EC$177,127,FALSE)</f>
        <v>0</v>
      </c>
      <c r="L34" s="198"/>
    </row>
    <row r="35" spans="1:12" ht="140">
      <c r="A35" s="16" t="str">
        <f>IF('[2]Validation Checks'!K103="X",'[2]Validation Checks'!E103,"")</f>
        <v>Youth and adolescent are empowered to develop innovative approaches to realize their right</v>
      </c>
      <c r="B35" s="16" t="str">
        <f>VLOOKUP(A35,[2]DOM!$E$5:$EC$177,2,FALSE)</f>
        <v>Empower youth organizations to promote climate action.
Support young people’s leadership in promoting climate action.
Develop innovative approaches to promote climate action.</v>
      </c>
      <c r="C35" s="16" t="str">
        <f>VLOOKUP(A35,[2]DOM!$E$5:$EC$177,31,FALSE)</f>
        <v>Protected and Sustainably Leveraged Natural and Other Unique Assets</v>
      </c>
      <c r="D35" s="16" t="str">
        <f>VLOOKUP(A35,[2]DOM!$E$5:$EC$177,32,FALSE)</f>
        <v>Tailored Policy Support &amp; Technical Assistance</v>
      </c>
      <c r="E35" s="16">
        <f t="array" ref="E35">VLOOKUP(A35,[2]DOM!$E$5:$EC$177,{35,37,38},FALSE)</f>
        <v>0</v>
      </c>
      <c r="F35" s="16">
        <f>VLOOKUP(A35,[2]DOM!$E$5:$EC$177,21,FALSE)</f>
        <v>0</v>
      </c>
      <c r="G35" s="16" t="str">
        <f>VLOOKUP(A35,[2]DOM!$E$5:$EC$177,33,FALSE)</f>
        <v>United Nations Children’s Fund (UNICEF)</v>
      </c>
      <c r="H35" s="16" t="str">
        <f t="array" ref="H35">VLOOKUP(A35,[2]DOM!$E$5:$EC$177,{39,40},FALSE)</f>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
      <c r="I35" s="16" t="str">
        <f>VLOOKUP(A35,[2]DOM!$E$5:$EC$177,41,FALSE)</f>
        <v>TBD
TBD</v>
      </c>
      <c r="J35" s="16" t="str">
        <f>VLOOKUP(A35,[2]DOM!$E$5:$EC$177,42,FALSE)</f>
        <v>71,027
12</v>
      </c>
      <c r="K35" s="17">
        <f>VLOOKUP(A35,[2]DOM!$E$5:$EC$177,127,FALSE)</f>
        <v>0</v>
      </c>
      <c r="L35" s="198"/>
    </row>
    <row r="36" spans="1:12" ht="40">
      <c r="A36" s="16" t="str">
        <f>IF('[2]Validation Checks'!K106="X",'[2]Validation Checks'!E106,"")</f>
        <v>Provision of  technical assistance or guidance through the organization of regional workshops, webinars and other events or direct contact with stakeholders in the regions</v>
      </c>
      <c r="B36" s="16" t="str">
        <f>VLOOKUP(A36,[2]DOM!$E$5:$EC$177,2,FALSE)</f>
        <v>Build country and regional capacity to foster private sector engagement to include a focus on adaptation, loss and damage, gender, local community and nature-based solutions</v>
      </c>
      <c r="C36" s="16" t="str">
        <f>VLOOKUP(A36,[2]DOM!$E$5:$EC$177,31,FALSE)</f>
        <v>Protected and Sustainably Leveraged Natural and Other Unique Assets</v>
      </c>
      <c r="D36" s="16">
        <f>VLOOKUP(A36,[2]DOM!$E$5:$EC$177,32,FALSE)</f>
        <v>0</v>
      </c>
      <c r="E36" s="16">
        <f t="array" ref="E36">VLOOKUP(A36,[2]DOM!$E$5:$EC$177,{35,37,38},FALSE)</f>
        <v>0</v>
      </c>
      <c r="F36" s="16" t="str">
        <f>VLOOKUP(A36,[2]DOM!$E$5:$EC$177,21,FALSE)</f>
        <v>Women and Girls</v>
      </c>
      <c r="G36" s="16" t="str">
        <f>VLOOKUP(A36,[2]DOM!$E$5:$EC$177,33,FALSE)</f>
        <v>United Nations Framework Convention on Climate Change (UNFCCC)</v>
      </c>
      <c r="H36" s="16">
        <f t="array" ref="H36">VLOOKUP(A36,[2]DOM!$E$5:$EC$177,{39,40},FALSE)</f>
        <v>0</v>
      </c>
      <c r="I36" s="16">
        <f>VLOOKUP(A36,[2]DOM!$E$5:$EC$177,41,FALSE)</f>
        <v>0</v>
      </c>
      <c r="J36" s="16">
        <f>VLOOKUP(A36,[2]DOM!$E$5:$EC$177,42,FALSE)</f>
        <v>0</v>
      </c>
      <c r="K36" s="17">
        <f>VLOOKUP(A36,[2]DOM!$E$5:$EC$177,127,FALSE)</f>
        <v>0</v>
      </c>
      <c r="L36" s="198"/>
    </row>
    <row r="37" spans="1:12" ht="30">
      <c r="A37" s="16" t="str">
        <f>IF('[2]Validation Checks'!K123="X",'[2]Validation Checks'!E123,"")</f>
        <v>Institutional capacity to adopt and act on national and international commitments is enhanced and accountability frameworks are strengthened</v>
      </c>
      <c r="B37" s="16" t="str">
        <f>VLOOKUP(A37,[2]DOM!$E$5:$EC$177,2,FALSE)</f>
        <v>Interventions to strength government capacities to fulfil their biodiversity commitments while improving their accountability mechanisms.</v>
      </c>
      <c r="C37" s="16" t="str">
        <f>VLOOKUP(A37,[2]DOM!$E$5:$EC$177,31,FALSE)</f>
        <v>Protected and Sustainably Leveraged Natural and Other Unique Assets</v>
      </c>
      <c r="D37" s="16" t="str">
        <f>VLOOKUP(A37,[2]DOM!$E$5:$EC$177,32,FALSE)</f>
        <v>Tailored Policy Support &amp; Technical Assistance</v>
      </c>
      <c r="E37" s="16" t="str">
        <f t="array" ref="E37">VLOOKUP(A37,[2]DOM!$E$5:$EC$177,{35,37,38},FALSE)</f>
        <v>Ministry of the Presidency</v>
      </c>
      <c r="F37" s="16" t="str">
        <f>VLOOKUP(A37,[2]DOM!$E$5:$EC$177,21,FALSE)</f>
        <v>Youth</v>
      </c>
      <c r="G37" s="16" t="str">
        <f>VLOOKUP(A37,[2]DOM!$E$5:$EC$177,33,FALSE)</f>
        <v>United Nations Environment Program (UNEP)</v>
      </c>
      <c r="H37" s="16">
        <f t="array" ref="H37">VLOOKUP(A37,[2]DOM!$E$5:$EC$177,{39,40},FALSE)</f>
        <v>0</v>
      </c>
      <c r="I37" s="16">
        <f>VLOOKUP(A37,[2]DOM!$E$5:$EC$177,41,FALSE)</f>
        <v>0</v>
      </c>
      <c r="J37" s="16">
        <f>VLOOKUP(A37,[2]DOM!$E$5:$EC$177,42,FALSE)</f>
        <v>0</v>
      </c>
      <c r="K37" s="17">
        <f>VLOOKUP(A37,[2]DOM!$E$5:$EC$177,127,FALSE)</f>
        <v>0</v>
      </c>
      <c r="L37" s="198"/>
    </row>
    <row r="38" spans="1:12" ht="40">
      <c r="A38" s="16" t="str">
        <f>IF('[2]Validation Checks'!K124="X",'[2]Validation Checks'!E124,"")</f>
        <v xml:space="preserve">Oceans are governed sustainably and holistically at the regional and global levels.
</v>
      </c>
      <c r="B38" s="16" t="str">
        <f>VLOOKUP(A38,[2]DOM!$E$5:$EC$177,2,FALSE)</f>
        <v>Interventions designed to improve the management of marine protected areas through the reinforcement of ecosystem-based ocean governance.</v>
      </c>
      <c r="C38" s="16" t="str">
        <f>VLOOKUP(A38,[2]DOM!$E$5:$EC$177,31,FALSE)</f>
        <v>Protected and Sustainably Leveraged Natural and Other Unique Assets</v>
      </c>
      <c r="D38" s="16" t="str">
        <f>VLOOKUP(A38,[2]DOM!$E$5:$EC$177,32,FALSE)</f>
        <v>Tailored Policy Support &amp; Technical Assistance</v>
      </c>
      <c r="E38" s="16" t="str">
        <f t="array" ref="E38">VLOOKUP(A38,[2]DOM!$E$5:$EC$177,{35,37,38},FALSE)</f>
        <v>CAM</v>
      </c>
      <c r="F38" s="16" t="str">
        <f>VLOOKUP(A38,[2]DOM!$E$5:$EC$177,21,FALSE)</f>
        <v>Women and Girls</v>
      </c>
      <c r="G38" s="16" t="str">
        <f>VLOOKUP(A38,[2]DOM!$E$5:$EC$177,33,FALSE)</f>
        <v>United Nations Environment Program (UNEP)</v>
      </c>
      <c r="H38" s="16">
        <f t="array" ref="H38">VLOOKUP(A38,[2]DOM!$E$5:$EC$177,{39,40},FALSE)</f>
        <v>0</v>
      </c>
      <c r="I38" s="16">
        <f>VLOOKUP(A38,[2]DOM!$E$5:$EC$177,41,FALSE)</f>
        <v>0</v>
      </c>
      <c r="J38" s="16">
        <f>VLOOKUP(A38,[2]DOM!$E$5:$EC$177,42,FALSE)</f>
        <v>0</v>
      </c>
      <c r="K38" s="17">
        <f>VLOOKUP(A38,[2]DOM!$E$5:$EC$177,127,FALSE)</f>
        <v>0</v>
      </c>
      <c r="L38" s="198"/>
    </row>
    <row r="39" spans="1:12" ht="30" customHeight="1">
      <c r="A39" s="16" t="str">
        <f>IF('[2]Validation Checks'!K131="X",'[2]Validation Checks'!E131,"")</f>
        <v xml:space="preserve">Government institutions and stakeholders have enhanced knowledge on food consumption to promote and advocate for healthy diets.  </v>
      </c>
      <c r="B39" s="16">
        <f>VLOOKUP(A39,[2]DOM!$E$5:$EC$177,2,FALSE)</f>
        <v>0</v>
      </c>
      <c r="C39" s="16" t="str">
        <f>VLOOKUP(A39,[2]DOM!$E$5:$EC$177,31,FALSE)</f>
        <v>Protected and Sustainably Leveraged Natural and Other Unique Assets</v>
      </c>
      <c r="D39" s="16">
        <f>VLOOKUP(A39,[2]DOM!$E$5:$EC$177,32,FALSE)</f>
        <v>0</v>
      </c>
      <c r="E39" s="16">
        <f t="array" ref="E39">VLOOKUP(A39,[2]DOM!$E$5:$EC$177,{35,37,38},FALSE)</f>
        <v>0</v>
      </c>
      <c r="F39" s="16">
        <f>VLOOKUP(A39,[2]DOM!$E$5:$EC$177,21,FALSE)</f>
        <v>0</v>
      </c>
      <c r="G39" s="16" t="str">
        <f>VLOOKUP(A39,[2]DOM!$E$5:$EC$177,33,FALSE)</f>
        <v>United Nations Development Programme (UNDP)</v>
      </c>
      <c r="H39" s="16">
        <f t="array" ref="H39">VLOOKUP(A39,[2]DOM!$E$5:$EC$177,{39,40},FALSE)</f>
        <v>0</v>
      </c>
      <c r="I39" s="16">
        <f>VLOOKUP(A39,[2]DOM!$E$5:$EC$177,41,FALSE)</f>
        <v>0</v>
      </c>
      <c r="J39" s="16">
        <f>VLOOKUP(A39,[2]DOM!$E$5:$EC$177,42,FALSE)</f>
        <v>0</v>
      </c>
      <c r="K39" s="17">
        <f>VLOOKUP(A39,[2]DOM!$E$5:$EC$177,127,FALSE)</f>
        <v>0</v>
      </c>
      <c r="L39" s="198"/>
    </row>
    <row r="40" spans="1:12" ht="30" customHeight="1">
      <c r="A40" s="16" t="str">
        <f>IF('[2]Validation Checks'!K142="X",'[2]Validation Checks'!E142,"")</f>
        <v>Increased capacity of Member States to engage in a forward-looking international labour standards policy (Output 2.3)</v>
      </c>
      <c r="B40" s="16" t="str">
        <f>VLOOKUP(A40,[2]DOM!$E$5:$EC$177,2,FALSE)</f>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
      <c r="C40" s="16" t="str">
        <f>VLOOKUP(A40,[2]DOM!$E$5:$EC$177,31,FALSE)</f>
        <v>Protected and Sustainably Leveraged Natural and Other Unique Assets</v>
      </c>
      <c r="D40" s="16" t="str">
        <f>VLOOKUP(A40,[2]DOM!$E$5:$EC$177,32,FALSE)</f>
        <v>Tailored Policy Support &amp; Technical Assistance</v>
      </c>
      <c r="E40" s="16">
        <f t="array" ref="E40">VLOOKUP(A40,[2]DOM!$E$5:$EC$177,{35,37,38},FALSE)</f>
        <v>0</v>
      </c>
      <c r="F40" s="16">
        <f>VLOOKUP(A40,[2]DOM!$E$5:$EC$177,21,FALSE)</f>
        <v>0</v>
      </c>
      <c r="G40" s="16" t="str">
        <f>VLOOKUP(A40,[2]DOM!$E$5:$EC$177,33,FALSE)</f>
        <v>International Labour Organization (ILO)</v>
      </c>
      <c r="H40" s="16">
        <f t="array" ref="H40">VLOOKUP(A40,[2]DOM!$E$5:$EC$177,{39,40},FALSE)</f>
        <v>0</v>
      </c>
      <c r="I40" s="16">
        <f>VLOOKUP(A40,[2]DOM!$E$5:$EC$177,41,FALSE)</f>
        <v>0</v>
      </c>
      <c r="J40" s="16">
        <f>VLOOKUP(A40,[2]DOM!$E$5:$EC$177,42,FALSE)</f>
        <v>0</v>
      </c>
      <c r="K40" s="17">
        <f>VLOOKUP(A40,[2]DOM!$E$5:$EC$177,127,FALSE)</f>
        <v>0</v>
      </c>
      <c r="L40" s="198"/>
    </row>
    <row r="41" spans="1:12" ht="80">
      <c r="A41" s="16" t="str">
        <f>IF('[2]Validation Checks'!K157="X",'[2]Validation Checks'!E157,"")</f>
        <v xml:space="preserve">Duty bearer capacities are strengthened to support positive attitudes, behaviours and practices including in humanitarian settings.   </v>
      </c>
      <c r="B41" s="16" t="str">
        <f>VLOOKUP(A41,[2]DOM!$E$5:$EC$177,2,FALSE)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41" s="16" t="str">
        <f>VLOOKUP(A41,[2]DOM!$E$5:$EC$177,31,FALSE)</f>
        <v>Protected and Sustainably Leveraged Natural and Other Unique Assets</v>
      </c>
      <c r="D41" s="16" t="str">
        <f>VLOOKUP(A41,[2]DOM!$E$5:$EC$177,32,FALSE)</f>
        <v>Tailored Policy Support &amp; Technical Assistance</v>
      </c>
      <c r="E41" s="16">
        <f t="array" ref="E41">VLOOKUP(A41,[2]DOM!$E$5:$EC$177,{35,37,38},FALSE)</f>
        <v>0</v>
      </c>
      <c r="F41" s="16">
        <f>VLOOKUP(A41,[2]DOM!$E$5:$EC$177,21,FALSE)</f>
        <v>0</v>
      </c>
      <c r="G41" s="16" t="str">
        <f>VLOOKUP(A41,[2]DOM!$E$5:$EC$177,33,FALSE)</f>
        <v>United Nations Children’s Fund (UNICEF)</v>
      </c>
      <c r="H41" s="16" t="str">
        <f t="array" ref="H41">VLOOKUP(A41,[2]DOM!$E$5:$EC$177,{39,40},FALSE)</f>
        <v>Number of mothers, fathers and caregivers reached through parenting programmes through supported  (B:0 ; T:12,251)
Percentage of female and male adolescents aged 13–19 years who know some place they can go for help in cases of physical or sexual violence, by sex and age (B:0 ; T:83,047)</v>
      </c>
      <c r="I41" s="16" t="str">
        <f>VLOOKUP(A41,[2]DOM!$E$5:$EC$177,41,FALSE)</f>
        <v>0
0</v>
      </c>
      <c r="J41" s="16" t="str">
        <f>VLOOKUP(A41,[2]DOM!$E$5:$EC$177,42,FALSE)</f>
        <v>12,251
83,047</v>
      </c>
      <c r="K41" s="17">
        <f>VLOOKUP(A41,[2]DOM!$E$5:$EC$177,127,FALSE)</f>
        <v>0</v>
      </c>
      <c r="L41" s="198"/>
    </row>
    <row r="42" spans="1:12" ht="60">
      <c r="A42" s="16" t="str">
        <f>IF('[2]Validation Checks'!K161="X",'[2]Validation Checks'!E161,"")</f>
        <v xml:space="preserve">Develop capacities of relevant stakeholders to detect, investigate and prosecute trafficking of firearms cases in line with international human rights standards. </v>
      </c>
      <c r="B42" s="16" t="str">
        <f>VLOOKUP(A42,[2]DOM!$E$5:$EC$177,2,FALSE)</f>
        <v>Initiatives will be implemented by UNODC Global Programmes already under implementation in the Eastern Caribbean region (AIRCOP, Global Maritime Crime Programme, Global Firearms Programme, Anti-Corruption).</v>
      </c>
      <c r="C42" s="16" t="str">
        <f>VLOOKUP(A42,[2]DOM!$E$5:$EC$177,31,FALSE)</f>
        <v>Protected and Sustainably Leveraged Natural and Other Unique Assets</v>
      </c>
      <c r="D42" s="16" t="str">
        <f>VLOOKUP(A42,[2]DOM!$E$5:$EC$177,32,FALSE)</f>
        <v>Tailored Policy Support &amp; Technical Assistance</v>
      </c>
      <c r="E42" s="16" t="str">
        <f t="array" ref="E42">VLOOKUP(A42,[2]DOM!$E$5:$EC$177,{35,37,38},FALSE)</f>
        <v>CARICOM IMPACS</v>
      </c>
      <c r="F42" s="16">
        <f>VLOOKUP(A42,[2]DOM!$E$5:$EC$177,21,FALSE)</f>
        <v>0</v>
      </c>
      <c r="G42" s="16" t="str">
        <f>VLOOKUP(A42,[2]DOM!$E$5:$EC$177,33,FALSE)</f>
        <v>United Nations Office on Drugs and Crime (UNODC)</v>
      </c>
      <c r="H42" s="16" t="str">
        <f t="array" ref="H42">VLOOKUP(A42,[2]DOM!$E$5:$EC$177,{39,40},FALSE)</f>
        <v>At least two (2) CARICOM Member States in the Eastern Caribbean are supported in the implementation of the Caribbean Firearms Roadmap, through the provision of technical assistance to strengthen the capacity for detection, investigation and prosecution.</v>
      </c>
      <c r="I42" s="16">
        <f>VLOOKUP(A42,[2]DOM!$E$5:$EC$177,41,FALSE)</f>
        <v>0</v>
      </c>
      <c r="J42" s="16">
        <f>VLOOKUP(A42,[2]DOM!$E$5:$EC$177,42,FALSE)</f>
        <v>0</v>
      </c>
      <c r="K42" s="17">
        <f>VLOOKUP(A42,[2]DOM!$E$5:$EC$177,127,FALSE)</f>
        <v>0</v>
      </c>
      <c r="L42" s="198"/>
    </row>
    <row r="43" spans="1:12" ht="50">
      <c r="A43" s="16" t="str">
        <f>IF('[2]Validation Checks'!K162="X",'[2]Validation Checks'!E162,"")</f>
        <v xml:space="preserve">Partner with relevant counterparts in CARICOM Member States, as well as CARICOM IMPACS, to strengthen the national legislative framework consistent with the international legal regime on firearms for a safe, secure and just society. </v>
      </c>
      <c r="B43" s="16">
        <f>VLOOKUP(A43,[2]DOM!$E$5:$EC$177,2,FALSE)</f>
        <v>0</v>
      </c>
      <c r="C43" s="16" t="str">
        <f>VLOOKUP(A43,[2]DOM!$E$5:$EC$177,31,FALSE)</f>
        <v>Protected and Sustainably Leveraged Natural and Other Unique Assets</v>
      </c>
      <c r="D43" s="16" t="str">
        <f>VLOOKUP(A43,[2]DOM!$E$5:$EC$177,32,FALSE)</f>
        <v>Tailored Policy Support &amp; Technical Assistance</v>
      </c>
      <c r="E43" s="16" t="str">
        <f t="array" ref="E43">VLOOKUP(A43,[2]DOM!$E$5:$EC$177,{35,37,38},FALSE)</f>
        <v>CARICOM IMPACS</v>
      </c>
      <c r="F43" s="16">
        <f>VLOOKUP(A43,[2]DOM!$E$5:$EC$177,21,FALSE)</f>
        <v>0</v>
      </c>
      <c r="G43" s="16" t="str">
        <f>VLOOKUP(A43,[2]DOM!$E$5:$EC$177,33,FALSE)</f>
        <v>United Nations Office on Drugs and Crime (UNODC)</v>
      </c>
      <c r="H43" s="16" t="str">
        <f t="array" ref="H43">VLOOKUP(A43,[2]DOM!$E$5:$EC$177,{39,40},FALSE)</f>
        <v>One (1) legislative review conducted in St. Lucia and recommendations and technical assistance provided for the stregnthening of the legal firearms framework.</v>
      </c>
      <c r="I43" s="16">
        <f>VLOOKUP(A43,[2]DOM!$E$5:$EC$177,41,FALSE)</f>
        <v>0</v>
      </c>
      <c r="J43" s="16">
        <f>VLOOKUP(A43,[2]DOM!$E$5:$EC$177,42,FALSE)</f>
        <v>0</v>
      </c>
      <c r="K43" s="17">
        <f>VLOOKUP(A43,[2]DOM!$E$5:$EC$177,127,FALSE)</f>
        <v>0</v>
      </c>
      <c r="L43" s="198"/>
    </row>
    <row r="44" spans="1:12" ht="50">
      <c r="A44" s="16" t="str">
        <f>IF('[2]Validation Checks'!K163="X",'[2]Validation Checks'!E163,"")</f>
        <v>Capacities of relevant authorities in country X are developed to promulgate national strategies and/or action plans incorporating prevention and awareness raising components in preventing and countering trafficking in persons and smuggling of migrants.</v>
      </c>
      <c r="B44" s="16">
        <f>VLOOKUP(A44,[2]DOM!$E$5:$EC$177,2,FALSE)</f>
        <v>0</v>
      </c>
      <c r="C44" s="16" t="str">
        <f>VLOOKUP(A44,[2]DOM!$E$5:$EC$177,31,FALSE)</f>
        <v>Protected and Sustainably Leveraged Natural and Other Unique Assets</v>
      </c>
      <c r="D44" s="16" t="str">
        <f>VLOOKUP(A44,[2]DOM!$E$5:$EC$177,32,FALSE)</f>
        <v>Tailored Policy Support &amp; Technical Assistance</v>
      </c>
      <c r="E44" s="16" t="str">
        <f t="array" ref="E44">VLOOKUP(A44,[2]DOM!$E$5:$EC$177,{35,37,38},FALSE)</f>
        <v>CARICOM IMPACS</v>
      </c>
      <c r="F44" s="16">
        <f>VLOOKUP(A44,[2]DOM!$E$5:$EC$177,21,FALSE)</f>
        <v>0</v>
      </c>
      <c r="G44" s="16" t="str">
        <f>VLOOKUP(A44,[2]DOM!$E$5:$EC$177,33,FALSE)</f>
        <v>United Nations Office on Drugs and Crime (UNODC)</v>
      </c>
      <c r="H44" s="16" t="str">
        <f t="array" ref="H44">VLOOKUP(A44,[2]DOM!$E$5:$EC$177,{39,40},FALSE)</f>
        <v>Barbados is supported in the implementation of the National Action Plan against Trafficking in Persons and has improved capacity for detection, investigation and prosecution of trafficking in persons.</v>
      </c>
      <c r="I44" s="16">
        <f>VLOOKUP(A44,[2]DOM!$E$5:$EC$177,41,FALSE)</f>
        <v>0</v>
      </c>
      <c r="J44" s="16">
        <f>VLOOKUP(A44,[2]DOM!$E$5:$EC$177,42,FALSE)</f>
        <v>0</v>
      </c>
      <c r="K44" s="17">
        <f>VLOOKUP(A44,[2]DOM!$E$5:$EC$177,127,FALSE)</f>
        <v>0</v>
      </c>
      <c r="L44" s="198"/>
    </row>
    <row r="45" spans="1:12" ht="50">
      <c r="A45" s="16" t="str">
        <f>IF('[2]Validation Checks'!K164="X",'[2]Validation Checks'!E164,"")</f>
        <v>Key institutions and relevant stakeholders are strengthened to create awareness raising campaigns to promote social cohesion, a culture of peace, safety and security, including effective counter-trafficking policies and programmes.</v>
      </c>
      <c r="B45" s="16">
        <f>VLOOKUP(A45,[2]DOM!$E$5:$EC$177,2,FALSE)</f>
        <v>0</v>
      </c>
      <c r="C45" s="16" t="str">
        <f>VLOOKUP(A45,[2]DOM!$E$5:$EC$177,31,FALSE)</f>
        <v>Protected and Sustainably Leveraged Natural and Other Unique Assets</v>
      </c>
      <c r="D45" s="16" t="str">
        <f>VLOOKUP(A45,[2]DOM!$E$5:$EC$177,32,FALSE)</f>
        <v>Tailored Policy Support &amp; Technical Assistance</v>
      </c>
      <c r="E45" s="16" t="str">
        <f t="array" ref="E45">VLOOKUP(A45,[2]DOM!$E$5:$EC$177,{35,37,38},FALSE)</f>
        <v>CARICOM IMPACS</v>
      </c>
      <c r="F45" s="16">
        <f>VLOOKUP(A45,[2]DOM!$E$5:$EC$177,21,FALSE)</f>
        <v>0</v>
      </c>
      <c r="G45" s="16" t="str">
        <f>VLOOKUP(A45,[2]DOM!$E$5:$EC$177,33,FALSE)</f>
        <v>United Nations Office on Drugs and Crime (UNODC)</v>
      </c>
      <c r="H45" s="16" t="str">
        <f t="array" ref="H45">VLOOKUP(A45,[2]DOM!$E$5:$EC$177,{39,40},FALSE)</f>
        <v>Barbados is supported in the implementation of the National Action Plan against Trafficking in Persons and has improved capacity for the identification and protection of victims.</v>
      </c>
      <c r="I45" s="16">
        <f>VLOOKUP(A45,[2]DOM!$E$5:$EC$177,41,FALSE)</f>
        <v>0</v>
      </c>
      <c r="J45" s="16">
        <f>VLOOKUP(A45,[2]DOM!$E$5:$EC$177,42,FALSE)</f>
        <v>0</v>
      </c>
      <c r="K45" s="17">
        <f>VLOOKUP(A45,[2]DOM!$E$5:$EC$177,127,FALSE)</f>
        <v>0</v>
      </c>
      <c r="L45" s="198"/>
    </row>
    <row r="46" spans="1:12" ht="40">
      <c r="A46" s="16" t="str">
        <f>IF('[2]Validation Checks'!K165="X",'[2]Validation Checks'!E165,"")</f>
        <v xml:space="preserve">Ensure capacity development of relevant government officials to deliver coherent responses to combat maritime crime,  in line with international guidelines and regional cooperation. </v>
      </c>
      <c r="B46" s="16">
        <f>VLOOKUP(A46,[2]DOM!$E$5:$EC$177,2,FALSE)</f>
        <v>0</v>
      </c>
      <c r="C46" s="16" t="str">
        <f>VLOOKUP(A46,[2]DOM!$E$5:$EC$177,31,FALSE)</f>
        <v>Protected and Sustainably Leveraged Natural and Other Unique Assets</v>
      </c>
      <c r="D46" s="16" t="str">
        <f>VLOOKUP(A46,[2]DOM!$E$5:$EC$177,32,FALSE)</f>
        <v>Tailored Policy Support &amp; Technical Assistance</v>
      </c>
      <c r="E46" s="16" t="str">
        <f t="array" ref="E46">VLOOKUP(A46,[2]DOM!$E$5:$EC$177,{35,37,38},FALSE)</f>
        <v>CARICOM IMPACS</v>
      </c>
      <c r="F46" s="16">
        <f>VLOOKUP(A46,[2]DOM!$E$5:$EC$177,21,FALSE)</f>
        <v>0</v>
      </c>
      <c r="G46" s="16" t="str">
        <f>VLOOKUP(A46,[2]DOM!$E$5:$EC$177,33,FALSE)</f>
        <v>United Nations Office on Drugs and Crime (UNODC)</v>
      </c>
      <c r="H46" s="16" t="str">
        <f t="array" ref="H46">VLOOKUP(A46,[2]DOM!$E$5:$EC$177,{39,40},FALSE)</f>
        <v>CARICOM Member States are supported in increasing capacity against emerging transnational organized threats on maritime security.</v>
      </c>
      <c r="I46" s="16">
        <f>VLOOKUP(A46,[2]DOM!$E$5:$EC$177,41,FALSE)</f>
        <v>0</v>
      </c>
      <c r="J46" s="16">
        <f>VLOOKUP(A46,[2]DOM!$E$5:$EC$177,42,FALSE)</f>
        <v>0</v>
      </c>
      <c r="K46" s="17">
        <f>VLOOKUP(A46,[2]DOM!$E$5:$EC$177,127,FALSE)</f>
        <v>0</v>
      </c>
      <c r="L46" s="198"/>
    </row>
    <row r="47" spans="1:12" ht="40">
      <c r="A47" s="16" t="str">
        <f>IF('[2]Validation Checks'!K167="X",'[2]Validation Checks'!E167,"")</f>
        <v>Strengthen capacities of Member States to successfully complete the Implementation Review Mechanism of the UN Convention against Corruption in line with international standards.</v>
      </c>
      <c r="B47" s="16">
        <f>VLOOKUP(A47,[2]DOM!$E$5:$EC$177,2,FALSE)</f>
        <v>0</v>
      </c>
      <c r="C47" s="16" t="str">
        <f>VLOOKUP(A47,[2]DOM!$E$5:$EC$177,31,FALSE)</f>
        <v>Protected and Sustainably Leveraged Natural and Other Unique Assets</v>
      </c>
      <c r="D47" s="16" t="str">
        <f>VLOOKUP(A47,[2]DOM!$E$5:$EC$177,32,FALSE)</f>
        <v>Tailored Policy Support &amp; Technical Assistance</v>
      </c>
      <c r="E47" s="16" t="str">
        <f t="array" ref="E47">VLOOKUP(A47,[2]DOM!$E$5:$EC$177,{35,37,38},FALSE)</f>
        <v>CARICOM IMPACS</v>
      </c>
      <c r="F47" s="16">
        <f>VLOOKUP(A47,[2]DOM!$E$5:$EC$177,21,FALSE)</f>
        <v>0</v>
      </c>
      <c r="G47" s="16" t="str">
        <f>VLOOKUP(A47,[2]DOM!$E$5:$EC$177,33,FALSE)</f>
        <v>United Nations Office on Drugs and Crime (UNODC)</v>
      </c>
      <c r="H47" s="16" t="str">
        <f t="array" ref="H47">VLOOKUP(A47,[2]DOM!$E$5:$EC$177,{39,40},FALSE)</f>
        <v>St. Lucia successfully completes and submits the UNCAC Implementation Reiview Mechanism, and supports the IRM process in Guyana.</v>
      </c>
      <c r="I47" s="16">
        <f>VLOOKUP(A47,[2]DOM!$E$5:$EC$177,41,FALSE)</f>
        <v>0</v>
      </c>
      <c r="J47" s="16">
        <f>VLOOKUP(A47,[2]DOM!$E$5:$EC$177,42,FALSE)</f>
        <v>0</v>
      </c>
      <c r="K47" s="17">
        <f>VLOOKUP(A47,[2]DOM!$E$5:$EC$177,127,FALSE)</f>
        <v>0</v>
      </c>
      <c r="L47" s="198"/>
    </row>
    <row r="48" spans="1:12" ht="50">
      <c r="A48" s="16" t="str">
        <f>IF('[2]Validation Checks'!K168="X",'[2]Validation Checks'!E168,"")</f>
        <v>Strengthen capacities of national and local agencies to follow-up on the findings and recommendations emerging from the Implementation Review Mechanism of the UN Convention against Corruption in line with international standards.</v>
      </c>
      <c r="B48" s="16">
        <f>VLOOKUP(A48,[2]DOM!$E$5:$EC$177,2,FALSE)</f>
        <v>0</v>
      </c>
      <c r="C48" s="16" t="str">
        <f>VLOOKUP(A48,[2]DOM!$E$5:$EC$177,31,FALSE)</f>
        <v>Protected and Sustainably Leveraged Natural and Other Unique Assets</v>
      </c>
      <c r="D48" s="16" t="str">
        <f>VLOOKUP(A48,[2]DOM!$E$5:$EC$177,32,FALSE)</f>
        <v>Tailored Policy Support &amp; Technical Assistance</v>
      </c>
      <c r="E48" s="16" t="str">
        <f t="array" ref="E48">VLOOKUP(A48,[2]DOM!$E$5:$EC$177,{35,37,38},FALSE)</f>
        <v>CARICOM IMPACS</v>
      </c>
      <c r="F48" s="16">
        <f>VLOOKUP(A48,[2]DOM!$E$5:$EC$177,21,FALSE)</f>
        <v>0</v>
      </c>
      <c r="G48" s="16" t="str">
        <f>VLOOKUP(A48,[2]DOM!$E$5:$EC$177,33,FALSE)</f>
        <v>United Nations Office on Drugs and Crime (UNODC)</v>
      </c>
      <c r="H48" s="16" t="str">
        <f t="array" ref="H48">VLOOKUP(A48,[2]DOM!$E$5:$EC$177,{39,40},FALSE)</f>
        <v>At least one (1) CARICOM Member State supported in the implementation of recommendations produced through the UNCAC Implementation Review Mechanism</v>
      </c>
      <c r="I48" s="16">
        <f>VLOOKUP(A48,[2]DOM!$E$5:$EC$177,41,FALSE)</f>
        <v>0</v>
      </c>
      <c r="J48" s="16">
        <f>VLOOKUP(A48,[2]DOM!$E$5:$EC$177,42,FALSE)</f>
        <v>0</v>
      </c>
      <c r="K48" s="17">
        <f>VLOOKUP(A48,[2]DOM!$E$5:$EC$177,127,FALSE)</f>
        <v>0</v>
      </c>
      <c r="L48" s="198"/>
    </row>
    <row r="49" spans="1:12" ht="50">
      <c r="A49" s="16" t="str">
        <f>IF('[2]Validation Checks'!K169="X",'[2]Validation Checks'!E169,"")</f>
        <v xml:space="preserve">Support a harmonized approach  to  continue  supporting  Member  States  on  the  implementation  of  specialized  cross-border   approaches   that   have   demonstrated   positive  results  on  detection  and  interdiction  of  illegal  trafficking  </v>
      </c>
      <c r="B49" s="16">
        <f>VLOOKUP(A49,[2]DOM!$E$5:$EC$177,2,FALSE)</f>
        <v>0</v>
      </c>
      <c r="C49" s="16" t="str">
        <f>VLOOKUP(A49,[2]DOM!$E$5:$EC$177,31,FALSE)</f>
        <v>Protected and Sustainably Leveraged Natural and Other Unique Assets</v>
      </c>
      <c r="D49" s="16" t="str">
        <f>VLOOKUP(A49,[2]DOM!$E$5:$EC$177,32,FALSE)</f>
        <v>Tailored Policy Support &amp; Technical Assistance</v>
      </c>
      <c r="E49" s="16" t="str">
        <f t="array" ref="E49">VLOOKUP(A49,[2]DOM!$E$5:$EC$177,{35,37,38},FALSE)</f>
        <v>CARICOM IMPACS, WCO, INTERPOL</v>
      </c>
      <c r="F49" s="16">
        <f>VLOOKUP(A49,[2]DOM!$E$5:$EC$177,21,FALSE)</f>
        <v>0</v>
      </c>
      <c r="G49" s="16" t="str">
        <f>VLOOKUP(A49,[2]DOM!$E$5:$EC$177,33,FALSE)</f>
        <v>United Nations Office on Drugs and Crime (UNODC)</v>
      </c>
      <c r="H49" s="16" t="str">
        <f t="array" ref="H49">VLOOKUP(A49,[2]DOM!$E$5:$EC$177,{39,40},FALSE)</f>
        <v>Barbados has increased capacity for national, regional and international coorindation for the detection, investigation and interception of suspcious passengers, cargo and mail at the international airport.</v>
      </c>
      <c r="I49" s="16">
        <f>VLOOKUP(A49,[2]DOM!$E$5:$EC$177,41,FALSE)</f>
        <v>0</v>
      </c>
      <c r="J49" s="16">
        <f>VLOOKUP(A49,[2]DOM!$E$5:$EC$177,42,FALSE)</f>
        <v>0</v>
      </c>
      <c r="K49" s="17">
        <f>VLOOKUP(A49,[2]DOM!$E$5:$EC$177,127,FALSE)</f>
        <v>0</v>
      </c>
      <c r="L49" s="198"/>
    </row>
    <row r="50" spans="1:12" ht="60">
      <c r="A50" s="16" t="str">
        <f>IF('[2]Validation Checks'!K46="X",'[2]Validation Checks'!E46,"")</f>
        <v>Service Sector Development: Support policy development and capacity building to enhance regional regulatory and institutional frameworks and institutional coordination in service-led diversification policymaking and to increase productive or export capacity.</v>
      </c>
      <c r="B50" s="16" t="s">
        <v>459</v>
      </c>
      <c r="C50" s="16" t="s">
        <v>550</v>
      </c>
      <c r="D50" s="16" t="s">
        <v>23</v>
      </c>
      <c r="E50" s="16" t="s">
        <v>551</v>
      </c>
      <c r="F50" s="16" t="s">
        <v>552</v>
      </c>
      <c r="G50" s="16" t="s">
        <v>30</v>
      </c>
      <c r="H50" s="16">
        <v>0</v>
      </c>
      <c r="I50" s="16">
        <v>0</v>
      </c>
      <c r="J50" s="16">
        <v>0</v>
      </c>
      <c r="K50" s="17">
        <v>120000</v>
      </c>
      <c r="L50" s="198"/>
    </row>
    <row r="51" spans="1:12" ht="60">
      <c r="A51" s="16" t="str">
        <f>IF('[2]Validation Checks'!K48="X",'[2]Validation Checks'!E48,"")</f>
        <v>Ministry Agriculture is supported in the development of a national bioeconomy initiative through the promotion and implementation of urban and peri-urban landscape management practices for greener cities to catalyse a climate-resilient, environmentally friendly country</v>
      </c>
      <c r="B51" s="16">
        <v>0</v>
      </c>
      <c r="C51" s="16" t="s">
        <v>550</v>
      </c>
      <c r="D51" s="16" t="s">
        <v>23</v>
      </c>
      <c r="E51" s="16">
        <v>0</v>
      </c>
      <c r="F51" s="16">
        <v>0</v>
      </c>
      <c r="G51" s="16" t="s">
        <v>26</v>
      </c>
      <c r="H51" s="16">
        <v>0</v>
      </c>
      <c r="I51" s="16">
        <v>0</v>
      </c>
      <c r="J51" s="16">
        <v>0</v>
      </c>
      <c r="K51" s="17">
        <v>28500</v>
      </c>
      <c r="L51" s="198"/>
    </row>
    <row r="52" spans="1:12" ht="80">
      <c r="A52" s="16" t="str">
        <f>IF('[2]Validation Checks'!K57="X",'[2]Validation Checks'!E57,"")</f>
        <v>Ministries of Health are better able to effectively forecast, procure, distribute and track sexual and reproductive health commodities and collaborate with civil society organizations to create demand and deliver sexual and reproductive health information and services</v>
      </c>
      <c r="B52" s="16" t="s">
        <v>553</v>
      </c>
      <c r="C52" s="16" t="s">
        <v>550</v>
      </c>
      <c r="D52" s="16" t="s">
        <v>23</v>
      </c>
      <c r="E52" s="16" t="s">
        <v>554</v>
      </c>
      <c r="F52" s="16">
        <v>0</v>
      </c>
      <c r="G52" s="16" t="s">
        <v>56</v>
      </c>
      <c r="H52" s="16">
        <v>0</v>
      </c>
      <c r="I52" s="16">
        <v>0</v>
      </c>
      <c r="J52" s="16">
        <v>0</v>
      </c>
      <c r="K52" s="17">
        <v>0</v>
      </c>
      <c r="L52" s="198"/>
    </row>
    <row r="53" spans="1:12" ht="30">
      <c r="A53" s="16" t="str">
        <f>IF('[2]Validation Checks'!K64="X",'[2]Validation Checks'!E64,"")</f>
        <v>Migration Governance Indicators Assessments conducted to highlight gaps in migration management and priority areas for mainstreaming migration</v>
      </c>
      <c r="B53" s="16">
        <f>VLOOKUP(A53,[2]DOM!$E$5:$EC$177,2,FALSE)</f>
        <v>0</v>
      </c>
      <c r="C53" s="16" t="s">
        <v>550</v>
      </c>
      <c r="D53" s="16" t="str">
        <f>VLOOKUP(A53,[2]DOM!$E$5:$EC$177,32,FALSE)</f>
        <v>Tailored Policy Support &amp; Technical Assistance</v>
      </c>
      <c r="E53" s="16">
        <f t="array" ref="E53">VLOOKUP(A53,[2]DOM!$E$5:$EC$177,{35,37,38},FALSE)</f>
        <v>0</v>
      </c>
      <c r="F53" s="16">
        <f>VLOOKUP(A53,[2]DOM!$E$5:$EC$177,21,FALSE)</f>
        <v>0</v>
      </c>
      <c r="G53" s="16" t="str">
        <f>VLOOKUP(A53,[2]DOM!$E$5:$EC$177,33,FALSE)</f>
        <v>International Organization for Migration (IOM)</v>
      </c>
      <c r="H53" s="16">
        <f t="array" ref="H53">VLOOKUP(A53,[2]DOM!$E$5:$EC$177,{39,40},FALSE)</f>
        <v>0</v>
      </c>
      <c r="I53" s="16">
        <f>VLOOKUP(A53,[2]DOM!$E$5:$EC$177,41,FALSE)</f>
        <v>0</v>
      </c>
      <c r="J53" s="16">
        <f>VLOOKUP(A53,[2]DOM!$E$5:$EC$177,42,FALSE)</f>
        <v>0</v>
      </c>
      <c r="K53" s="17">
        <f>VLOOKUP(A53,[2]DOM!$E$5:$EC$177,127,FALSE)</f>
        <v>45100</v>
      </c>
      <c r="L53" s="198"/>
    </row>
    <row r="54" spans="1:12" ht="30">
      <c r="A54" s="16" t="str">
        <f>IF('[2]Validation Checks'!K65="X",'[2]Validation Checks'!E65,"")</f>
        <v>Governments have increased capacity, equipment and coordination mechanisms to mainstream and improve migration management</v>
      </c>
      <c r="B54" s="16" t="str">
        <f>VLOOKUP(A54,[2]DOM!$E$5:$EC$177,2,FALSE)</f>
        <v>Efforts towards the formation of a comprehensive migration policy</v>
      </c>
      <c r="C54" s="16" t="s">
        <v>550</v>
      </c>
      <c r="D54" s="16" t="str">
        <f>VLOOKUP(A54,[2]DOM!$E$5:$EC$177,32,FALSE)</f>
        <v>Tailored Policy Support &amp; Technical Assistance</v>
      </c>
      <c r="E54" s="16">
        <f t="array" ref="E54">VLOOKUP(A54,[2]DOM!$E$5:$EC$177,{35,37,38},FALSE)</f>
        <v>0</v>
      </c>
      <c r="F54" s="16">
        <f>VLOOKUP(A54,[2]DOM!$E$5:$EC$177,21,FALSE)</f>
        <v>0</v>
      </c>
      <c r="G54" s="16" t="str">
        <f>VLOOKUP(A54,[2]DOM!$E$5:$EC$177,33,FALSE)</f>
        <v>International Organization for Migration (IOM)</v>
      </c>
      <c r="H54" s="16">
        <f t="array" ref="H54">VLOOKUP(A54,[2]DOM!$E$5:$EC$177,{39,40},FALSE)</f>
        <v>0</v>
      </c>
      <c r="I54" s="16">
        <f>VLOOKUP(A54,[2]DOM!$E$5:$EC$177,41,FALSE)</f>
        <v>0</v>
      </c>
      <c r="J54" s="16">
        <f>VLOOKUP(A54,[2]DOM!$E$5:$EC$177,42,FALSE)</f>
        <v>0</v>
      </c>
      <c r="K54" s="17">
        <f>VLOOKUP(A54,[2]DOM!$E$5:$EC$177,127,FALSE)</f>
        <v>0</v>
      </c>
      <c r="L54" s="198"/>
    </row>
    <row r="55" spans="1:12" ht="70">
      <c r="A55" s="16" t="str">
        <f>IF('[2]Validation Checks'!K113="X",'[2]Validation Checks'!E113,"")</f>
        <v>Governmental institutions are better equipped to identify impacts and opportunities for resilient recovery and rehabilitation, and can produce and implement plans to adopt, support, manage disaster recovery efforts to socio-economic and environmental shocks including COVID-19 and volcano disaster recovery</v>
      </c>
      <c r="B55" s="16">
        <v>0</v>
      </c>
      <c r="C55" s="16" t="s">
        <v>550</v>
      </c>
      <c r="D55" s="16" t="s">
        <v>23</v>
      </c>
      <c r="E55" s="16">
        <v>0</v>
      </c>
      <c r="F55" s="16">
        <v>0</v>
      </c>
      <c r="G55" s="16" t="s">
        <v>26</v>
      </c>
      <c r="H55" s="16">
        <v>0</v>
      </c>
      <c r="I55" s="16">
        <v>0</v>
      </c>
      <c r="J55" s="16">
        <v>0</v>
      </c>
      <c r="K55" s="17">
        <v>0</v>
      </c>
      <c r="L55" s="198"/>
    </row>
    <row r="56" spans="1:12" ht="40">
      <c r="A56" s="16" t="str">
        <f>IF('[2]Validation Checks'!K120="X",'[2]Validation Checks'!E120,"")</f>
        <v>Productive land- and seascapes and fresh water are sustainably managed.</v>
      </c>
      <c r="B56" s="16" t="str">
        <f>VLOOKUP(A56,[2]DOM!$E$5:$EC$177,2,FALSE)</f>
        <v>Interventions designed to improve the management of land and water resources to enhance biodiversity.</v>
      </c>
      <c r="C56" s="16" t="s">
        <v>550</v>
      </c>
      <c r="D56" s="16" t="str">
        <f>VLOOKUP(A56,[2]DOM!$E$5:$EC$177,32,FALSE)</f>
        <v>Tailored Policy Support &amp; Technical Assistance</v>
      </c>
      <c r="E56" s="16" t="str">
        <f t="array" ref="E56">VLOOKUP(A56,[2]DOM!$E$5:$EC$177,{35,37,38},FALSE)</f>
        <v>Ministry of Sustainable Development, Energy, Science and Technology - Sustainable Development and Environment Division</v>
      </c>
      <c r="F56" s="16" t="str">
        <f>VLOOKUP(A56,[2]DOM!$E$5:$EC$177,21,FALSE)</f>
        <v>Women and Girls</v>
      </c>
      <c r="G56" s="16" t="str">
        <f>VLOOKUP(A56,[2]DOM!$E$5:$EC$177,33,FALSE)</f>
        <v>United Nations Environment Program (UNEP)</v>
      </c>
      <c r="H56" s="16">
        <f t="array" ref="H56">VLOOKUP(A56,[2]DOM!$E$5:$EC$177,{39,40},FALSE)</f>
        <v>0</v>
      </c>
      <c r="I56" s="16">
        <f>VLOOKUP(A56,[2]DOM!$E$5:$EC$177,41,FALSE)</f>
        <v>0</v>
      </c>
      <c r="J56" s="16">
        <f>VLOOKUP(A56,[2]DOM!$E$5:$EC$177,42,FALSE)</f>
        <v>0</v>
      </c>
      <c r="K56" s="17">
        <f>VLOOKUP(A56,[2]DOM!$E$5:$EC$177,127,FALSE)</f>
        <v>0</v>
      </c>
      <c r="L56" s="198"/>
    </row>
    <row r="57" spans="1:12" ht="30">
      <c r="A57" s="16" t="str">
        <f>IF('[2]Validation Checks'!K140="X",'[2]Validation Checks'!E140,"")</f>
        <v>Capacity building workshop and advocacy for the advancement of legislation on countering the illicit smuggling of migrants.</v>
      </c>
      <c r="B57" s="16">
        <f>VLOOKUP(A57,[2]DOM!$E$5:$EC$177,2,FALSE)</f>
        <v>0</v>
      </c>
      <c r="C57" s="16" t="s">
        <v>550</v>
      </c>
      <c r="D57" s="16" t="str">
        <f>VLOOKUP(A57,[2]DOM!$E$5:$EC$177,32,FALSE)</f>
        <v>Tailored Policy Support &amp; Technical Assistance</v>
      </c>
      <c r="E57" s="16">
        <f t="array" ref="E57">VLOOKUP(A57,[2]DOM!$E$5:$EC$177,{35,37,38},FALSE)</f>
        <v>0</v>
      </c>
      <c r="F57" s="16">
        <f>VLOOKUP(A57,[2]DOM!$E$5:$EC$177,21,FALSE)</f>
        <v>0</v>
      </c>
      <c r="G57" s="16" t="str">
        <f>VLOOKUP(A57,[2]DOM!$E$5:$EC$177,33,FALSE)</f>
        <v>International Organization for Migration (IOM)</v>
      </c>
      <c r="H57" s="16">
        <f t="array" ref="H57">VLOOKUP(A57,[2]DOM!$E$5:$EC$177,{39,40},FALSE)</f>
        <v>0</v>
      </c>
      <c r="I57" s="16">
        <f>VLOOKUP(A57,[2]DOM!$E$5:$EC$177,41,FALSE)</f>
        <v>0</v>
      </c>
      <c r="J57" s="16">
        <f>VLOOKUP(A57,[2]DOM!$E$5:$EC$177,42,FALSE)</f>
        <v>0</v>
      </c>
      <c r="K57" s="17">
        <f>VLOOKUP(A57,[2]DOM!$E$5:$EC$177,127,FALSE)</f>
        <v>0</v>
      </c>
      <c r="L57" s="198"/>
    </row>
    <row r="58" spans="1:12" ht="70" customHeight="1">
      <c r="A58" s="16" t="str">
        <f>IF('[2]Validation Checks'!K153="X",'[2]Validation Checks'!E153,"")</f>
        <v xml:space="preserve">Government entities and civil society organizations have strengthened mechanisms and capacities to address discriminatory gender and social norms that perpetuate gender-based violence and harmful practices and undermine the ability of individuals to exercise their sexual and reproductive health and reproductive rights. </v>
      </c>
      <c r="B58" s="16" t="s">
        <v>228</v>
      </c>
      <c r="C58" s="16" t="s">
        <v>550</v>
      </c>
      <c r="D58" s="16" t="s">
        <v>23</v>
      </c>
      <c r="E58" s="16" t="s">
        <v>555</v>
      </c>
      <c r="F58" s="16">
        <v>0</v>
      </c>
      <c r="G58" s="16" t="s">
        <v>56</v>
      </c>
      <c r="H58" s="16">
        <v>0</v>
      </c>
      <c r="I58" s="16">
        <v>0</v>
      </c>
      <c r="J58" s="16">
        <v>0</v>
      </c>
      <c r="K58" s="17">
        <v>0</v>
      </c>
      <c r="L58" s="198"/>
    </row>
    <row r="59" spans="1:12" ht="50.15" customHeight="1">
      <c r="A59" s="16" t="str">
        <f>IF('[2]Validation Checks'!K160="X",'[2]Validation Checks'!E160,"")</f>
        <v>Increased institutional capacity of workers’ organizations to contribute effectively to the formulation and coherent implementation of economic, social and environmental policies at the national, regional and international levels, including in multilateral frameworks or institutions.</v>
      </c>
      <c r="B59" s="16" t="s">
        <v>214</v>
      </c>
      <c r="C59" s="16" t="s">
        <v>550</v>
      </c>
      <c r="D59" s="16" t="s">
        <v>23</v>
      </c>
      <c r="E59" s="16">
        <v>0</v>
      </c>
      <c r="F59" s="16">
        <v>0</v>
      </c>
      <c r="G59" s="16" t="s">
        <v>47</v>
      </c>
      <c r="H59" s="16">
        <v>0</v>
      </c>
      <c r="I59" s="16">
        <v>0</v>
      </c>
      <c r="J59" s="16">
        <v>0</v>
      </c>
      <c r="K59" s="17">
        <v>0</v>
      </c>
      <c r="L59" s="198"/>
    </row>
    <row r="60" spans="1:12" ht="60">
      <c r="A60" s="16" t="str">
        <f>IF('[2]Validation Checks'!K166="X",'[2]Validation Checks'!E166,"")</f>
        <v>Support  Member  States  in  the  development  and   implementation   of   regional   and   national   maritime   security   strategies,   based   on   agreed   approaches endorsed by the International Maritime Organization.  In  the  Caribbean,  this  will  be  a  joint  initiative with CARICOM IMPACS</v>
      </c>
      <c r="B60" s="16">
        <v>0</v>
      </c>
      <c r="C60" s="16" t="s">
        <v>550</v>
      </c>
      <c r="D60" s="16" t="s">
        <v>23</v>
      </c>
      <c r="E60" s="16" t="s">
        <v>556</v>
      </c>
      <c r="F60" s="16">
        <v>0</v>
      </c>
      <c r="G60" s="16" t="s">
        <v>189</v>
      </c>
      <c r="H60" s="16">
        <v>0</v>
      </c>
      <c r="I60" s="16">
        <v>0</v>
      </c>
      <c r="J60" s="16">
        <v>0</v>
      </c>
      <c r="K60" s="17">
        <v>0</v>
      </c>
      <c r="L60" s="198"/>
    </row>
    <row r="61" spans="1:12" ht="18.5">
      <c r="A61" s="197" t="s">
        <v>557</v>
      </c>
      <c r="B61" s="197"/>
      <c r="C61" s="197"/>
      <c r="D61" s="197"/>
      <c r="E61" s="197"/>
      <c r="F61" s="197"/>
      <c r="G61" s="197"/>
      <c r="H61" s="197"/>
      <c r="I61" s="197"/>
      <c r="J61" s="197"/>
      <c r="K61" s="197"/>
      <c r="L61" s="198"/>
    </row>
    <row r="62" spans="1:12" ht="100">
      <c r="A62" s="16" t="str">
        <f>IF('[2]Validation Checks'!K36="X",'[2]Validation Checks'!E36,"")</f>
        <v>Strengthened capacity of enterprises 
and their support systems to enhance productivity 
and sustainability</v>
      </c>
      <c r="B62" s="16" t="str">
        <f>VLOOKUP(A62,[2]DOM!$E$5:$EC$177,2,FALSE)</f>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
      <c r="C62" s="16" t="str">
        <f>VLOOKUP(A62,[2]DOM!$E$5:$EC$177,31,FALSE)</f>
        <v>Well-planned and Durable Infrastructure</v>
      </c>
      <c r="D62" s="16" t="str">
        <f>VLOOKUP(A62,[2]DOM!$E$5:$EC$177,32,FALSE)</f>
        <v>Climate Change and Disaster Risk Reduction</v>
      </c>
      <c r="E62" s="16">
        <f t="array" ref="E62">VLOOKUP(A62,[2]DOM!$E$5:$EC$177,{35,37,38},FALSE)</f>
        <v>0</v>
      </c>
      <c r="F62" s="16">
        <f>VLOOKUP(A62,[2]DOM!$E$5:$EC$177,21,FALSE)</f>
        <v>0</v>
      </c>
      <c r="G62" s="16" t="str">
        <f>VLOOKUP(A62,[2]DOM!$E$5:$EC$177,33,FALSE)</f>
        <v>International Labour Organization (ILO)</v>
      </c>
      <c r="H62" s="16">
        <f t="array" ref="H62">VLOOKUP(A62,[2]DOM!$E$5:$EC$177,{39,40},FALSE)</f>
        <v>0</v>
      </c>
      <c r="I62" s="16">
        <f>VLOOKUP(A62,[2]DOM!$E$5:$EC$177,41,FALSE)</f>
        <v>0</v>
      </c>
      <c r="J62" s="16">
        <f>VLOOKUP(A62,[2]DOM!$E$5:$EC$177,42,FALSE)</f>
        <v>0</v>
      </c>
      <c r="K62" s="17">
        <f>VLOOKUP(A62,[2]DOM!$E$5:$EC$177,127,FALSE)</f>
        <v>0</v>
      </c>
      <c r="L62" s="198"/>
    </row>
    <row r="63" spans="1:12" ht="43.5" customHeight="1">
      <c r="A63" s="16" t="str">
        <f>IF('[2]Validation Checks'!K104="X",'[2]Validation Checks'!E104,"")</f>
        <v>Strengthened capacities among women owned MSMEs in climate resilient and DRR better business practices. </v>
      </c>
      <c r="B63" s="16" t="str">
        <f>VLOOKUP(A63,[2]DOM!$E$5:$EC$177,2,FALSE)</f>
        <v>Strengthening resilience of MSMEs through targeted training and capacity building for MSMEs, and strengthening the policy environment through gender-responsive DRR and CC adaptation and mitigation plans and policies. UN Human  Security Trust Fund (BRB, ANU, SLU, GRE, DOM), RISS (BEL)</v>
      </c>
      <c r="C63" s="16" t="str">
        <f>VLOOKUP(A63,[2]DOM!$E$5:$EC$177,31,FALSE)</f>
        <v>Well-planned and Durable Infrastructure</v>
      </c>
      <c r="D63" s="16" t="str">
        <f>VLOOKUP(A63,[2]DOM!$E$5:$EC$177,32,FALSE)</f>
        <v>Climate Change and Disaster Risk Reduction</v>
      </c>
      <c r="E63" s="16">
        <f t="array" ref="E63">VLOOKUP(A63,[2]DOM!$E$5:$EC$177,{35,37,38},FALSE)</f>
        <v>0</v>
      </c>
      <c r="F63" s="16" t="str">
        <f>VLOOKUP(A63,[2]DOM!$E$5:$EC$177,21,FALSE)</f>
        <v>Women and Girls</v>
      </c>
      <c r="G63" s="16" t="str">
        <f>VLOOKUP(A63,[2]DOM!$E$5:$EC$177,33,FALSE)</f>
        <v>United Nations Entity for Gender Equality and the Empowerment of Women (UN Women)</v>
      </c>
      <c r="H63" s="16" t="str">
        <f t="array" ref="H63">VLOOKUP(A63,[2]DOM!$E$5:$EC$177,{39,40},FALSE)</f>
        <v>Number of NDOs and NGMs participating in comprehensive gender responsive DRR training</v>
      </c>
      <c r="I63" s="16">
        <f>VLOOKUP(A63,[2]DOM!$E$5:$EC$177,41,FALSE)</f>
        <v>0</v>
      </c>
      <c r="J63" s="16">
        <f>VLOOKUP(A63,[2]DOM!$E$5:$EC$177,42,FALSE)</f>
        <v>0</v>
      </c>
      <c r="K63" s="17">
        <f>VLOOKUP(A63,[2]DOM!$E$5:$EC$177,127,FALSE)</f>
        <v>11200</v>
      </c>
      <c r="L63" s="198"/>
    </row>
    <row r="64" spans="1:12" ht="43.5" customHeight="1">
      <c r="A64" s="16" t="str">
        <f>IF('[2]Validation Checks'!K105="X",'[2]Validation Checks'!E105,"")</f>
        <v>Enhanced capacities among NGMs, key sector agencies and CSOs to prepare, respond to and recover from natural hazards.</v>
      </c>
      <c r="B64" s="16" t="str">
        <f>VLOOKUP(A64,[2]DOM!$E$5:$EC$177,2,FALSE)</f>
        <v>Institutional Strengthening, data collection and gender analyses. EnGenDER (SLU, ANU, BEL, SVG, GRE, JA, GUY, SUR, DOM), RISS (BEL)</v>
      </c>
      <c r="C64" s="16" t="str">
        <f>VLOOKUP(A64,[2]DOM!$E$5:$EC$177,31,FALSE)</f>
        <v>Well-planned and Durable Infrastructure</v>
      </c>
      <c r="D64" s="16" t="str">
        <f>VLOOKUP(A64,[2]DOM!$E$5:$EC$177,32,FALSE)</f>
        <v>Climate Change and Disaster Risk Reduction</v>
      </c>
      <c r="E64" s="16">
        <f t="array" ref="E64">VLOOKUP(A64,[2]DOM!$E$5:$EC$177,{35,37,38},FALSE)</f>
        <v>0</v>
      </c>
      <c r="F64" s="16" t="str">
        <f>VLOOKUP(A64,[2]DOM!$E$5:$EC$177,21,FALSE)</f>
        <v>Women and Girls</v>
      </c>
      <c r="G64" s="16" t="str">
        <f>VLOOKUP(A64,[2]DOM!$E$5:$EC$177,33,FALSE)</f>
        <v>United Nations Entity for Gender Equality and the Empowerment of Women (UN Women)</v>
      </c>
      <c r="H64" s="16" t="str">
        <f t="array" ref="H64">VLOOKUP(A64,[2]DOM!$E$5:$EC$177,{39,40},FALSE)</f>
        <v>MCO included in Humanitarian response and post disaster recovery efforts</v>
      </c>
      <c r="I64" s="16">
        <f>VLOOKUP(A64,[2]DOM!$E$5:$EC$177,41,FALSE)</f>
        <v>0</v>
      </c>
      <c r="J64" s="16">
        <f>VLOOKUP(A64,[2]DOM!$E$5:$EC$177,42,FALSE)</f>
        <v>0</v>
      </c>
      <c r="K64" s="17">
        <f>VLOOKUP(A64,[2]DOM!$E$5:$EC$177,127,FALSE)</f>
        <v>0</v>
      </c>
      <c r="L64" s="198"/>
    </row>
    <row r="65" spans="1:12" ht="60">
      <c r="A65" s="16" t="str">
        <f>IF('[2]Validation Checks'!K116="X",'[2]Validation Checks'!E116,"")</f>
        <v>National and regional disaster risk management agents have improved capacities for gender-responsive and risk informed disaster recovery planning and intervention  </v>
      </c>
      <c r="B65" s="16" t="str">
        <f>VLOOKUP(A65,[2]DOM!$E$5:$EC$177,2,FALSE)</f>
        <v xml:space="preserve">UNDP will apply its extensive disaster risk management expertise positions in disaster recovery efforts; both short-term through livelihood support and small business continuity, and medium term, through sustainable and resilient reconstruction and rebuilding. </v>
      </c>
      <c r="C65" s="16" t="str">
        <f>VLOOKUP(A65,[2]DOM!$E$5:$EC$177,31,FALSE)</f>
        <v>Well-planned and Durable Infrastructure</v>
      </c>
      <c r="D65" s="16" t="str">
        <f>VLOOKUP(A65,[2]DOM!$E$5:$EC$177,32,FALSE)</f>
        <v>Climate Change and Disaster Risk Reduction</v>
      </c>
      <c r="E65" s="16" t="s">
        <v>558</v>
      </c>
      <c r="F65" s="16" t="str">
        <f>VLOOKUP(A65,[2]DOM!$E$5:$EC$177,21,FALSE)</f>
        <v>People living in remote, poor, rural areas</v>
      </c>
      <c r="G65" s="16" t="str">
        <f>VLOOKUP(A65,[2]DOM!$E$5:$EC$177,33,FALSE)</f>
        <v>United Nations Development Programme (UNDP)</v>
      </c>
      <c r="H65" s="16" t="str">
        <f t="array" ref="H65">VLOOKUP(A65,[2]DOM!$E$5:$EC$177,{39,40},FALSE)</f>
        <v>1) Number of persons in key sectors with updated skills to implement recovery strategies, disaggregated by sex; 2) Number of countries with gender responsive recovery stategies developed and submitted for Cabinet approval</v>
      </c>
      <c r="I65" s="16">
        <f>VLOOKUP(A65,[2]DOM!$E$5:$EC$177,41,FALSE)</f>
        <v>0</v>
      </c>
      <c r="J65" s="16">
        <f>VLOOKUP(A65,[2]DOM!$E$5:$EC$177,42,FALSE)</f>
        <v>0</v>
      </c>
      <c r="K65" s="17" t="s">
        <v>31</v>
      </c>
      <c r="L65" s="198"/>
    </row>
    <row r="66" spans="1:12" ht="110">
      <c r="A66" s="16" t="str">
        <f>IF('[2]Validation Checks'!K117="X",'[2]Validation Checks'!E117,"")</f>
        <v>National agencies and community groups have access to enhanced integrated, gender responsive disaster preparedness systems</v>
      </c>
      <c r="B66" s="16" t="str">
        <f>VLOOKUP(A66,[2]DOM!$E$5:$EC$177,2,FALSE)</f>
        <v xml:space="preserve">UNDP will support countries in adapting and implementing DRM systems in line with national, regional and international strategies/frameworks. This will include investments in critical components of preparedness, recovery and resilience such as hazard assessments, recovery planning and resilience building; facilitating the development of holistic and innovative DRM programmes that emphasize out-of-the-box thinking, new ways of working and increased knowledge and planning capacity at the national level. </v>
      </c>
      <c r="C66" s="16" t="str">
        <f>VLOOKUP(A66,[2]DOM!$E$5:$EC$177,31,FALSE)</f>
        <v>Well-planned and Durable Infrastructure</v>
      </c>
      <c r="D66" s="16" t="str">
        <f>VLOOKUP(A66,[2]DOM!$E$5:$EC$177,32,FALSE)</f>
        <v>Climate Change and Disaster Risk Reduction</v>
      </c>
      <c r="E66" s="16" t="str">
        <f t="array" ref="E66">VLOOKUP(A66,[2]DOM!$E$5:$EC$177,{35,37,38},FALSE)</f>
        <v xml:space="preserve">Ministry of Environment, Rural Modernisation and Kalinago Upliftment; Ministry of Blue and Green Econony, Agriculture and National Food Security; Kalinago Council; Ministry of Tourism, International Transport and Maritime Initiatives  </v>
      </c>
      <c r="F66" s="16" t="str">
        <f>VLOOKUP(A66,[2]DOM!$E$5:$EC$177,21,FALSE)</f>
        <v>Indigenous Groups</v>
      </c>
      <c r="G66" s="16" t="str">
        <f>VLOOKUP(A66,[2]DOM!$E$5:$EC$177,33,FALSE)</f>
        <v>United Nations Development Programme (UNDP)</v>
      </c>
      <c r="H66" s="16" t="str">
        <f t="array" ref="H66">VLOOKUP(A66,[2]DOM!$E$5:$EC$177,{39,40},FALSE)</f>
        <v>1) Number of new and updated national mechanisms to prepare for and recover from disaster events; 2) % of target groups or communities adopting new DRR measures</v>
      </c>
      <c r="I66" s="16">
        <f>VLOOKUP(A66,[2]DOM!$E$5:$EC$177,41,FALSE)</f>
        <v>0</v>
      </c>
      <c r="J66" s="16">
        <f>VLOOKUP(A66,[2]DOM!$E$5:$EC$177,42,FALSE)</f>
        <v>0</v>
      </c>
      <c r="K66" s="17">
        <f>VLOOKUP(A66,[2]DOM!$E$5:$EC$177,127,FALSE)</f>
        <v>1775281</v>
      </c>
      <c r="L66" s="198"/>
    </row>
    <row r="67" spans="1:12" ht="80">
      <c r="A67" s="16" t="str">
        <f>IF('[2]Validation Checks'!K133="X",'[2]Validation Checks'!E133,"")</f>
        <v>National agencies and community organisations have strengthened capacities for natural resource planning, data collection, analysis and management </v>
      </c>
      <c r="B67" s="16" t="str">
        <f>VLOOKUP(A67,[2]DOM!$E$5:$EC$177,2,FALSE)</f>
        <v xml:space="preserve">UNDP will promote an integrated approach to ecosystem management, mainstreaming cross-cutting issues including gender equality and leaving no one behind. These actions will include coral reef regeneration, biodiversity conservation, protected areas management, water resources management and land, coastal and marine restoration. </v>
      </c>
      <c r="C67" s="16" t="str">
        <f>VLOOKUP(A67,[2]DOM!$E$5:$EC$177,31,FALSE)</f>
        <v>Well-planned and Durable Infrastructure</v>
      </c>
      <c r="D67" s="16" t="str">
        <f>VLOOKUP(A67,[2]DOM!$E$5:$EC$177,32,FALSE)</f>
        <v>Climate Change and Disaster Risk Reduction</v>
      </c>
      <c r="E67" s="16" t="str">
        <f t="array" ref="E67">VLOOKUP(A67,[2]DOM!$E$5:$EC$177,{35,37,38},FALSE)</f>
        <v>Ministry of Finance, Economic Planning and Information Technology; Department of Environment ; Ministry of. Climate Resilience, The Environment, Forestry, Fisheries &amp; Disaster Management; Ministry of Environment, Rural Modernisation and Kalinago Upliftment</v>
      </c>
      <c r="F67" s="16" t="str">
        <f>VLOOKUP(A67,[2]DOM!$E$5:$EC$177,21,FALSE)</f>
        <v>People living in remote, poor, rural areas</v>
      </c>
      <c r="G67" s="16" t="str">
        <f>VLOOKUP(A67,[2]DOM!$E$5:$EC$177,33,FALSE)</f>
        <v>United Nations Development Programme (UNDP)</v>
      </c>
      <c r="H67" s="16" t="str">
        <f t="array" ref="H67">VLOOKUP(A67,[2]DOM!$E$5:$EC$177,{39,40},FALSE)</f>
        <v>1: Number of NDCs, integrated natural resource management policies, legal and regulatory frameworks developed or revised to meet international standards and accompanied by national implementation plans.</v>
      </c>
      <c r="I67" s="16">
        <f>VLOOKUP(A67,[2]DOM!$E$5:$EC$177,41,FALSE)</f>
        <v>0</v>
      </c>
      <c r="J67" s="16">
        <f>VLOOKUP(A67,[2]DOM!$E$5:$EC$177,42,FALSE)</f>
        <v>0</v>
      </c>
      <c r="K67" s="17">
        <f>VLOOKUP(A67,[2]DOM!$E$5:$EC$177,127,FALSE)</f>
        <v>60600</v>
      </c>
      <c r="L67" s="198"/>
    </row>
    <row r="68" spans="1:12" ht="80">
      <c r="A68" s="16" t="str">
        <f>IF('[2]Validation Checks'!K134="X",'[2]Validation Checks'!E134,"")</f>
        <v>Governments and communities have increased capacities to adapt to and mitigate the impacts of climate change  </v>
      </c>
      <c r="B68" s="16" t="str">
        <f>VLOOKUP(A68,[2]DOM!$E$5:$EC$177,2,FALSE)</f>
        <v xml:space="preserve">UNDP will promote an inclusive and integrated approach to ensure that long-term climate change strategies are inclusive and benefit from national and community ownership. UNDP will work closely with national authorities and CSOs to increase representation of women, youth, indigenous people and other vulnerable groups in climate change and NRM decision-making bodies. </v>
      </c>
      <c r="C68" s="16" t="str">
        <f>VLOOKUP(A68,[2]DOM!$E$5:$EC$177,31,FALSE)</f>
        <v>Well-planned and Durable Infrastructure</v>
      </c>
      <c r="D68" s="16" t="str">
        <f>VLOOKUP(A68,[2]DOM!$E$5:$EC$177,32,FALSE)</f>
        <v>Climate Change and Disaster Risk Reduction</v>
      </c>
      <c r="E68" s="16" t="str">
        <f t="array" ref="E68">VLOOKUP(A68,[2]DOM!$E$5:$EC$177,{35,37,38},FALSE)</f>
        <v>CDEMA, Ministry of Finance, Economic Planning and Information Technology; Department of Environment ; Ministry of. Climate Resilience, The Environment, Forestry, Fisheries &amp; Disaster Management; Ministry of Environment, Rural Modernisation and Kalinago Upliftment</v>
      </c>
      <c r="F68" s="16" t="str">
        <f>VLOOKUP(A68,[2]DOM!$E$5:$EC$177,21,FALSE)</f>
        <v>Women and Girls</v>
      </c>
      <c r="G68" s="16" t="str">
        <f>VLOOKUP(A68,[2]DOM!$E$5:$EC$177,33,FALSE)</f>
        <v>United Nations Development Programme (UNDP)</v>
      </c>
      <c r="H68" s="16" t="str">
        <f t="array" ref="H68">VLOOKUP(A68,[2]DOM!$E$5:$EC$177,{39,40},FALSE)</f>
        <v xml:space="preserve">Number of risk-informed gender responsive climate change adaptation actions implemented in sectors identified in the National </v>
      </c>
      <c r="I68" s="16">
        <f>VLOOKUP(A68,[2]DOM!$E$5:$EC$177,41,FALSE)</f>
        <v>0</v>
      </c>
      <c r="J68" s="16">
        <f>VLOOKUP(A68,[2]DOM!$E$5:$EC$177,42,FALSE)</f>
        <v>0</v>
      </c>
      <c r="K68" s="17">
        <f>VLOOKUP(A68,[2]DOM!$E$5:$EC$177,127,FALSE)</f>
        <v>308995.11</v>
      </c>
      <c r="L68" s="198"/>
    </row>
    <row r="69" spans="1:12" ht="80">
      <c r="A69" s="16" t="str">
        <f>IF('[2]Validation Checks'!K69="X",'[2]Validation Checks'!E69,"")</f>
        <v>Improved policy coherence at the national level in the Eastern Caribbean on the different forms of human mobility (migration, displacement and planned relocation) in contexts of disasters and climate change and the development and adoption of human security and COVID-19-sensitive regional frameworks to address cross-border displacement and evacuations in the Eastern Caribbean</v>
      </c>
      <c r="B69" s="16">
        <v>0</v>
      </c>
      <c r="C69" s="16" t="s">
        <v>557</v>
      </c>
      <c r="D69" s="16" t="s">
        <v>88</v>
      </c>
      <c r="E69" s="16" t="s">
        <v>555</v>
      </c>
      <c r="F69" s="16">
        <v>0</v>
      </c>
      <c r="G69" s="16" t="s">
        <v>91</v>
      </c>
      <c r="H69" s="16">
        <v>0</v>
      </c>
      <c r="I69" s="16">
        <v>0</v>
      </c>
      <c r="J69" s="16">
        <v>0</v>
      </c>
      <c r="K69" s="17">
        <v>253000</v>
      </c>
      <c r="L69" s="198"/>
    </row>
    <row r="70" spans="1:12" ht="80">
      <c r="A70" s="16" t="str">
        <f>IF('[2]Validation Checks'!K111="X",'[2]Validation Checks'!E111,"")</f>
        <v>Government has adopted a Roadmap for Agriculture Sector resilience and Government institutions, farmers and fisherfolk  are equipped with capacities and  technologies to improve early warning and disaster risk management strategies and climate-smart practices to strengthen resilience of the agri-food system to socio-economic and environmental shocks</v>
      </c>
      <c r="B70" s="16">
        <v>0</v>
      </c>
      <c r="C70" s="16" t="s">
        <v>557</v>
      </c>
      <c r="D70" s="16" t="s">
        <v>174</v>
      </c>
      <c r="E70" s="16">
        <v>0</v>
      </c>
      <c r="F70" s="16">
        <v>0</v>
      </c>
      <c r="G70" s="16" t="s">
        <v>26</v>
      </c>
      <c r="H70" s="16">
        <v>0</v>
      </c>
      <c r="I70" s="16">
        <v>0</v>
      </c>
      <c r="J70" s="16">
        <v>0</v>
      </c>
      <c r="K70" s="17">
        <v>45100</v>
      </c>
      <c r="L70" s="198"/>
    </row>
    <row r="71" spans="1:12" ht="80">
      <c r="A71" s="16" t="str">
        <f>IF('[2]Validation Checks'!K112="X",'[2]Validation Checks'!E112,"")</f>
        <v>Government institutions, farmers and fisherfolk have improved mechanisms including policy framework and are equipped with technologies to improve early warning, disaster/multi-hazard risk management strategies and climate-resilient practices to strengthen and accelerate adaptation actions and the resiliency of agri-food system to socio-economic (including COVID-19) and environmental shocks</v>
      </c>
      <c r="B71" s="16">
        <v>0</v>
      </c>
      <c r="C71" s="16" t="s">
        <v>557</v>
      </c>
      <c r="D71" s="16" t="s">
        <v>174</v>
      </c>
      <c r="E71" s="16">
        <v>0</v>
      </c>
      <c r="F71" s="16">
        <v>0</v>
      </c>
      <c r="G71" s="16" t="s">
        <v>26</v>
      </c>
      <c r="H71" s="16">
        <v>0</v>
      </c>
      <c r="I71" s="16">
        <v>0</v>
      </c>
      <c r="J71" s="16">
        <v>0</v>
      </c>
      <c r="K71" s="17">
        <v>0</v>
      </c>
      <c r="L71" s="198"/>
    </row>
    <row r="72" spans="1:12" ht="18.5">
      <c r="A72" s="197" t="s">
        <v>559</v>
      </c>
      <c r="B72" s="197"/>
      <c r="C72" s="197"/>
      <c r="D72" s="197"/>
      <c r="E72" s="197"/>
      <c r="F72" s="197"/>
      <c r="G72" s="197"/>
      <c r="H72" s="197"/>
      <c r="I72" s="197"/>
      <c r="J72" s="197"/>
      <c r="K72" s="197"/>
      <c r="L72" s="198"/>
    </row>
    <row r="73" spans="1:12" ht="50.15" customHeight="1">
      <c r="A73" s="16" t="str">
        <f>IF('[2]Validation Checks'!K88="X",'[2]Validation Checks'!E88,"")</f>
        <v>Affected populations benefit from strengthened systems to deliver food, voucher and cash assistance</v>
      </c>
      <c r="B73" s="16" t="str">
        <f>VLOOKUP(A73,[2]DOM!$E$5:$EC$177,2,FALSE)</f>
        <v>WFP will assist shock-affected populations with cash-based transfers or food in-kind in response to events necessitating international assistance. This outcome focuses on meeting food, nutrition and other essential needs of shock-affected people</v>
      </c>
      <c r="C73" s="16" t="str">
        <f>VLOOKUP(A73,[2]DOM!$E$5:$EC$177,31,FALSE)</f>
        <v>Strong Communities</v>
      </c>
      <c r="D73" s="16">
        <f>VLOOKUP(A73,[2]DOM!$E$5:$EC$177,32,FALSE)</f>
        <v>0</v>
      </c>
      <c r="E73" s="16">
        <f t="array" ref="E73">VLOOKUP(A73,[2]DOM!$E$5:$EC$177,{35,37,38},FALSE)</f>
        <v>0</v>
      </c>
      <c r="F73" s="16">
        <f>VLOOKUP(A73,[2]DOM!$E$5:$EC$177,21,FALSE)</f>
        <v>0</v>
      </c>
      <c r="G73" s="16" t="str">
        <f>VLOOKUP(A73,[2]DOM!$E$5:$EC$177,33,FALSE)</f>
        <v>World Food Programme (WFP)</v>
      </c>
      <c r="H73" s="16" t="str">
        <f t="array" ref="H73">VLOOKUP(A73,[2]DOM!$E$5:$EC$177,{39,40},FALSE)</f>
        <v xml:space="preserve">1. Number of capacity strengthening initiatives facilitated by WFP to enhance national food security and nutrition stakeholder capacitis to deliver food, voucher and cash assistance </v>
      </c>
      <c r="I73" s="16">
        <f>VLOOKUP(A73,[2]DOM!$E$5:$EC$177,41,FALSE)</f>
        <v>0</v>
      </c>
      <c r="J73" s="16">
        <f>VLOOKUP(A73,[2]DOM!$E$5:$EC$177,42,FALSE)</f>
        <v>0</v>
      </c>
      <c r="K73" s="17">
        <f>VLOOKUP(A73,[2]DOM!$E$5:$EC$177,127,FALSE)</f>
        <v>6209.257630317843</v>
      </c>
      <c r="L73" s="198"/>
    </row>
    <row r="74" spans="1:12" ht="100">
      <c r="A74" s="16" t="str">
        <f>IF('[2]Validation Checks'!K89="X",'[2]Validation Checks'!E89,"")</f>
        <v>Vulnerable populations benefit from strengthened social protection systems that reduce poverty, boost resilience and provide assistance to shock affected people in order to protect their access to food and livelihood</v>
      </c>
      <c r="B74" s="16" t="str">
        <f>VLOOKUP(A74,[2]DOM!$E$5:$EC$177,2,FALSE)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74" s="16" t="str">
        <f>VLOOKUP(A74,[2]DOM!$E$5:$EC$177,31,FALSE)</f>
        <v>Strong Communities</v>
      </c>
      <c r="D74" s="16">
        <f>VLOOKUP(A74,[2]DOM!$E$5:$EC$177,32,FALSE)</f>
        <v>0</v>
      </c>
      <c r="E74" s="16">
        <f t="array" ref="E74">VLOOKUP(A74,[2]DOM!$E$5:$EC$177,{35,37,38},FALSE)</f>
        <v>0</v>
      </c>
      <c r="F74" s="16">
        <f>VLOOKUP(A74,[2]DOM!$E$5:$EC$177,21,FALSE)</f>
        <v>0</v>
      </c>
      <c r="G74" s="16" t="str">
        <f>VLOOKUP(A74,[2]DOM!$E$5:$EC$177,33,FALSE)</f>
        <v>World Food Programme (WFP)</v>
      </c>
      <c r="H74" s="16" t="str">
        <f t="array" ref="H74">VLOOKUP(A74,[2]DOM!$E$5:$EC$177,{39,40},FALSE)</f>
        <v xml:space="preserve">1. Number of capacity strengthening initiatives facilitated by WFP to enhance social protection sytems in their capacity to reduce poverty and vulnerability,  boost resilience and provide assistance to shock-affected people  </v>
      </c>
      <c r="I74" s="16">
        <f>VLOOKUP(A74,[2]DOM!$E$5:$EC$177,41,FALSE)</f>
        <v>0</v>
      </c>
      <c r="J74" s="16">
        <f>VLOOKUP(A74,[2]DOM!$E$5:$EC$177,42,FALSE)</f>
        <v>0</v>
      </c>
      <c r="K74" s="17">
        <f>VLOOKUP(A74,[2]DOM!$E$5:$EC$177,127,FALSE)</f>
        <v>946266.30213921482</v>
      </c>
      <c r="L74" s="198"/>
    </row>
    <row r="75" spans="1:12" ht="100">
      <c r="A75" s="16" t="str">
        <f>IF('[2]Validation Checks'!K109="X",'[2]Validation Checks'!E109,"")</f>
        <v xml:space="preserve">Vulnerable populations benefit from strengthened end to end supply 
chain and logistics capacities in order to protect their access to food and livelihoods </v>
      </c>
      <c r="B75" s="16" t="str">
        <f>VLOOKUP(A75,[2]DOM!$E$5:$EC$177,2,FALSE)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75" s="16" t="str">
        <f>VLOOKUP(A75,[2]DOM!$E$5:$EC$177,31,FALSE)</f>
        <v>Strong Communities</v>
      </c>
      <c r="D75" s="16">
        <f>VLOOKUP(A75,[2]DOM!$E$5:$EC$177,32,FALSE)</f>
        <v>0</v>
      </c>
      <c r="E75" s="16">
        <f t="array" ref="E75">VLOOKUP(A75,[2]DOM!$E$5:$EC$177,{35,37,38},FALSE)</f>
        <v>0</v>
      </c>
      <c r="F75" s="16">
        <f>VLOOKUP(A75,[2]DOM!$E$5:$EC$177,21,FALSE)</f>
        <v>0</v>
      </c>
      <c r="G75" s="16" t="str">
        <f>VLOOKUP(A75,[2]DOM!$E$5:$EC$177,33,FALSE)</f>
        <v>World Food Programme (WFP)</v>
      </c>
      <c r="H75" s="16" t="str">
        <f t="array" ref="H75">VLOOKUP(A75,[2]DOM!$E$5:$EC$177,{39,40},FALSE)</f>
        <v>1. Number of capacity strengthening initiatives facilitated by WFP to strengthen end to end  humanitarian supply chain and logistics capacitates
2. USD value of assets and infrastructure handed over to national stakeholders as a result of WFP capacity strengthening support</v>
      </c>
      <c r="I75" s="16">
        <f>VLOOKUP(A75,[2]DOM!$E$5:$EC$177,41,FALSE)</f>
        <v>0</v>
      </c>
      <c r="J75" s="16">
        <f>VLOOKUP(A75,[2]DOM!$E$5:$EC$177,42,FALSE)</f>
        <v>0</v>
      </c>
      <c r="K75" s="17">
        <f>VLOOKUP(A75,[2]DOM!$E$5:$EC$177,127,FALSE)</f>
        <v>454935.72218231478</v>
      </c>
      <c r="L75" s="198"/>
    </row>
    <row r="76" spans="1:12" ht="100">
      <c r="A76" s="16" t="str">
        <f>IF('[2]Validation Checks'!K110="X",'[2]Validation Checks'!E110,"")</f>
        <v>Governments in the Caribbean benefit from strengthened food systems in order to increase access to affordable and nutritious food for food insecure populations</v>
      </c>
      <c r="B76" s="16" t="str">
        <f>VLOOKUP(A76,[2]DOM!$E$5:$EC$177,2,FALSE)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76" s="16" t="str">
        <f>VLOOKUP(A76,[2]DOM!$E$5:$EC$177,31,FALSE)</f>
        <v>Strong Communities</v>
      </c>
      <c r="D76" s="16">
        <f>VLOOKUP(A76,[2]DOM!$E$5:$EC$177,32,FALSE)</f>
        <v>0</v>
      </c>
      <c r="E76" s="16">
        <f t="array" ref="E76">VLOOKUP(A76,[2]DOM!$E$5:$EC$177,{35,37,38},FALSE)</f>
        <v>0</v>
      </c>
      <c r="F76" s="16">
        <f>VLOOKUP(A76,[2]DOM!$E$5:$EC$177,21,FALSE)</f>
        <v>0</v>
      </c>
      <c r="G76" s="16" t="str">
        <f>VLOOKUP(A76,[2]DOM!$E$5:$EC$177,33,FALSE)</f>
        <v>World Food Programme (WFP)</v>
      </c>
      <c r="H76" s="16" t="str">
        <f t="array" ref="H76">VLOOKUP(A76,[2]DOM!$E$5:$EC$177,{39,40},FALSE)</f>
        <v xml:space="preserve">1. Number of capacity strengthening initiatives facilitated by WFP to enhance national food security and nutrition stakeholder capacities  </v>
      </c>
      <c r="I76" s="16">
        <f>VLOOKUP(A76,[2]DOM!$E$5:$EC$177,41,FALSE)</f>
        <v>0</v>
      </c>
      <c r="J76" s="16">
        <f>VLOOKUP(A76,[2]DOM!$E$5:$EC$177,42,FALSE)</f>
        <v>0</v>
      </c>
      <c r="K76" s="17">
        <f>VLOOKUP(A76,[2]DOM!$E$5:$EC$177,127,FALSE)</f>
        <v>145579.43109834075</v>
      </c>
      <c r="L76" s="198"/>
    </row>
    <row r="77" spans="1:12" ht="50">
      <c r="A77" s="16" t="str">
        <f>IF('[2]Validation Checks'!K114="X",'[2]Validation Checks'!E114,"")</f>
        <v>Affected populations receive cash-based transfers or in-kind food assistance in order to meet essential needs, protect livelihoods and preserve their nutrition status.</v>
      </c>
      <c r="B77" s="16" t="str">
        <f>VLOOKUP(A77,[2]DOM!$E$5:$EC$177,2,FALSE)</f>
        <v>WFP will assist shock-affected populations with cash-based transfers or food in-kind in response to events necessitating international assistance. This outcome focuses on meeting food, nutrition and other essential needs of shock-affected people</v>
      </c>
      <c r="C77" s="16" t="str">
        <f>VLOOKUP(A77,[2]DOM!$E$5:$EC$177,31,FALSE)</f>
        <v>Strong Communities</v>
      </c>
      <c r="D77" s="16">
        <f>VLOOKUP(A77,[2]DOM!$E$5:$EC$177,32,FALSE)</f>
        <v>0</v>
      </c>
      <c r="E77" s="16">
        <f t="array" ref="E77">VLOOKUP(A77,[2]DOM!$E$5:$EC$177,{35,37,38},FALSE)</f>
        <v>0</v>
      </c>
      <c r="F77" s="16">
        <f>VLOOKUP(A77,[2]DOM!$E$5:$EC$177,21,FALSE)</f>
        <v>0</v>
      </c>
      <c r="G77" s="16" t="str">
        <f>VLOOKUP(A77,[2]DOM!$E$5:$EC$177,33,FALSE)</f>
        <v>World Food Programme (WFP)</v>
      </c>
      <c r="H77" s="16" t="str">
        <f t="array" ref="H77">VLOOKUP(A77,[2]DOM!$E$5:$EC$177,{39,40},FALSE)</f>
        <v>1. Total value of cash/in kind food transferred to targeted beneficiaries                                                                                                                     2. Number of people receiving food/cash-based transfers/commodity vouchers</v>
      </c>
      <c r="I77" s="16">
        <f>VLOOKUP(A77,[2]DOM!$E$5:$EC$177,41,FALSE)</f>
        <v>0</v>
      </c>
      <c r="J77" s="16">
        <f>VLOOKUP(A77,[2]DOM!$E$5:$EC$177,42,FALSE)</f>
        <v>0</v>
      </c>
      <c r="K77" s="17">
        <f>VLOOKUP(A77,[2]DOM!$E$5:$EC$177,127,FALSE)</f>
        <v>24837.030521271372</v>
      </c>
      <c r="L77" s="198"/>
    </row>
    <row r="78" spans="1:12" ht="15">
      <c r="A78" s="197" t="s">
        <v>560</v>
      </c>
      <c r="B78" s="197"/>
      <c r="C78" s="197"/>
      <c r="D78" s="197"/>
      <c r="E78" s="197"/>
      <c r="F78" s="197"/>
      <c r="G78" s="197"/>
      <c r="H78" s="197"/>
      <c r="I78" s="197"/>
      <c r="J78" s="197"/>
      <c r="K78" s="197"/>
    </row>
    <row r="79" spans="1:12" ht="70">
      <c r="A79" s="16" t="str">
        <f>IF('[2]Validation Checks'!K33="X",'[2]Validation Checks'!E33,"")</f>
        <v>Government line ministries have enhanced capacities for sustainable development planning and data generation for inclusive economic growth and recovery </v>
      </c>
      <c r="B79" s="16" t="str">
        <f>VLOOKUP(A79,[2]DOM!$E$5:$EC$177,2,FALSE)</f>
        <v>Programming will include support to national counterparts to analyse existing and support new data systems for tracking social and economic changes in line with national SDG targets.</v>
      </c>
      <c r="C79" s="16" t="str">
        <f>VLOOKUP(A79,[2]DOM!$E$5:$EC$177,31,FALSE)</f>
        <v>Enhanced Collective Consciousness</v>
      </c>
      <c r="D79" s="16" t="str">
        <f>VLOOKUP(A79,[2]DOM!$E$5:$EC$177,32,FALSE)</f>
        <v>COVID Response  &amp;  Socio-economic Recovery</v>
      </c>
      <c r="E79" s="16" t="str">
        <f t="array" ref="E79">VLOOKUP(A79,[2]DOM!$E$5:$EC$177,{35,37,38},FALSE)</f>
        <v>Ministry of Planning, Economic Development, Climate Resilience, Sustainable Development and Renewable Energy, CREAD</v>
      </c>
      <c r="F79" s="16" t="str">
        <f>VLOOKUP(A79,[2]DOM!$E$5:$EC$177,21,FALSE)</f>
        <v>People living in remote, poor, rural areas</v>
      </c>
      <c r="G79" s="16" t="str">
        <f>VLOOKUP(A79,[2]DOM!$E$5:$EC$177,33,FALSE)</f>
        <v>United Nations Development Programme (UNDP)</v>
      </c>
      <c r="H79" s="16" t="str">
        <f t="array" ref="H79">VLOOKUP(A79,[2]DOM!$E$5:$EC$177,{39,40},FALSE)</f>
        <v>1) Number of country development plans submitted for government approval; 2) %  of targeted persons with enhanced skills in planning and data generation incorporating these into new processes 3) % of youth with enhanced skills as an alternative pathway of generating income online</v>
      </c>
      <c r="I79" s="16">
        <f>VLOOKUP(A79,[2]DOM!$E$5:$EC$177,41,FALSE)</f>
        <v>0</v>
      </c>
      <c r="J79" s="16">
        <f>VLOOKUP(A79,[2]DOM!$E$5:$EC$177,42,FALSE)</f>
        <v>0</v>
      </c>
      <c r="K79" s="17">
        <f>VLOOKUP(A79,[2]DOM!$E$5:$EC$177,127,FALSE)</f>
        <v>599636</v>
      </c>
      <c r="L79" s="198"/>
    </row>
    <row r="80" spans="1:12" ht="50">
      <c r="A80" s="16" t="str">
        <f>IF('[2]Validation Checks'!K51="X",'[2]Validation Checks'!E51,"")</f>
        <v>National Stakeholders and development partners have access to UpToDate labour market data through a revised common OECS labour force survey questionnaire incorporating latest International statistical standards</v>
      </c>
      <c r="B80" s="16" t="str">
        <f>VLOOKUP(A80,[2]DOM!$E$5:$EC$177,2,FALSE)</f>
        <v>The activity is carried out in coordination with the OECS secretariat relying on a national statistical Offices within OECS member states</v>
      </c>
      <c r="C80" s="16" t="str">
        <f>VLOOKUP(A80,[2]DOM!$E$5:$EC$177,31,FALSE)</f>
        <v>Enhanced Collective Consciousness</v>
      </c>
      <c r="D80" s="16" t="str">
        <f>VLOOKUP(A80,[2]DOM!$E$5:$EC$177,32,FALSE)</f>
        <v>COVID Response  &amp;  Socio-economic Recovery</v>
      </c>
      <c r="E80" s="16">
        <f t="array" ref="E80">VLOOKUP(A80,[2]DOM!$E$5:$EC$177,{35,37,38},FALSE)</f>
        <v>0</v>
      </c>
      <c r="F80" s="16">
        <f>VLOOKUP(A80,[2]DOM!$E$5:$EC$177,21,FALSE)</f>
        <v>0</v>
      </c>
      <c r="G80" s="16" t="str">
        <f>VLOOKUP(A80,[2]DOM!$E$5:$EC$177,33,FALSE)</f>
        <v>International Labour Organization (ILO)</v>
      </c>
      <c r="H80" s="16">
        <f t="array" ref="H80">VLOOKUP(A80,[2]DOM!$E$5:$EC$177,{39,40},FALSE)</f>
        <v>0</v>
      </c>
      <c r="I80" s="16">
        <f>VLOOKUP(A80,[2]DOM!$E$5:$EC$177,41,FALSE)</f>
        <v>0</v>
      </c>
      <c r="J80" s="16">
        <f>VLOOKUP(A80,[2]DOM!$E$5:$EC$177,42,FALSE)</f>
        <v>0</v>
      </c>
      <c r="K80" s="17">
        <f>VLOOKUP(A80,[2]DOM!$E$5:$EC$177,127,FALSE)</f>
        <v>0</v>
      </c>
      <c r="L80" s="198"/>
    </row>
  </sheetData>
  <autoFilter ref="A1:H3" xr:uid="{7C13DE90-0B6C-430E-8C3C-D3BEC476BE15}"/>
  <mergeCells count="13">
    <mergeCell ref="A78:K78"/>
    <mergeCell ref="K2:K3"/>
    <mergeCell ref="A4:K4"/>
    <mergeCell ref="A11:K11"/>
    <mergeCell ref="A15:K15"/>
    <mergeCell ref="A61:K61"/>
    <mergeCell ref="A72:K72"/>
    <mergeCell ref="I1:J1"/>
    <mergeCell ref="A2:A3"/>
    <mergeCell ref="E2:E3"/>
    <mergeCell ref="F2:F3"/>
    <mergeCell ref="G2:G3"/>
    <mergeCell ref="I2:I3"/>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54F71-4455-4A85-B803-DF49610CF0A8}">
  <dimension ref="A1:K113"/>
  <sheetViews>
    <sheetView zoomScale="83" zoomScaleNormal="83" workbookViewId="0">
      <pane xSplit="1" topLeftCell="B1" activePane="topRight" state="frozen"/>
      <selection pane="topRight" activeCell="B7" sqref="B7"/>
    </sheetView>
  </sheetViews>
  <sheetFormatPr defaultRowHeight="14.5"/>
  <cols>
    <col min="1" max="1" width="44.1796875" customWidth="1"/>
    <col min="2" max="2" width="38.54296875" customWidth="1"/>
    <col min="3" max="3" width="22.26953125" customWidth="1"/>
    <col min="4" max="4" width="24.54296875" customWidth="1"/>
    <col min="5" max="5" width="19.453125" customWidth="1"/>
    <col min="6" max="6" width="24" customWidth="1"/>
    <col min="7" max="7" width="32.26953125" customWidth="1"/>
    <col min="8" max="8" width="11.54296875" customWidth="1"/>
    <col min="9" max="9" width="23.453125" customWidth="1"/>
    <col min="10" max="10" width="18.81640625" customWidth="1"/>
  </cols>
  <sheetData>
    <row r="1" spans="1:10" ht="30.5" thickBot="1">
      <c r="A1" s="1" t="s">
        <v>0</v>
      </c>
      <c r="B1" s="1" t="s">
        <v>1</v>
      </c>
      <c r="C1" s="1" t="s">
        <v>2</v>
      </c>
      <c r="D1" s="1" t="s">
        <v>3</v>
      </c>
      <c r="E1" s="1" t="s">
        <v>4</v>
      </c>
      <c r="F1" s="1" t="s">
        <v>5</v>
      </c>
      <c r="G1" s="2" t="s">
        <v>6</v>
      </c>
      <c r="H1" s="3" t="s">
        <v>7</v>
      </c>
      <c r="I1" s="4"/>
      <c r="J1" s="5" t="s">
        <v>8</v>
      </c>
    </row>
    <row r="2" spans="1:10" ht="26.5" customHeight="1">
      <c r="A2" s="6"/>
      <c r="B2" s="7"/>
      <c r="C2" s="7"/>
      <c r="D2" s="6"/>
      <c r="E2" s="6"/>
      <c r="F2" s="6"/>
      <c r="G2" s="8" t="s">
        <v>9</v>
      </c>
      <c r="H2" s="9" t="s">
        <v>10</v>
      </c>
      <c r="I2" s="10" t="s">
        <v>11</v>
      </c>
      <c r="J2" s="9" t="s">
        <v>12</v>
      </c>
    </row>
    <row r="3" spans="1:10" ht="20">
      <c r="A3" s="11"/>
      <c r="B3" s="12"/>
      <c r="C3" s="12"/>
      <c r="D3" s="11"/>
      <c r="E3" s="11"/>
      <c r="F3" s="11"/>
      <c r="G3" s="13" t="s">
        <v>13</v>
      </c>
      <c r="H3" s="9"/>
      <c r="I3" s="14" t="s">
        <v>14</v>
      </c>
      <c r="J3" s="9"/>
    </row>
    <row r="4" spans="1:10" ht="15" hidden="1">
      <c r="A4" s="15" t="s">
        <v>15</v>
      </c>
      <c r="B4" s="15"/>
      <c r="C4" s="15"/>
      <c r="D4" s="15"/>
      <c r="E4" s="15"/>
      <c r="F4" s="15"/>
      <c r="G4" s="15"/>
      <c r="H4" s="15"/>
      <c r="I4" s="15"/>
      <c r="J4" s="15"/>
    </row>
    <row r="5" spans="1:10" ht="168.65" customHeight="1">
      <c r="A5" s="16" t="str">
        <f>IF('[1]Validation Checks'!H8="X",'[1]Validation Checks'!E8,"")</f>
        <v>Strengthened competitiveness and resilience among MSMEs owned by marginalised groups (especially those in the agri-business, energy, care, orange and silver economies)</v>
      </c>
      <c r="B5" s="16" t="str">
        <f>VLOOKUP(A5,[1]ANB!$E$5:$DT$177,2,FALSE)</f>
        <v>Joint SDG Funds for Innovative Financing (BAH/BER and SLU/ANU); Global Affairs Canada Build Back Equal (GRE, SVG, DOM, SLU); Human Security Trust Fund OECS (BAR, ANU, GRE, SLU, DOM) tailored to agricultural and fisheries industries;  Resilient Inclusive, SMART, Safe SIDS (RISS) Project (BEL)
This output is closely linked to achieving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5" s="16" t="str">
        <f>VLOOKUP(A5,[1]ANB!$E$5:$DT$177,32,FALSE)</f>
        <v>Sustainable Financing  </v>
      </c>
      <c r="D5" s="16" t="str">
        <f t="array" ref="D5">VLOOKUP(A5,[1]ANB!$E$5:$DT$177,{35,37,38},FALSE)</f>
        <v>Ministry of Finance and Corporate Governance</v>
      </c>
      <c r="E5" s="16" t="str">
        <f>VLOOKUP(A5,[1]ANB!$E$5:$DT$177,21,FALSE)</f>
        <v>Women and Girls</v>
      </c>
      <c r="F5" s="16" t="str">
        <f>VLOOKUP(A5,[1]ANB!$E$5:$DT$177,33,FALSE)</f>
        <v>United Nations Entity for Gender Equality and the Empowerment of Women (UN Women)</v>
      </c>
      <c r="G5" s="16" t="str">
        <f t="array" ref="G5">VLOOKUP(A5,[1]ANB!$E$5:$DT$177,{39,40},FALSE)</f>
        <v>Number of tools introduced that support innovative financing and accountability, including related to digital financing, for gender equality</v>
      </c>
      <c r="H5" s="16"/>
      <c r="I5" s="16"/>
      <c r="J5" s="17">
        <f>VLOOKUP(A5,[1]ANB!$E$5:$DT$177,118,FALSE)</f>
        <v>96960</v>
      </c>
    </row>
    <row r="6" spans="1:10" ht="190">
      <c r="A6" s="16" t="str">
        <f>IF('[1]Validation Checks'!H9="X",'[1]Validation Checks'!E9,"")</f>
        <v>Increased funds and capacities among FIs to contribute to gender-responsive innovative financing.</v>
      </c>
      <c r="B6" s="16" t="str">
        <f>VLOOKUP(A6,[1]ANB!$E$5:$DT$177,2,FALSE)</f>
        <v>Joint SDG Funds Innovative Financing (BAH/BER and SLU/ANU); Global Affairs Canada Build Back Equal (GRE, SVG, DOM, SLU); MCO to utilize core funding to map financial products for women in Jamaica which complements Joint SDG Fund Needs-assessments in BAH/BER. Interventions include unlocking finance for strengthening and sustainably financing GBV services and infrastructure
This output is closely linked to realising MSDCF Outcome 2: The Caribbean has fully transitioned to a more diversified and sustainable economy that supports inclusive and resilient economic growth as it targets the green and blue economies and the cultural industries, and works to develop and mobilise sustainable and innovative forms of (gender-responsive) financing (e.g. gender lens investing)</v>
      </c>
      <c r="C6" s="16" t="str">
        <f>VLOOKUP(A6,[1]ANB!$E$5:$DT$177,32,FALSE)</f>
        <v>Sustainable Financing  </v>
      </c>
      <c r="D6" s="16" t="str">
        <f t="array" ref="D6">VLOOKUP(A6,[1]ANB!$E$5:$DT$177,{35,37,38},FALSE)</f>
        <v>Ministry of Finance and Corporate Governance</v>
      </c>
      <c r="E6" s="16" t="str">
        <f>VLOOKUP(A6,[1]ANB!$E$5:$DT$177,21,FALSE)</f>
        <v>Women and Girls</v>
      </c>
      <c r="F6" s="16" t="str">
        <f>VLOOKUP(A6,[1]ANB!$E$5:$DT$177,33,FALSE)</f>
        <v>United Nations Entity for Gender Equality and the Empowerment of Women (UN Women)</v>
      </c>
      <c r="G6" s="16" t="str">
        <f t="array" ref="G6">VLOOKUP(A6,[1]ANB!$E$5:$DT$177,{39,40},FALSE)</f>
        <v>Number of partners with capacities to integrate gender equality into fiscal laws/policies/standards; Number of gender financing assessments conducted by government partners</v>
      </c>
      <c r="H6" s="16"/>
      <c r="I6" s="16"/>
      <c r="J6" s="17">
        <f>VLOOKUP(A6,[1]ANB!$E$5:$DT$177,118,FALSE)</f>
        <v>7500</v>
      </c>
    </row>
    <row r="7" spans="1:10" ht="227.15" customHeight="1">
      <c r="A7" s="16" t="str">
        <f>IF('[1]Validation Checks'!H10="X",'[1]Validation Checks'!E10,"")</f>
        <v>Enhanced capacities across the private sector and governments to create an enabling environment for gender equality and women’s empowerment.</v>
      </c>
      <c r="B7" s="16" t="str">
        <f>VLOOKUP(A7,[1]ANB!$E$5:$DT$177,2,FALSE)</f>
        <v xml:space="preserve">Joint SDG Fund Innovative Financing (BAH/BER); Global Affairs Canada Build Back Equal (GRE, SVG, DOM, SLU); Resilient Inclusive, SMART, Safe SIDS Project (BEL); MCO to utilise core funds to complement activities regionally and build regional enabling environment, through communications and advocacy around CARICOM GAP and GGAT,  MSME needs assessments (TT, BEL), gender audit of regional company boards, and capacity-building in the Women Empowerment Principles (WEPs) among private sector (regional).  Interventions include unlocking finance for strengthening and sustainably funding GBV services and infrastructure
This output is closely linked to realising MSDCF Outcome 2: The Caribbean has fully transitioned to a more diversified and sustainable economy that supports inclusive and resilient economic growth as it targets green and blue economies and the cultural industries, relying on the mobilisation of  sustainable and innovative forms of (gender-responsive) financing </v>
      </c>
      <c r="C7" s="16" t="str">
        <f>VLOOKUP(A7,[1]ANB!$E$5:$DT$177,32,FALSE)</f>
        <v>Sustainable Financing  </v>
      </c>
      <c r="D7" s="16" t="str">
        <f t="array" ref="D7">VLOOKUP(A7,[1]ANB!$E$5:$DT$177,{35,37,38},FALSE)</f>
        <v>Ministry of Social Transformation
Directorate of Gender Affairs</v>
      </c>
      <c r="E7" s="16" t="str">
        <f>VLOOKUP(A7,[1]ANB!$E$5:$DT$177,21,FALSE)</f>
        <v>Women and Girls</v>
      </c>
      <c r="F7" s="16" t="str">
        <f>VLOOKUP(A7,[1]ANB!$E$5:$DT$177,33,FALSE)</f>
        <v>United Nations Entity for Gender Equality and the Empowerment of Women (UN Women)</v>
      </c>
      <c r="G7" s="16" t="str">
        <f t="array" ref="G7">VLOOKUP(A7,[1]ANB!$E$5:$DT$177,{39,40},FALSE)</f>
        <v>Number of gender financing assessments conducted by government partners; Number of national partners with capacities to apply Gender Responsive Budgeting tools in the budget cycle</v>
      </c>
      <c r="H7" s="16"/>
      <c r="I7" s="16"/>
      <c r="J7" s="17">
        <f>VLOOKUP(A7,[1]ANB!$E$5:$DT$177,118,FALSE)</f>
        <v>125536</v>
      </c>
    </row>
    <row r="8" spans="1:10" ht="40">
      <c r="A8" s="16" t="s">
        <v>16</v>
      </c>
      <c r="B8" s="18" t="s">
        <v>17</v>
      </c>
      <c r="C8" s="18" t="s">
        <v>18</v>
      </c>
      <c r="D8" s="19" t="s">
        <v>19</v>
      </c>
      <c r="E8" s="20" t="s">
        <v>20</v>
      </c>
      <c r="F8" s="19" t="s">
        <v>21</v>
      </c>
      <c r="G8" s="21"/>
      <c r="H8" s="21"/>
      <c r="I8" s="21"/>
      <c r="J8" s="17">
        <v>303995.11</v>
      </c>
    </row>
    <row r="9" spans="1:10" ht="50">
      <c r="A9" s="16" t="s">
        <v>22</v>
      </c>
      <c r="B9" s="16"/>
      <c r="C9" s="16" t="s">
        <v>23</v>
      </c>
      <c r="D9" s="22" t="s">
        <v>24</v>
      </c>
      <c r="E9" s="22" t="s">
        <v>25</v>
      </c>
      <c r="F9" s="22" t="s">
        <v>26</v>
      </c>
      <c r="G9" s="23"/>
      <c r="H9" s="23"/>
      <c r="I9" s="23"/>
      <c r="J9" s="17">
        <v>198000</v>
      </c>
    </row>
    <row r="10" spans="1:10" ht="54.65" customHeight="1">
      <c r="A10" s="16" t="s">
        <v>27</v>
      </c>
      <c r="B10" s="16"/>
      <c r="C10" s="16" t="s">
        <v>23</v>
      </c>
      <c r="D10" s="22" t="s">
        <v>28</v>
      </c>
      <c r="E10" s="22" t="s">
        <v>29</v>
      </c>
      <c r="F10" s="22" t="s">
        <v>30</v>
      </c>
      <c r="G10" s="23"/>
      <c r="H10" s="23"/>
      <c r="I10" s="23"/>
      <c r="J10" s="17" t="s">
        <v>31</v>
      </c>
    </row>
    <row r="11" spans="1:10" ht="40">
      <c r="A11" s="16" t="str">
        <f>IF('[1]Validation Checks'!H25="X",'[1]Validation Checks'!E25,"")</f>
        <v xml:space="preserve">A dedicated financing facility provides grants and concessional loans for the commercialisation of business ideas and innovations developed in the scope of the cluster </v>
      </c>
      <c r="B11" s="16" t="str">
        <f>VLOOKUP(A11,[1]ANB!$E$5:$DT$177,2,FALSE)</f>
        <v>Special focus on entrepreneurship, industrial clusters and employment</v>
      </c>
      <c r="C11" s="16" t="str">
        <f>VLOOKUP(A11,[1]ANB!$E$5:$DT$177,32,FALSE)</f>
        <v>Tailored Policy Support &amp; Technical Assistance</v>
      </c>
      <c r="D11" s="16" t="s">
        <v>32</v>
      </c>
      <c r="E11" s="16" t="s">
        <v>33</v>
      </c>
      <c r="F11" s="16" t="str">
        <f>VLOOKUP(A11,[1]ANB!$E$5:$DT$177,33,FALSE)</f>
        <v>United Nations Industrial Development Organization (UNIDO)</v>
      </c>
      <c r="G11" s="16"/>
      <c r="H11" s="16"/>
      <c r="I11" s="16"/>
      <c r="J11" s="17" t="s">
        <v>31</v>
      </c>
    </row>
    <row r="12" spans="1:10" ht="40">
      <c r="A12" s="16" t="str">
        <f>IF('[1]Validation Checks'!H26="X",'[1]Validation Checks'!E26,"")</f>
        <v>A business match-maker provides market intelligence and interlinks cluster members with technology companies, investors and venture capitalist in the Caribbean, the diaspora and international</v>
      </c>
      <c r="B12" s="16" t="str">
        <f>VLOOKUP(A12,[1]ANB!$E$5:$DT$177,2,FALSE)</f>
        <v>Special focus on entrepreneurship, industrial clusters and employment</v>
      </c>
      <c r="C12" s="16" t="str">
        <f>VLOOKUP(A12,[1]ANB!$E$5:$DT$177,32,FALSE)</f>
        <v>Tailored Policy Support &amp; Technical Assistance</v>
      </c>
      <c r="D12" s="16" t="s">
        <v>32</v>
      </c>
      <c r="E12" s="16" t="s">
        <v>33</v>
      </c>
      <c r="F12" s="16" t="str">
        <f>VLOOKUP(A12,[1]ANB!$E$5:$DT$177,33,FALSE)</f>
        <v>United Nations Industrial Development Organization (UNIDO)</v>
      </c>
      <c r="G12" s="16"/>
      <c r="H12" s="16"/>
      <c r="I12" s="16"/>
      <c r="J12" s="17" t="s">
        <v>31</v>
      </c>
    </row>
    <row r="13" spans="1:10" ht="30">
      <c r="A13" s="16" t="str">
        <f>IF('[1]Validation Checks'!H29="X",'[1]Validation Checks'!E29,"")</f>
        <v xml:space="preserve">– At least 300 experts from various sectors are trained through national and sub-regional trainings, by train-the trainer approaches and training missions </v>
      </c>
      <c r="B13" s="16" t="str">
        <f>VLOOKUP(A13,[1]ANB!$E$5:$DT$177,2,FALSE)</f>
        <v>Special focus on entrepreneurship, industrial clusters and employment</v>
      </c>
      <c r="C13" s="16" t="str">
        <f>VLOOKUP(A13,[1]ANB!$E$5:$DT$177,32,FALSE)</f>
        <v>Tailored Policy Support &amp; Technical Assistance</v>
      </c>
      <c r="D13" s="16" t="s">
        <v>32</v>
      </c>
      <c r="E13" s="16" t="s">
        <v>33</v>
      </c>
      <c r="F13" s="16" t="str">
        <f>VLOOKUP(A13,[1]ANB!$E$5:$DT$177,33,FALSE)</f>
        <v>United Nations Industrial Development Organization (UNIDO)</v>
      </c>
      <c r="G13" s="16"/>
      <c r="H13" s="16"/>
      <c r="I13" s="16"/>
      <c r="J13" s="17" t="s">
        <v>31</v>
      </c>
    </row>
    <row r="14" spans="1:10" ht="30">
      <c r="A14" s="16" t="str">
        <f>IF('[1]Validation Checks'!H30="X",'[1]Validation Checks'!E30,"")</f>
        <v>At least two R&amp;D partnerships between companies of the cluster and domestic and/or international applied research institutions are created and under execution</v>
      </c>
      <c r="B14" s="16" t="str">
        <f>VLOOKUP(A14,[1]ANB!$E$5:$DT$177,2,FALSE)</f>
        <v>Special focus on entrepreneurship, industrial clusters and employment</v>
      </c>
      <c r="C14" s="16" t="str">
        <f>VLOOKUP(A14,[1]ANB!$E$5:$DT$177,32,FALSE)</f>
        <v>Tailored Policy Support &amp; Technical Assistance</v>
      </c>
      <c r="D14" s="16" t="s">
        <v>32</v>
      </c>
      <c r="E14" s="16" t="s">
        <v>33</v>
      </c>
      <c r="F14" s="16" t="str">
        <f>VLOOKUP(A14,[1]ANB!$E$5:$DT$177,33,FALSE)</f>
        <v>United Nations Industrial Development Organization (UNIDO)</v>
      </c>
      <c r="G14" s="16"/>
      <c r="H14" s="16"/>
      <c r="I14" s="16"/>
      <c r="J14" s="17" t="s">
        <v>31</v>
      </c>
    </row>
    <row r="15" spans="1:10" ht="30">
      <c r="A15" s="16" t="str">
        <f>IF('[1]Validation Checks'!H31="X",'[1]Validation Checks'!E31,"")</f>
        <v xml:space="preserve">Project’s progress towards objectives continuously monitored and evaluated </v>
      </c>
      <c r="B15" s="16" t="str">
        <f>VLOOKUP(A15,[1]ANB!$E$5:$DT$177,2,FALSE)</f>
        <v>Special focus on entrepreneurship, industrial clusters and employment</v>
      </c>
      <c r="C15" s="16" t="str">
        <f>VLOOKUP(A15,[1]ANB!$E$5:$DT$177,32,FALSE)</f>
        <v>Tailored Policy Support &amp; Technical Assistance</v>
      </c>
      <c r="D15" s="16" t="s">
        <v>32</v>
      </c>
      <c r="E15" s="16" t="s">
        <v>33</v>
      </c>
      <c r="F15" s="16" t="str">
        <f>VLOOKUP(A15,[1]ANB!$E$5:$DT$177,33,FALSE)</f>
        <v>United Nations Industrial Development Organization (UNIDO)</v>
      </c>
      <c r="G15" s="16"/>
      <c r="H15" s="16"/>
      <c r="I15" s="16"/>
      <c r="J15" s="17" t="s">
        <v>31</v>
      </c>
    </row>
    <row r="16" spans="1:10" ht="90">
      <c r="A16" s="16" t="str">
        <f>IF('[1]Validation Checks'!H32="X",'[1]Validation Checks'!E32,"")</f>
        <v>Small businesses and governments have enhanced capacities and access to sustainable financing for shock responsive, digital transformation and blue economy development</v>
      </c>
      <c r="B16" s="16" t="str">
        <f>VLOOKUP(A16,[1]ANB!$E$5:$DT$177,2,FALSE)</f>
        <v>This work involves providing capacity building, training and access to financing to improve efficiency, competitiveness and  sustainability among MSMEs.Programming will also provide TA for pipeline development in the Blue Economy sectors, including tourism and marine transport. This programme also involves the promotion of innovative solutions in the Blue Economy through UNDP's Accelerator Lab.</v>
      </c>
      <c r="C16" s="16" t="str">
        <f>VLOOKUP(A16,[1]ANB!$E$5:$DT$177,32,FALSE)</f>
        <v xml:space="preserve">Digitization </v>
      </c>
      <c r="D16" s="16" t="str">
        <f t="array" ref="D16">VLOOKUP(A16,[1]ANB!$E$5:$DT$177,{35,37,38},FALSE)</f>
        <v>University of the West, Indies Open Campus; Frankfurt School; Ministry of Tourism; Ministry of Public Works and the Digital Economy, Caribbean Tourism Organisation</v>
      </c>
      <c r="E16" s="16" t="str">
        <f>VLOOKUP(A16,[1]ANB!$E$5:$DT$177,21,FALSE)</f>
        <v>Women and Girls</v>
      </c>
      <c r="F16" s="16" t="str">
        <f>VLOOKUP(A16,[1]ANB!$E$5:$DT$177,33,FALSE)</f>
        <v>United Nations Development Programme (UNDP)</v>
      </c>
      <c r="G16" s="16" t="str">
        <f t="array" ref="G16">VLOOKUP(A16,[1]ANB!$E$5:$DT$177,{39,40},FALSE)</f>
        <v>1) Number of businesses receiving direct cashflow support, disaggregated by ownership (women or men); 2) % of jobs retained in businesess beneffitng from economic resilience and recovery packages, disaggregated by sex; 3) Number of new mechanisms in place for technical assistance and financing of blue economy  interventions.</v>
      </c>
      <c r="H16" s="16"/>
      <c r="I16" s="16"/>
      <c r="J16" s="17">
        <f>VLOOKUP(A16,[1]ANB!$E$5:$DT$177,118,FALSE)</f>
        <v>25450</v>
      </c>
    </row>
    <row r="17" spans="1:10" ht="30">
      <c r="A17" s="16" t="str">
        <f>IF('[1]Validation Checks'!H42="X",'[1]Validation Checks'!E42,"")</f>
        <v xml:space="preserve">Improved Customs clearance processes generating more Customs revenues through faster and more efficient procedures </v>
      </c>
      <c r="B17" s="16" t="str">
        <f>VLOOKUP(A17,[1]ANB!$E$5:$DT$177,2,FALSE)</f>
        <v>Automated Systems for Customs Data (ASYCUDA) programme in cooperation with national customs and tax institutions</v>
      </c>
      <c r="C17" s="16" t="str">
        <f>VLOOKUP(A17,[1]ANB!$E$5:$DT$177,32,FALSE)</f>
        <v xml:space="preserve">Digitization </v>
      </c>
      <c r="D17" s="16" t="str">
        <f t="array" ref="D17">VLOOKUP(A17,[1]ANB!$E$5:$DT$177,{35,37,38},FALSE)</f>
        <v>Ministry of Finance and Corporate Governance
Port Authority</v>
      </c>
      <c r="E17" s="16" t="s">
        <v>33</v>
      </c>
      <c r="F17" s="16" t="str">
        <f>VLOOKUP(A17,[1]ANB!$E$5:$DT$177,33,FALSE)</f>
        <v>United Nations Conference on Trade and Development (UNCTAD)</v>
      </c>
      <c r="G17" s="16"/>
      <c r="H17" s="16"/>
      <c r="I17" s="16"/>
      <c r="J17" s="17">
        <f>VLOOKUP(A17,[1]ANB!$E$5:$DT$177,118,FALSE)</f>
        <v>185500</v>
      </c>
    </row>
    <row r="18" spans="1:10" ht="15" hidden="1">
      <c r="A18" s="24" t="s">
        <v>34</v>
      </c>
      <c r="B18" s="25"/>
      <c r="C18" s="25"/>
      <c r="D18" s="25"/>
      <c r="E18" s="25"/>
      <c r="F18" s="25"/>
      <c r="G18" s="25"/>
      <c r="H18" s="25"/>
      <c r="I18" s="25"/>
      <c r="J18" s="25"/>
    </row>
    <row r="19" spans="1:10" ht="30">
      <c r="A19" s="16" t="str">
        <f>IF('[1]Validation Checks'!H139="X",'[1]Validation Checks'!E139,"")</f>
        <v xml:space="preserve"> OECS IOM Working Group established and functioning effectively to share information </v>
      </c>
      <c r="B19" s="16" t="str">
        <f>VLOOKUP(A19,[1]ANB!$E$5:$DT$177,2,FALSE)</f>
        <v>Working group supports OECS in monitoring migration related activities with the United Nations</v>
      </c>
      <c r="C19" s="16" t="str">
        <f>VLOOKUP(A19,[1]ANB!$E$5:$DT$177,32,FALSE)</f>
        <v>Tailored Policy Support &amp; Technical Assistance</v>
      </c>
      <c r="D19" s="16" t="str">
        <f t="array" ref="D19">VLOOKUP(A19,[1]ANB!$E$5:$DT$177,{35,37,38},FALSE)</f>
        <v>Department of Immigration
Labour Department</v>
      </c>
      <c r="E19" s="16" t="s">
        <v>33</v>
      </c>
      <c r="F19" s="16" t="str">
        <f>VLOOKUP(A19,[1]ANB!$E$5:$DT$177,33,FALSE)</f>
        <v>International Organization for Migration (IOM)</v>
      </c>
      <c r="G19" s="16"/>
      <c r="H19" s="16"/>
      <c r="I19" s="16"/>
      <c r="J19" s="17" t="s">
        <v>31</v>
      </c>
    </row>
    <row r="20" spans="1:10" ht="70">
      <c r="A20" s="16" t="s">
        <v>35</v>
      </c>
      <c r="B20" s="16"/>
      <c r="C20" s="16"/>
      <c r="D20" s="16" t="s">
        <v>36</v>
      </c>
      <c r="E20" s="16" t="s">
        <v>37</v>
      </c>
      <c r="F20" s="16" t="s">
        <v>26</v>
      </c>
      <c r="G20" s="26" t="s">
        <v>38</v>
      </c>
      <c r="H20" s="16">
        <v>0</v>
      </c>
      <c r="I20" s="16" t="s">
        <v>39</v>
      </c>
      <c r="J20" s="17">
        <v>50000</v>
      </c>
    </row>
    <row r="21" spans="1:10" ht="80">
      <c r="A21" s="16" t="str">
        <f>IF('[1]Validation Checks'!H159="X",'[1]Validation Checks'!E159,"")</f>
        <v>Community-based mechanisms and care services are strengthened to ensure protection, including in humanitarian settings.</v>
      </c>
      <c r="B21" s="16" t="str">
        <f>VLOOKUP(A21,[1]ANB!$E$5:$DT$177,2,FALSE)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21" s="16" t="str">
        <f>VLOOKUP(A21,[1]ANB!$E$5:$DT$177,32,FALSE)</f>
        <v>Tailored Policy Support &amp; Technical Assistance</v>
      </c>
      <c r="D21" s="16" t="s">
        <v>40</v>
      </c>
      <c r="E21" s="16" t="s">
        <v>33</v>
      </c>
      <c r="F21" s="16" t="str">
        <f>VLOOKUP(A21,[1]ANB!$E$5:$DT$177,33,FALSE)</f>
        <v>United Nations Children’s Fund (UNICEF)</v>
      </c>
      <c r="G21" s="16"/>
      <c r="H21" s="16"/>
      <c r="I21" s="16"/>
      <c r="J21" s="17" t="s">
        <v>31</v>
      </c>
    </row>
    <row r="22" spans="1:10" ht="50">
      <c r="A22" s="16" t="str">
        <f>IF('[1]Validation Checks'!H158="X",'[1]Validation Checks'!E158,"")</f>
        <v xml:space="preserve">Institutions in the health, education and child protection sectors are strengthened to protect children and effectively respond to VAC, including in humanitarian settings.  </v>
      </c>
      <c r="B22" s="16" t="str">
        <f>VLOOKUP(A22,[1]ANB!$E$5:$DT$177,2,FALSE)</f>
        <v>Support the  development of policies, laws and plans. 
Support the building of resilient child and institutions. 
Generate evidences on VAC and VAWGs. </v>
      </c>
      <c r="C22" s="16" t="str">
        <f>VLOOKUP(A22,[1]ANB!$E$5:$DT$177,32,FALSE)</f>
        <v>Tailored Policy Support &amp; Technical Assistance</v>
      </c>
      <c r="D22" s="16" t="s">
        <v>40</v>
      </c>
      <c r="E22" s="16" t="s">
        <v>41</v>
      </c>
      <c r="F22" s="16" t="str">
        <f>VLOOKUP(A22,[1]ANB!$E$5:$DT$177,33,FALSE)</f>
        <v>United Nations Children’s Fund (UNICEF)</v>
      </c>
      <c r="G22" s="16"/>
      <c r="H22" s="16"/>
      <c r="I22" s="16"/>
      <c r="J22" s="17" t="s">
        <v>31</v>
      </c>
    </row>
    <row r="23" spans="1:10" ht="140">
      <c r="A23" s="16" t="str">
        <f>IF('[1]Validation Checks'!H103="X",'[1]Validation Checks'!E103,"")</f>
        <v>Youth and adolescent are empowered to develop innovative approaches to realize their right</v>
      </c>
      <c r="B23" s="16" t="str">
        <f>VLOOKUP(A23,[1]ANB!$E$5:$DT$177,2,FALSE)</f>
        <v>Empower youth organizations to promote climate action.
Support young people’s leadership in promoting climate action.
Develop innovative approaches to promote climate action.</v>
      </c>
      <c r="C23" s="16" t="str">
        <f>VLOOKUP(A23,[1]ANB!$E$5:$DT$177,32,FALSE)</f>
        <v>Tailored Policy Support &amp; Technical Assistance</v>
      </c>
      <c r="D23" s="16" t="str">
        <f t="array" ref="D23">VLOOKUP(A23,[1]ANB!$E$5:$DT$177,{35,37,38},FALSE)</f>
        <v>Ministry of Social Transformation</v>
      </c>
      <c r="E23" s="16" t="s">
        <v>33</v>
      </c>
      <c r="F23" s="16" t="str">
        <f>VLOOKUP(A23,[1]ANB!$E$5:$DT$177,33,FALSE)</f>
        <v>United Nations Children’s Fund (UNICEF)</v>
      </c>
      <c r="G23" s="16" t="str">
        <f t="array" ref="G23">VLOOKUP(A23,[1]ANB!$E$5:$DT$177,{39,40},FALSE)</f>
        <v>Number of children, adolescents and youth engaged in: 		
	(a) Advocacy (campaigns, events, youth advocates, World Children’s Day) 
	(b) Communication (content and media features, youth reporters, user-generated content) 
	(c) Platforms (U-Report, networks) 
( B:TBD ; T: 71,027)
Number of countries supported to strengthen systems for adolescent and young people’s participation and civic engagement (B: TBD ; T : 12)</v>
      </c>
      <c r="H23" s="16" t="s">
        <v>42</v>
      </c>
      <c r="I23" s="16" t="s">
        <v>43</v>
      </c>
      <c r="J23" s="17" t="s">
        <v>31</v>
      </c>
    </row>
    <row r="24" spans="1:10" ht="60">
      <c r="A24" s="16" t="str">
        <f>IF('[1]Validation Checks'!H86="X",'[1]Validation Checks'!E86,"")</f>
        <v>Social protection systems are strengthened to be more risk informed and responsive to shocks and stressors and prepared to deliver in humanitarian contexts.</v>
      </c>
      <c r="B24" s="16" t="str">
        <f>VLOOKUP(A24,[1]ANB!$E$5:$DT$177,2,FALSE)</f>
        <v>Support systems strengthening so social protection systems can be leveraged in response to shocks 
Capacity building on shock responsive social protection
Support in response to emergencies</v>
      </c>
      <c r="C24" s="16" t="str">
        <f>VLOOKUP(A24,[1]ANB!$E$5:$DT$177,32,FALSE)</f>
        <v>Climate Change and Disaster Risk Reduction</v>
      </c>
      <c r="D24" s="16" t="s">
        <v>40</v>
      </c>
      <c r="E24" s="16" t="s">
        <v>33</v>
      </c>
      <c r="F24" s="16" t="str">
        <f>VLOOKUP(A24,[1]ANB!$E$5:$DT$177,33,FALSE)</f>
        <v>United Nations Children’s Fund (UNICEF)</v>
      </c>
      <c r="G24" s="16" t="str">
        <f t="array" ref="G24">VLOOKUP(A24,[1]ANB!$E$5:$DT$177,{39,40},FALSE)</f>
        <v>Number of countries with social protection systems, including cash transfer capacities, that are able to effectively and rapidly respond to humanitarian crises (B:3; T:6)</v>
      </c>
      <c r="H24" s="16">
        <f>VLOOKUP(A24,[1]ANB!$E$5:$DT$177,41,FALSE)</f>
        <v>3</v>
      </c>
      <c r="I24" s="16">
        <f>VLOOKUP(A24,[1]ANB!$E$5:$DT$177,42,FALSE)</f>
        <v>6</v>
      </c>
      <c r="J24" s="17">
        <f>VLOOKUP(A24,[1]ANB!$E$5:$DT$177,118,FALSE)</f>
        <v>250000</v>
      </c>
    </row>
    <row r="25" spans="1:10" ht="90">
      <c r="A25" s="16" t="str">
        <f>IF('[1]Validation Checks'!H53="X",'[1]Validation Checks'!E53,"")</f>
        <v>Increased capacity of Member States to ensure respect for, promote and realize fundamental principles and rights at work</v>
      </c>
      <c r="B25" s="16" t="str">
        <f>VLOOKUP(A25,[1]ANB!$E$5:$DT$177,2,FALSE)</f>
        <v>Strategy entails programme of ILO technical advisory and South-south cooperation interventions to introduce and build capacity for use of innovative tools/approaches for systematic and regular data collection and analysis on child labour incl. worst forms of child labour; and for establishment of cooperative frameworks/social protection mechanisms to manage responses for protection of children</v>
      </c>
      <c r="C25" s="16"/>
      <c r="D25" s="16" t="str">
        <f t="array" ref="D25">VLOOKUP(A25,[1]ANB!$E$5:$DT$177,{35,37,38},FALSE)</f>
        <v>Labour Department</v>
      </c>
      <c r="E25" s="16" t="s">
        <v>33</v>
      </c>
      <c r="F25" s="16" t="str">
        <f>VLOOKUP(A25,[1]ANB!$E$5:$DT$177,33,FALSE)</f>
        <v>International Labour Organization (ILO)</v>
      </c>
      <c r="G25" s="16"/>
      <c r="H25" s="16">
        <f>VLOOKUP(A25,[1]ANB!$E$5:$DT$177,41,FALSE)</f>
        <v>0</v>
      </c>
      <c r="I25" s="16">
        <f>VLOOKUP(A25,[1]ANB!$E$5:$DT$177,42,FALSE)</f>
        <v>0</v>
      </c>
      <c r="J25" s="17" t="s">
        <v>31</v>
      </c>
    </row>
    <row r="26" spans="1:10" ht="20">
      <c r="A26" s="16" t="s">
        <v>44</v>
      </c>
      <c r="B26" s="16" t="s">
        <v>45</v>
      </c>
      <c r="C26" s="16" t="s">
        <v>23</v>
      </c>
      <c r="D26" s="22" t="s">
        <v>46</v>
      </c>
      <c r="E26" s="22" t="s">
        <v>33</v>
      </c>
      <c r="F26" s="16" t="s">
        <v>47</v>
      </c>
      <c r="G26" s="16"/>
      <c r="H26" s="16"/>
      <c r="I26" s="16"/>
      <c r="J26" s="17">
        <v>908885</v>
      </c>
    </row>
    <row r="27" spans="1:10" ht="60">
      <c r="A27" s="16" t="s">
        <v>48</v>
      </c>
      <c r="B27" s="16"/>
      <c r="C27" s="16" t="s">
        <v>23</v>
      </c>
      <c r="D27" s="22" t="s">
        <v>46</v>
      </c>
      <c r="E27" s="22" t="s">
        <v>33</v>
      </c>
      <c r="F27" s="16" t="s">
        <v>47</v>
      </c>
      <c r="G27" s="16"/>
      <c r="H27" s="16"/>
      <c r="I27" s="16"/>
      <c r="J27" s="17"/>
    </row>
    <row r="28" spans="1:10" ht="90">
      <c r="A28" s="16" t="str">
        <f>IF('[1]Validation Checks'!H61="X",'[1]Validation Checks'!E61,"")</f>
        <v>Enhanced capacities among the media, sports and members of the creative and cultural industries and the women’s movement in CARICOM to report and promote positive social norms that promote gender equality and women’s empowerment.</v>
      </c>
      <c r="B28" s="16" t="str">
        <f>VLOOKUP(A28,[1]ANB!$E$5:$DT$177,2,FALSE)</f>
        <v xml:space="preserve">Combatting harmful gender norms and stereotypes (Regional)
In reducing discrimination by combatting harmful gender norms and stereotypes at all levels of society, this output is also closely linked to realising MSDCF Outcome 8: People in the Caribbean and communities are engaged in building and maintaining safer, fairer, more inclusive, and equitable societies. </v>
      </c>
      <c r="C28" s="16" t="str">
        <f>VLOOKUP(A28,[1]ANB!$E$5:$DT$177,32,FALSE)</f>
        <v>Tailored Policy Support &amp; Technical Assistance</v>
      </c>
      <c r="D28" s="16" t="str">
        <f t="array" ref="D28">VLOOKUP(A28,[1]ANB!$E$5:$DT$177,{35,37,38},FALSE)</f>
        <v>Ministry of Social Transformation
Directorate of Gender Affairs</v>
      </c>
      <c r="E28" s="16" t="s">
        <v>49</v>
      </c>
      <c r="F28" s="16" t="str">
        <f>VLOOKUP(A28,[1]ANB!$E$5:$DT$177,33,FALSE)</f>
        <v>United Nations Entity for Gender Equality and the Empowerment of Women (UN Women)</v>
      </c>
      <c r="G28" s="16"/>
      <c r="H28" s="16"/>
      <c r="I28" s="16"/>
      <c r="J28" s="17" t="s">
        <v>31</v>
      </c>
    </row>
    <row r="29" spans="1:10" ht="30">
      <c r="A29" s="16" t="str">
        <f>IF('[1]Validation Checks'!H64="X",'[1]Validation Checks'!E64,"")</f>
        <v>Migration Governance Indicators Assessments conducted to highlight gaps in migration management and priority areas for mainstreaming migration</v>
      </c>
      <c r="B29" s="16"/>
      <c r="C29" s="16" t="str">
        <f>VLOOKUP(A29,[1]ANB!$E$5:$DT$177,32,FALSE)</f>
        <v>Tailored Policy Support &amp; Technical Assistance</v>
      </c>
      <c r="D29" s="16" t="str">
        <f t="array" ref="D29">VLOOKUP(A29,[1]ANB!$E$5:$DT$177,{35,37,38},FALSE)</f>
        <v>Department of Immigration
Labour Department</v>
      </c>
      <c r="E29" s="16" t="s">
        <v>33</v>
      </c>
      <c r="F29" s="16" t="str">
        <f>VLOOKUP(A29,[1]ANB!$E$5:$DT$177,33,FALSE)</f>
        <v>International Organization for Migration (IOM)</v>
      </c>
      <c r="G29" s="16"/>
      <c r="H29" s="16"/>
      <c r="I29" s="16"/>
      <c r="J29" s="17" t="s">
        <v>31</v>
      </c>
    </row>
    <row r="30" spans="1:10" ht="30">
      <c r="A30" s="16" t="str">
        <f>IF('[1]Validation Checks'!H65="X",'[1]Validation Checks'!E65,"")</f>
        <v>Governments have increased capacity, equipment and coordination mechanisms to mainstream and improve migration management</v>
      </c>
      <c r="B30" s="16" t="str">
        <f>VLOOKUP(A30,[1]ANB!$E$5:$DT$177,2,FALSE)</f>
        <v>Efforts towards the formation of a comprehensive migration policy</v>
      </c>
      <c r="C30" s="16" t="str">
        <f>VLOOKUP(A30,[1]ANB!$E$5:$DT$177,32,FALSE)</f>
        <v>Tailored Policy Support &amp; Technical Assistance</v>
      </c>
      <c r="D30" s="16" t="str">
        <f t="array" ref="D30">VLOOKUP(A30,[1]ANB!$E$5:$DT$177,{35,37,38},FALSE)</f>
        <v>Department of Immigration
Labour Department</v>
      </c>
      <c r="E30" s="16" t="s">
        <v>33</v>
      </c>
      <c r="F30" s="16" t="str">
        <f>VLOOKUP(A30,[1]ANB!$E$5:$DT$177,33,FALSE)</f>
        <v>International Organization for Migration (IOM)</v>
      </c>
      <c r="G30" s="16"/>
      <c r="H30" s="16"/>
      <c r="I30" s="16"/>
      <c r="J30" s="17" t="s">
        <v>31</v>
      </c>
    </row>
    <row r="31" spans="1:10" ht="30">
      <c r="A31" s="16" t="str">
        <f>IF('[1]Validation Checks'!H66="X",'[1]Validation Checks'!E66,"")</f>
        <v>Capacity building sessions conducted with Government for the implementation of the Global Compact on Migration and participation in the IMRF.</v>
      </c>
      <c r="B31" s="16" t="str">
        <f>VLOOKUP(A31,[1]ANB!$E$5:$DT$177,2,FALSE)</f>
        <v xml:space="preserve">Capacity of the UNCTs &amp; UNST will be strengthened to support Governments on Global Compact on Migration implementation </v>
      </c>
      <c r="C31" s="16" t="str">
        <f>VLOOKUP(A31,[1]ANB!$E$5:$DT$177,32,FALSE)</f>
        <v>Tailored Policy Support &amp; Technical Assistance</v>
      </c>
      <c r="D31" s="16" t="str">
        <f t="array" ref="D31">VLOOKUP(A31,[1]ANB!$E$5:$DT$177,{35,37,38},FALSE)</f>
        <v>Department of Immigration
Labour Department</v>
      </c>
      <c r="E31" s="16" t="s">
        <v>33</v>
      </c>
      <c r="F31" s="16" t="str">
        <f>VLOOKUP(A31,[1]ANB!$E$5:$DT$177,33,FALSE)</f>
        <v>International Organization for Migration (IOM)</v>
      </c>
      <c r="G31" s="16"/>
      <c r="H31" s="16"/>
      <c r="I31" s="16"/>
      <c r="J31" s="17" t="s">
        <v>31</v>
      </c>
    </row>
    <row r="32" spans="1:10" ht="20">
      <c r="A32" s="16" t="str">
        <f>IF('[1]Validation Checks'!H68="X",'[1]Validation Checks'!E68,"")</f>
        <v>Regional consultations and meetings on migration thematic areas held with governments</v>
      </c>
      <c r="B32" s="16"/>
      <c r="C32" s="16" t="str">
        <f>VLOOKUP(A32,[1]ANB!$E$5:$DT$177,32,FALSE)</f>
        <v>Tailored Policy Support &amp; Technical Assistance</v>
      </c>
      <c r="D32" s="16" t="str">
        <f t="array" ref="D32">VLOOKUP(A32,[1]ANB!$E$5:$DT$177,{35,37,38},FALSE)</f>
        <v>Department of Immigration
Labour Department</v>
      </c>
      <c r="E32" s="16" t="s">
        <v>33</v>
      </c>
      <c r="F32" s="16" t="str">
        <f>VLOOKUP(A32,[1]ANB!$E$5:$DT$177,33,FALSE)</f>
        <v>International Organization for Migration (IOM)</v>
      </c>
      <c r="G32" s="16"/>
      <c r="H32" s="16"/>
      <c r="I32" s="16"/>
      <c r="J32" s="17" t="s">
        <v>31</v>
      </c>
    </row>
    <row r="33" spans="1:10" ht="149.5" customHeight="1">
      <c r="A33" s="16" t="str">
        <f>IF('[1]Validation Checks'!H70="X",'[1]Validation Checks'!E70,"")</f>
        <v>UNICEF staff and partners have strengthened capacities to generate evidence, monitor and evaluate programs.</v>
      </c>
      <c r="B33" s="16" t="str">
        <f>VLOOKUP(A33,[1]ANB!$E$5:$DT$177,2,FALSE)</f>
        <v>Support MICS Plus implementation; Support digitalization of Sectorial Monitoring Information Systems using real time monitoring tools; Promote qualitative research on behavior change through online surveys building on real time (Rapid-Pro/U-Report) polls and machine learning tools; Strengthen country led Evaluation and  support in-country capacity building in RBM and Evaluation; Conduct thematic evaluations on Inclusive and agile education, effectiveness of behavioral change (C4D) strategies on the reduction of violence and a Pilot social protection system for accountability and learning purposes.</v>
      </c>
      <c r="C33" s="16" t="str">
        <f>VLOOKUP(A33,[1]ANB!$E$5:$DT$177,32,FALSE)</f>
        <v>Data Systems</v>
      </c>
      <c r="D33" s="16" t="str">
        <f t="array" ref="D33">VLOOKUP(A33,[1]ANB!$E$5:$DT$177,{35,37,38},FALSE)</f>
        <v>OECS/CSO/NSO/Ministries of Education, Child affairs, Protection, Environment</v>
      </c>
      <c r="E33" s="16" t="s">
        <v>33</v>
      </c>
      <c r="F33" s="16" t="str">
        <f>VLOOKUP(A33,[1]ANB!$E$5:$DT$177,33,FALSE)</f>
        <v>United Nations Children’s Fund (UNICEF)</v>
      </c>
      <c r="G33" s="16" t="str">
        <f t="array" ref="G33">VLOOKUP(A33,[1]ANB!$E$5:$DT$177,{39,40},FALSE)</f>
        <v xml:space="preserve">Percentage of country offices implementing action plans to support Governments to improve the availability and quality of child-related Sustainable Development Goal indicators (B:1; T:6)
Percentage of significant country programme components evaluated by the end of their cycle (B:5 ; T:2)
</v>
      </c>
      <c r="H33" s="16" t="s">
        <v>50</v>
      </c>
      <c r="I33" s="16" t="s">
        <v>51</v>
      </c>
      <c r="J33" s="17" t="s">
        <v>31</v>
      </c>
    </row>
    <row r="34" spans="1:10" ht="30">
      <c r="A34" s="16" t="str">
        <f>IF('[1]Validation Checks'!H73="X",'[1]Validation Checks'!E73,"")</f>
        <v xml:space="preserve">Programs to address HIV, TB, viral hepatitis, arboviruses and vaccine preventable diseases prevention and treatment strengthened </v>
      </c>
      <c r="B34" s="16"/>
      <c r="C34" s="16" t="str">
        <f>VLOOKUP(A34,[1]ANB!$E$5:$DT$177,32,FALSE)</f>
        <v>Tailored Policy Support &amp; Technical Assistance</v>
      </c>
      <c r="D34" s="16" t="str">
        <f t="array" ref="D34">VLOOKUP(A34,[1]ANB!$E$5:$DT$177,{35,37,38},FALSE)</f>
        <v>Ministry of Health, Wellness and the Environment</v>
      </c>
      <c r="E34" s="16" t="s">
        <v>33</v>
      </c>
      <c r="F34" s="16" t="str">
        <f>VLOOKUP(A34,[1]ANB!$E$5:$DT$177,33,FALSE)</f>
        <v>Pan American Health Organization (PAHO/WHO)</v>
      </c>
      <c r="G34" s="16"/>
      <c r="H34" s="16"/>
      <c r="I34" s="16"/>
      <c r="J34" s="17" t="s">
        <v>31</v>
      </c>
    </row>
    <row r="35" spans="1:10" ht="20">
      <c r="A35" s="16" t="str">
        <f>IF('[1]Validation Checks'!H76="X",'[1]Validation Checks'!E76,"")</f>
        <v>Developed and implemented health financing mechanisms to increase fiscal space for health</v>
      </c>
      <c r="B35" s="16"/>
      <c r="C35" s="16" t="str">
        <f>VLOOKUP(A35,[1]ANB!$E$5:$DT$177,32,FALSE)</f>
        <v>Tailored Policy Support &amp; Technical Assistance</v>
      </c>
      <c r="D35" s="16" t="str">
        <f t="array" ref="D35">VLOOKUP(A35,[1]ANB!$E$5:$DT$177,{35,37,38},FALSE)</f>
        <v>Ministry of Health, Wellness and the Environment</v>
      </c>
      <c r="E35" s="16" t="s">
        <v>33</v>
      </c>
      <c r="F35" s="16" t="str">
        <f>VLOOKUP(A35,[1]ANB!$E$5:$DT$177,33,FALSE)</f>
        <v>Pan American Health Organization (PAHO/WHO)</v>
      </c>
      <c r="G35" s="16"/>
      <c r="H35" s="16"/>
      <c r="I35" s="16"/>
      <c r="J35" s="17" t="s">
        <v>31</v>
      </c>
    </row>
    <row r="36" spans="1:10" ht="20">
      <c r="A36" s="16" t="str">
        <f>IF('[1]Validation Checks'!H77="X",'[1]Validation Checks'!E77,"")</f>
        <v>Emergency preparedness and IHR capacities assessed and strengthened</v>
      </c>
      <c r="B36" s="16"/>
      <c r="C36" s="16" t="str">
        <f>VLOOKUP(A36,[1]ANB!$E$5:$DT$177,32,FALSE)</f>
        <v>Tailored Policy Support &amp; Technical Assistance</v>
      </c>
      <c r="D36" s="16" t="str">
        <f t="array" ref="D36">VLOOKUP(A36,[1]ANB!$E$5:$DT$177,{35,37,38},FALSE)</f>
        <v>Ministry of Health, Wellness and the Environment</v>
      </c>
      <c r="E36" s="16" t="s">
        <v>33</v>
      </c>
      <c r="F36" s="16" t="str">
        <f>VLOOKUP(A36,[1]ANB!$E$5:$DT$177,33,FALSE)</f>
        <v>Pan American Health Organization (PAHO/WHO)</v>
      </c>
      <c r="G36" s="16"/>
      <c r="H36" s="16"/>
      <c r="I36" s="16"/>
      <c r="J36" s="17" t="s">
        <v>31</v>
      </c>
    </row>
    <row r="37" spans="1:10" ht="60">
      <c r="A37" s="16" t="str">
        <f>IF('[1]Validation Checks'!H81="X",'[1]Validation Checks'!E81,"")</f>
        <v xml:space="preserve">Health facilities and service providers are better able to provide quality maternal health services </v>
      </c>
      <c r="B37" s="16" t="str">
        <f>VLOOKUP(A37,[1]ANB!$E$5:$DT$177,2,FALSE)</f>
        <v xml:space="preserve">Strengthening Maternal Death Surveillance and response systems and midwifery workforce profile to better address sexual and reproductive health needs and plans.                                                 
</v>
      </c>
      <c r="C37" s="16" t="str">
        <f>VLOOKUP(A37,[1]ANB!$E$5:$DT$177,32,FALSE)</f>
        <v>Tailored Policy Support &amp; Technical Assistance</v>
      </c>
      <c r="D37" s="16" t="str">
        <f t="array" ref="D37">VLOOKUP(A37,[1]ANB!$E$5:$DT$177,{35,37,38},FALSE)</f>
        <v>Ministry of Health, Wellness and the Environment</v>
      </c>
      <c r="E37" s="16" t="s">
        <v>33</v>
      </c>
      <c r="F37" s="16" t="str">
        <f>VLOOKUP(A37,[1]ANB!$E$5:$DT$177,33,FALSE)</f>
        <v>United Nations Population Fund (UNFPA)</v>
      </c>
      <c r="G37" s="16"/>
      <c r="H37" s="16"/>
      <c r="I37" s="16"/>
      <c r="J37" s="17" t="s">
        <v>31</v>
      </c>
    </row>
    <row r="38" spans="1:10" ht="160">
      <c r="A38" s="16" t="s">
        <v>52</v>
      </c>
      <c r="B38" s="16" t="s">
        <v>53</v>
      </c>
      <c r="C38" s="16" t="s">
        <v>23</v>
      </c>
      <c r="D38" s="19" t="s">
        <v>54</v>
      </c>
      <c r="E38" s="19" t="s">
        <v>55</v>
      </c>
      <c r="F38" s="16" t="s">
        <v>56</v>
      </c>
      <c r="G38" s="19" t="s">
        <v>57</v>
      </c>
      <c r="H38" s="19" t="s">
        <v>58</v>
      </c>
      <c r="I38" s="19" t="s">
        <v>59</v>
      </c>
      <c r="J38" s="17" t="s">
        <v>31</v>
      </c>
    </row>
    <row r="39" spans="1:10" ht="120">
      <c r="A39" s="16" t="str">
        <f>IF('[1]Validation Checks'!H82="X",'[1]Validation Checks'!E82,"")</f>
        <v>Schools are safe, climate-smart, inclusive and deliver quality learning and foundational skills.</v>
      </c>
      <c r="B39" s="16" t="str">
        <f>VLOOKUP(A39,[1]ANB!$E$5:$DT$177,2,FALSE)</f>
        <v>Improve the relevance of the curricular to facilitate entry into tertiary education or employment.
Strengthen teacher training. 
Promote formal and informal vocational, technical and digital skill development.
Address harmful social norms and tolerance of violence in and through schools. 
Promote healthy lifestyles to address NCDs and obesity.</v>
      </c>
      <c r="C39" s="16" t="str">
        <f>VLOOKUP(A39,[1]ANB!$E$5:$DT$177,32,FALSE)</f>
        <v>Tailored Policy Support &amp; Technical Assistance</v>
      </c>
      <c r="D39" s="16" t="str">
        <f t="array" ref="D39">VLOOKUP(A39,[1]ANB!$E$5:$DT$177,{35,37,38},FALSE)</f>
        <v>Ministry of Education</v>
      </c>
      <c r="E39" s="16" t="s">
        <v>60</v>
      </c>
      <c r="F39" s="16" t="str">
        <f>VLOOKUP(A39,[1]ANB!$E$5:$DT$177,33,FALSE)</f>
        <v>United Nations Children’s Fund (UNICEF)</v>
      </c>
      <c r="G39" s="16" t="str">
        <f t="array" ref="G39">VLOOKUP(A39,[1]ANB!$E$5:$DT$177,{39,40},FALSE)</f>
        <v>Percentage of countries with inclusive and gender equitable system for access to learning opportunities (On the dimension of ECD) (B:0; T:9/12)
Percentage of countries institutionalizing holistic skills development to support learning, personal empowerment, environmental sustainability, active citizenship, social cohesionand/or employability and entrepreneurship (B:0 T: 12/12)</v>
      </c>
      <c r="H39" s="16" t="s">
        <v>61</v>
      </c>
      <c r="I39" s="16" t="s">
        <v>62</v>
      </c>
      <c r="J39" s="17" t="s">
        <v>31</v>
      </c>
    </row>
    <row r="40" spans="1:10" ht="90">
      <c r="A40" s="16" t="str">
        <f>IF('[1]Validation Checks'!H83="X",'[1]Validation Checks'!E83,"")</f>
        <v>Families and communities are supported to access education</v>
      </c>
      <c r="B40" s="16" t="str">
        <f>VLOOKUP(A40,[1]ANB!$E$5:$DT$177,2,FALSE)</f>
        <v>Support family and community awareness, to demand safe and inclusive quality education. 
Engage with adolescent and youth activists to promote community resilience and climate action.</v>
      </c>
      <c r="C40" s="16" t="str">
        <f>VLOOKUP(A40,[1]ANB!$E$5:$DT$177,32,FALSE)</f>
        <v>Tailored Policy Support &amp; Technical Assistance</v>
      </c>
      <c r="D40" s="16" t="str">
        <f t="array" ref="D40">VLOOKUP(A40,[1]ANB!$E$5:$DT$177,{35,37,38},FALSE)</f>
        <v>Ministry of Education</v>
      </c>
      <c r="E40" s="16" t="s">
        <v>33</v>
      </c>
      <c r="F40" s="16" t="str">
        <f>VLOOKUP(A40,[1]ANB!$E$5:$DT$177,33,FALSE)</f>
        <v>United Nations Children’s Fund (UNICEF)</v>
      </c>
      <c r="G40" s="16" t="str">
        <f t="array" ref="G40">VLOOKUP(A40,[1]ANB!$E$5:$DT$177,{39,40},FALSE)</f>
        <v>Development and/or implementation of a national school-based management policy framework with UNICEF support (B:0 ; T:6)
Number of children provided with individual learning materials through UNICEF-supported programmes (B: 30,0010 ; T: 200,000)</v>
      </c>
      <c r="H40" s="16" t="str">
        <f>VLOOKUP(A40,[1]ANB!$E$5:$DT$177,41,FALSE)</f>
        <v>0
30,000</v>
      </c>
      <c r="I40" s="16" t="str">
        <f>VLOOKUP(A40,[1]ANB!$E$5:$DT$177,42,FALSE)</f>
        <v>6
200,000</v>
      </c>
      <c r="J40" s="17" t="s">
        <v>31</v>
      </c>
    </row>
    <row r="41" spans="1:10" ht="130">
      <c r="A41" s="16" t="str">
        <f>IF('[1]Validation Checks'!H84="X",'[1]Validation Checks'!E84,"")</f>
        <v>Education systems are strengthened to meet the challenges. of relevance and the changing context.</v>
      </c>
      <c r="B41" s="16" t="str">
        <f>VLOOKUP(A41,[1]ANB!$E$5:$DT$177,2,FALSE)</f>
        <v>Build climate and disaster resilient education systems. 
Expand equitable access to ECD/ECE. 
Expand the digitalization of the education sector, building on Covi-19 lessons, U-Report and Giga Initiative </v>
      </c>
      <c r="C41" s="16" t="str">
        <f>VLOOKUP(A41,[1]ANB!$E$5:$DT$177,32,FALSE)</f>
        <v xml:space="preserve">Digitization </v>
      </c>
      <c r="D41" s="16" t="str">
        <f t="array" ref="D41">VLOOKUP(A41,[1]ANB!$E$5:$DT$177,{35,37,38},FALSE)</f>
        <v>Ministry of Education</v>
      </c>
      <c r="E41" s="16" t="s">
        <v>33</v>
      </c>
      <c r="F41" s="16" t="str">
        <f>VLOOKUP(A41,[1]ANB!$E$5:$DT$177,33,FALSE)</f>
        <v>United Nations Children’s Fund (UNICEF)</v>
      </c>
      <c r="G41" s="16" t="str">
        <f t="array" ref="G41">VLOOKUP(A41,[1]ANB!$E$5:$DT$177,{39,40},FALSE)</f>
        <v>Number of children who accessed education through digital platforms through UNICEF-supported programmes (B:TBD; T: 375,000)
Percentage of countries with effective system for digital learning solutions (B:0 ; T:7/12)
Number and percentage of countries with resilient education system that respond to emergencies and humanitarian situations (B:0 ; T:6/12)</v>
      </c>
      <c r="H41" s="16" t="s">
        <v>63</v>
      </c>
      <c r="I41" s="16" t="s">
        <v>64</v>
      </c>
      <c r="J41" s="17" t="s">
        <v>31</v>
      </c>
    </row>
    <row r="42" spans="1:10" ht="80">
      <c r="A42" s="16" t="str">
        <f>IF('[1]Validation Checks'!H87="X",'[1]Validation Checks'!E87,"")</f>
        <v xml:space="preserve">Caribbean public institutions have strengthened capacities to deliver programmes, implement policies for and promote positive attitudes towards children on the move. </v>
      </c>
      <c r="B42" s="16" t="str">
        <f>VLOOKUP(A42,[1]ANB!$E$5:$DT$177,2,FALSE)</f>
        <v>Support interventions promoting integration and social cohesion; 
Increase access to essential services for children on the move.
Provide a range of key information to children on the move and host communities.</v>
      </c>
      <c r="C42" s="16" t="str">
        <f>VLOOKUP(A42,[1]ANB!$E$5:$DT$177,32,FALSE)</f>
        <v>Tailored Policy Support &amp; Technical Assistance</v>
      </c>
      <c r="D42" s="16" t="s">
        <v>40</v>
      </c>
      <c r="E42" s="16" t="s">
        <v>33</v>
      </c>
      <c r="F42" s="16" t="str">
        <f>VLOOKUP(A42,[1]ANB!$E$5:$DT$177,33,FALSE)</f>
        <v>United Nations Children’s Fund (UNICEF)</v>
      </c>
      <c r="G42" s="16" t="str">
        <f t="array" ref="G42">VLOOKUP(A42,[1]ANB!$E$5:$DT$177,{39,40},FALSE)</f>
        <v>Number of out-of-school children and adolescents who accessed education through UNICEF-supported programmes 
Percentage of UNICEF-targeted girls and boys in humanitarian contexts who have received individual case management (IOM, UNDP, UNHCR)</v>
      </c>
      <c r="H42" s="16">
        <f>VLOOKUP(A42,[1]ANB!$E$5:$DT$177,41,FALSE)</f>
        <v>0</v>
      </c>
      <c r="I42" s="16">
        <f>VLOOKUP(A42,[1]ANB!$E$5:$DT$177,42,FALSE)</f>
        <v>0</v>
      </c>
      <c r="J42" s="17" t="s">
        <v>31</v>
      </c>
    </row>
    <row r="43" spans="1:10" ht="60">
      <c r="A43" s="16" t="str">
        <f>IF('[1]Validation Checks'!H88="X",'[1]Validation Checks'!E88,"")</f>
        <v>Affected populations benefit from strengthened systems to deliver food, voucher and cash assistance</v>
      </c>
      <c r="B43" s="16" t="str">
        <f>VLOOKUP(A43,[1]ANB!$E$5:$DT$177,2,FALSE)</f>
        <v>WFP will assist shock-affected populations with cash-based transfers or food in-kind in response to events necessitating international assistance. This outcome focuses on meeting food, nutrition and other essential needs of shock-affected people</v>
      </c>
      <c r="C43" s="16" t="str">
        <f>VLOOKUP(A43,[1]ANB!$E$5:$DT$177,32,FALSE)</f>
        <v>Ministry of Social Transformation</v>
      </c>
      <c r="D43" s="16" t="str">
        <f>VLOOKUP(A43,[1]ANB!$E$5:$DT$177,32,FALSE)</f>
        <v>Ministry of Social Transformation</v>
      </c>
      <c r="E43" s="16" t="s">
        <v>33</v>
      </c>
      <c r="F43" s="16" t="s">
        <v>65</v>
      </c>
      <c r="G43" s="16" t="str">
        <f t="array" ref="G43">VLOOKUP(A43,[1]ANB!$E$5:$DT$177,{39,40},FALSE)</f>
        <v xml:space="preserve">1. Number of capacity strengthening initiatives facilitated by WFP to enhance national food security and nutrition stakeholder capacitis to deliver food, voucher and cash assistance </v>
      </c>
      <c r="H43" s="16">
        <f>VLOOKUP(A43,[1]ANB!$E$5:$DT$177,41,FALSE)</f>
        <v>0</v>
      </c>
      <c r="I43" s="16">
        <f>VLOOKUP(A43,[1]ANB!$E$5:$DT$177,42,FALSE)</f>
        <v>0</v>
      </c>
      <c r="J43" s="17" t="s">
        <v>31</v>
      </c>
    </row>
    <row r="44" spans="1:10" ht="110">
      <c r="A44" s="16" t="str">
        <f>IF('[1]Validation Checks'!H89="X",'[1]Validation Checks'!E89,"")</f>
        <v>Vulnerable populations benefit from strengthened social protection systems that reduce poverty, boost resilience and provide assistance to shock affected people in order to protect their access to food and livelihood</v>
      </c>
      <c r="B44" s="16" t="str">
        <f>VLOOKUP(A44,[1]ANB!$E$5:$DT$177,2,FALSE)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44" s="16" t="str">
        <f>VLOOKUP(A44,[1]ANB!$E$5:$DT$177,32,FALSE)</f>
        <v>Ministry of Social Transformation</v>
      </c>
      <c r="D44" s="16" t="str">
        <f>VLOOKUP(A44,[1]ANB!$E$5:$DT$177,32,FALSE)</f>
        <v>Ministry of Social Transformation</v>
      </c>
      <c r="E44" s="16" t="s">
        <v>33</v>
      </c>
      <c r="F44" s="16" t="s">
        <v>65</v>
      </c>
      <c r="G44" s="16" t="str">
        <f t="array" ref="G44">VLOOKUP(A44,[1]ANB!$E$5:$DT$177,{39,40},FALSE)</f>
        <v xml:space="preserve">1. Number of capacity strengthening initiatives facilitated by WFP to enhance social protection sytems in their capacity to reduce poverty and vulnerability,  boost resilience and provide assistance to shock-affected people  </v>
      </c>
      <c r="H44" s="16"/>
      <c r="I44" s="16"/>
      <c r="J44" s="17">
        <f>VLOOKUP(A44,[1]ANB!$E$5:$DT$177,118,FALSE)</f>
        <v>95536.501658286084</v>
      </c>
    </row>
    <row r="45" spans="1:10" ht="110">
      <c r="A45" s="16" t="str">
        <f>IF('[1]Validation Checks'!H109="X",'[1]Validation Checks'!E109,"")</f>
        <v xml:space="preserve">Vulnerable populations benefit from strengthened end to end supply 
chain and logistics capacities in order to protect their access to food and livelihoods </v>
      </c>
      <c r="B45" s="16" t="str">
        <f>VLOOKUP(A45,[1]ANB!$E$5:$DT$177,2,FALSE)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45" s="16" t="str">
        <f>VLOOKUP(A45,[1]ANB!$E$5:$DT$177,32,FALSE)</f>
        <v>Ministry of Social Transformation</v>
      </c>
      <c r="D45" s="16" t="str">
        <f>VLOOKUP(A45,[1]ANB!$E$5:$DT$177,32,FALSE)</f>
        <v>Ministry of Social Transformation</v>
      </c>
      <c r="E45" s="16" t="s">
        <v>33</v>
      </c>
      <c r="F45" s="16" t="s">
        <v>65</v>
      </c>
      <c r="G45" s="16" t="str">
        <f t="array" ref="G45">VLOOKUP(A45,[1]ANB!$E$5:$DT$177,{39,40},FALSE)</f>
        <v>1. Number of capacity strengthening initiatives facilitated by WFP to strengthen end to end  humanitarian supply chain and logistics capacitates
2. USD value of assets and infrastructure handed over to national stakeholders as a result of WFP capacity strengthening support</v>
      </c>
      <c r="H45" s="16"/>
      <c r="I45" s="16"/>
      <c r="J45" s="17">
        <f>VLOOKUP(A45,[1]ANB!$E$5:$DT$177,118,FALSE)</f>
        <v>1091845.7332375553</v>
      </c>
    </row>
    <row r="46" spans="1:10" ht="60">
      <c r="A46" s="16" t="s">
        <v>66</v>
      </c>
      <c r="B46" s="16" t="s">
        <v>67</v>
      </c>
      <c r="C46" s="19" t="s">
        <v>68</v>
      </c>
      <c r="D46" s="19" t="s">
        <v>69</v>
      </c>
      <c r="E46" s="21"/>
      <c r="F46" s="19" t="s">
        <v>65</v>
      </c>
      <c r="G46" s="19" t="s">
        <v>70</v>
      </c>
      <c r="H46" s="21"/>
      <c r="I46" s="21"/>
      <c r="J46" s="17">
        <v>75000</v>
      </c>
    </row>
    <row r="47" spans="1:10" ht="110">
      <c r="A47" s="16" t="str">
        <f>IF('[1]Validation Checks'!H110="X",'[1]Validation Checks'!E110,"")</f>
        <v>Governments in the Caribbean benefit from strengthened food systems in order to increase access to affordable and nutritious food for food insecure populations</v>
      </c>
      <c r="B47" s="16" t="str">
        <f>VLOOKUP(A47,[1]ANB!$E$5:$DT$177,2,FALSE)</f>
        <v>WFP seeks to ensure that regional and national institutions can meet the immediate essential needs of vulnerable men, women, boys and girls in times of crisis. This will be achieved through strengthening institutional capacity to respond to shocks in areas of WFP’s comparative advantage, including end-to-end supply chain management, food systems, social protection, vulnerability analysis and mapping, digitalization and digital solutions and innovative disaster risk financing.</v>
      </c>
      <c r="C47" s="16" t="str">
        <f>VLOOKUP(A47,[1]ANB!$E$5:$DT$177,32,FALSE)</f>
        <v>Ministry of Social Transformation</v>
      </c>
      <c r="D47" s="16" t="str">
        <f>VLOOKUP(A47,[1]ANB!$E$5:$DT$177,32,FALSE)</f>
        <v>Ministry of Social Transformation</v>
      </c>
      <c r="E47" s="16" t="s">
        <v>33</v>
      </c>
      <c r="F47" s="16" t="s">
        <v>65</v>
      </c>
      <c r="G47" s="16" t="str">
        <f t="array" ref="G47">VLOOKUP(A47,[1]ANB!$E$5:$DT$177,{39,40},FALSE)</f>
        <v xml:space="preserve">1. Number of capacity strengthening initiatives facilitated by WFP to enhance national food security and nutrition stakeholder capacities  </v>
      </c>
      <c r="H47" s="16"/>
      <c r="I47" s="16"/>
      <c r="J47" s="17">
        <f>VLOOKUP(A47,[1]ANB!$E$5:$DT$177,118,FALSE)</f>
        <v>20472.107498204161</v>
      </c>
    </row>
    <row r="48" spans="1:10" ht="30">
      <c r="A48" s="16" t="str">
        <f>IF('[1]Validation Checks'!H131="X",'[1]Validation Checks'!E131,"")</f>
        <v xml:space="preserve">Government institutions and stakeholders have enhanced knowledge on food consumption to promote and advocate for healthy diets.  </v>
      </c>
      <c r="B48" s="16"/>
      <c r="C48" s="16" t="s">
        <v>71</v>
      </c>
      <c r="D48" s="16" t="s">
        <v>72</v>
      </c>
      <c r="E48" s="16" t="s">
        <v>33</v>
      </c>
      <c r="F48" s="16" t="str">
        <f>VLOOKUP(A48,[1]ANB!$E$5:$DT$177,33,FALSE)</f>
        <v>United Nations Development Programme (UNDP)</v>
      </c>
      <c r="G48" s="16"/>
      <c r="H48" s="16"/>
      <c r="I48" s="16"/>
      <c r="J48" s="17" t="s">
        <v>31</v>
      </c>
    </row>
    <row r="49" spans="1:10" ht="30">
      <c r="A49" s="16" t="str">
        <f>IF('[1]Validation Checks'!H140="X",'[1]Validation Checks'!E140,"")</f>
        <v>Capacity building workshop and advocacy for the advancement of legislation on countering the illicit smuggling of migrants.</v>
      </c>
      <c r="B49" s="16"/>
      <c r="C49" s="16" t="str">
        <f>VLOOKUP(A49,[1]ANB!$E$5:$DT$177,32,FALSE)</f>
        <v>Tailored Policy Support &amp; Technical Assistance</v>
      </c>
      <c r="D49" s="16" t="str">
        <f t="array" ref="D49">VLOOKUP(A49,[1]ANB!$E$5:$DT$177,{35,37,38},FALSE)</f>
        <v>Department of Immigration
Labour Department</v>
      </c>
      <c r="E49" s="16" t="s">
        <v>33</v>
      </c>
      <c r="F49" s="16" t="str">
        <f>VLOOKUP(A49,[1]ANB!$E$5:$DT$177,33,FALSE)</f>
        <v>International Organization for Migration (IOM)</v>
      </c>
      <c r="G49" s="16"/>
      <c r="H49" s="16"/>
      <c r="I49" s="16"/>
      <c r="J49" s="17" t="s">
        <v>31</v>
      </c>
    </row>
    <row r="50" spans="1:10" ht="160">
      <c r="A50" s="16" t="str">
        <f>IF('[1]Validation Checks'!H142="X",'[1]Validation Checks'!E142,"")</f>
        <v>Increased capacity of Member States to engage in a forward-looking international labour standards policy (Output 2.3)</v>
      </c>
      <c r="B50" s="16" t="str">
        <f>VLOOKUP(A50,[1]ANB!$E$5:$DT$177,2,FALSE)</f>
        <v xml:space="preserve">
This work will support  the preparation of reports requested  on the application of ratified ILO standards, under article 22 of the ILO Constitution.  This includes a number of first reports in relation to recently ratified standards, particularly for Saint Lucia (Occupational Safety and Health Convention, 1981 (No. 155) and its Protocol, report due by 1 September 2023) and Antigua and Barbuda (C177, C181, C184, C185, C187, C188, C189 report due by 1 September 2023).  For the remaining countries identified, the work will support the preparation of regular reports to address the pending backlog, and ensuring that the reports include replies to comments of the supervisory bodies. </v>
      </c>
      <c r="C50" s="16" t="str">
        <f>VLOOKUP(A50,[1]ANB!$E$5:$DT$177,32,FALSE)</f>
        <v>Tailored Policy Support &amp; Technical Assistance</v>
      </c>
      <c r="D50" s="16" t="str">
        <f t="array" ref="D50">VLOOKUP(A50,[1]ANB!$E$5:$DT$177,{35,37,38},FALSE)</f>
        <v>Labour Department</v>
      </c>
      <c r="E50" s="16" t="s">
        <v>33</v>
      </c>
      <c r="F50" s="16" t="str">
        <f>VLOOKUP(A50,[1]ANB!$E$5:$DT$177,33,FALSE)</f>
        <v>International Labour Organization (ILO)</v>
      </c>
      <c r="G50" s="16"/>
      <c r="H50" s="16"/>
      <c r="I50" s="16"/>
      <c r="J50" s="17" t="s">
        <v>31</v>
      </c>
    </row>
    <row r="51" spans="1:10" ht="210">
      <c r="A51" s="16" t="str">
        <f>IF('[1]Validation Checks'!H147="X",'[1]Validation Checks'!E147,"")</f>
        <v>Increased capacity among duty bearers (justice, CSOs) to manage GBV (sexual abuse, IPV and Trafficking) cases [including cybercrimes] and promote women’s empowerment.  </v>
      </c>
      <c r="B51" s="16" t="str">
        <f>VLOOKUP(A51,[1]ANB!$E$5:$DT$177,2,FALSE)</f>
        <v>Through this outcome the MCO will contribute to strengthened knowledge and evidence-based responses on the ways in which gender-based violence is interlinked with other forms of violence. Additionally, the MCO Caribbean will build on the better practices of the last strategic note to work across programmatic silos, noting economic disempowerment can be a significant contributing factor in EVAW cases. Focuses will include preventing GBV in private spaces and pubic spaces through gender-responsive urban renewal, digitising GBV referral pathways and training to duty bearers. Key projects: RISS  (BEL, TT, JA);  IMPACS Project (Regional); Training on Gender-responsive protocols (BEL).
This output is also closely liked to achieving MSDCF Outcome 8: People in the Caribbean and communities actively contribute to and benefit from building and maintaining safer, fairer, more inclusive, and equitable societies</v>
      </c>
      <c r="C51" s="16" t="str">
        <f>VLOOKUP(A51,[1]ANB!$E$5:$DT$177,32,FALSE)</f>
        <v>COVID Response  &amp;  Socio-economic Recovery</v>
      </c>
      <c r="D51" s="16" t="str">
        <f t="array" ref="D51">VLOOKUP(A51,[1]ANB!$E$5:$DT$177,{35,37,38},FALSE)</f>
        <v>Ministry of Social Transformation
Directorate of Gender Affairs</v>
      </c>
      <c r="E51" s="16" t="str">
        <f>VLOOKUP(A51,[1]ANB!$E$5:$DT$177,21,FALSE)</f>
        <v>Women and Girls</v>
      </c>
      <c r="F51" s="16" t="str">
        <f>VLOOKUP(A51,[1]ANB!$E$5:$DT$177,33,FALSE)</f>
        <v>United Nations Entity for Gender Equality and the Empowerment of Women (UN Women)</v>
      </c>
      <c r="G51" s="16" t="str">
        <f t="array" ref="G51">VLOOKUP(A51,[1]ANB!$E$5:$DT$177,{39,40},FALSE)</f>
        <v>Number of partners that have increased capacities to advance gender equality and women’s empowerment through national and/or local (multi)sectoral strategies, policies and/or action plan</v>
      </c>
      <c r="H51" s="16"/>
      <c r="I51" s="16"/>
      <c r="J51" s="17">
        <f>VLOOKUP(A51,[1]ANB!$E$5:$DT$177,118,FALSE)</f>
        <v>10000</v>
      </c>
    </row>
    <row r="52" spans="1:10" ht="120">
      <c r="A52" s="16" t="str">
        <f>IF('[1]Validation Checks'!H149="X",'[1]Validation Checks'!E149,"")</f>
        <v>Increased efficiency of the VAW referral pathways in CARICOM countries</v>
      </c>
      <c r="B52" s="16"/>
      <c r="C52" s="16" t="str">
        <f>VLOOKUP(A52,[1]ANB!$E$5:$DT$177,32,FALSE)</f>
        <v>Tailored Policy Support &amp; Technical Assistance</v>
      </c>
      <c r="D52" s="16" t="str">
        <f t="array" ref="D52">VLOOKUP(A52,[1]ANB!$E$5:$DT$177,{35,37,38},FALSE)</f>
        <v>Ministry of Social Transformation
Directorate of Gender Affairs</v>
      </c>
      <c r="E52" s="16" t="str">
        <f>VLOOKUP(A52,[1]ANB!$E$5:$DT$177,21,FALSE)</f>
        <v>Women and Girls</v>
      </c>
      <c r="F52" s="16" t="str">
        <f>VLOOKUP(A52,[1]ANB!$E$5:$DT$177,33,FALSE)</f>
        <v>United Nations Entity for Gender Equality and the Empowerment of Women (UN Women)</v>
      </c>
      <c r="G52" s="16" t="str">
        <f t="array" ref="G52">VLOOKUP(A52,[1]ANB!$E$5:$DT$177,{39,40},FALSE)</f>
        <v>Number of countries supported to develop and/or implement guidelines, protocols and standard operating procedures to strengthen EVAWG services in line with the Essential Services Package / UNIT: Whether the country has received support for the development and/or implementation of guidelines, protocols and standard operating procedures to strengthen EVAWG services in line with the Essential Services Package</v>
      </c>
      <c r="H52" s="16"/>
      <c r="I52" s="16"/>
      <c r="J52" s="17">
        <f>VLOOKUP(A52,[1]ANB!$E$5:$DT$177,118,FALSE)</f>
        <v>45000</v>
      </c>
    </row>
    <row r="53" spans="1:10" ht="130">
      <c r="A53" s="16" t="s">
        <v>73</v>
      </c>
      <c r="B53" s="16" t="s">
        <v>74</v>
      </c>
      <c r="C53" s="16" t="s">
        <v>75</v>
      </c>
      <c r="D53" s="27" t="s">
        <v>76</v>
      </c>
      <c r="E53" s="28" t="s">
        <v>77</v>
      </c>
      <c r="F53" s="16" t="s">
        <v>56</v>
      </c>
      <c r="G53" s="16"/>
      <c r="H53" s="16"/>
      <c r="I53" s="16"/>
      <c r="J53" s="17" t="s">
        <v>31</v>
      </c>
    </row>
    <row r="54" spans="1:10" ht="101.5" customHeight="1">
      <c r="A54" s="16" t="str">
        <f>IF('[1]Validation Checks'!H157="X",'[1]Validation Checks'!E157,"")</f>
        <v xml:space="preserve">Duty bearer capacities are strengthened to support positive attitudes, behaviours and practices including in humanitarian settings.   </v>
      </c>
      <c r="B54" s="16" t="str">
        <f>VLOOKUP(A54,[1]ANB!$E$5:$DT$177,2,FALSE)</f>
        <v>Strengthen capacities on care and protection in crisis.
Support community-based mechanisms to prevent and respond to violence.
Develop community monitoring and reporting systems utilizing innovative technologies. 
Mobilize community leaders and organizations to champion actions to prevent VAC.</v>
      </c>
      <c r="C54" s="16" t="str">
        <f>VLOOKUP(A54,[1]ANB!$E$5:$DT$177,32,FALSE)</f>
        <v>Tailored Policy Support &amp; Technical Assistance</v>
      </c>
      <c r="D54" s="16" t="str">
        <f t="array" ref="D54">VLOOKUP(A54,[1]ANB!$E$5:$DT$177,{35,37,38},FALSE)</f>
        <v>Ministry of Social Transformation</v>
      </c>
      <c r="E54" s="16" t="s">
        <v>33</v>
      </c>
      <c r="F54" s="16" t="str">
        <f>VLOOKUP(A54,[1]ANB!$E$5:$DT$177,33,FALSE)</f>
        <v>United Nations Children’s Fund (UNICEF)</v>
      </c>
      <c r="G54" s="16" t="str">
        <f t="array" ref="G54">VLOOKUP(A54,[1]ANB!$E$5:$DT$177,{39,40},FALSE)</f>
        <v>Number of mothers, fathers and caregivers reached through parenting programmes through supported  (B:0 ; T:12,251)
Percentage of female and male adolescents aged 13–19 years who know some place they can go for help in cases of physical or sexual violence, by sex and age (B:0 ; T:83,047)</v>
      </c>
      <c r="H54" s="16" t="s">
        <v>61</v>
      </c>
      <c r="I54" s="16" t="s">
        <v>78</v>
      </c>
      <c r="J54" s="17" t="s">
        <v>31</v>
      </c>
    </row>
    <row r="55" spans="1:10" ht="70">
      <c r="A55" s="16" t="str">
        <f>IF('[1]Validation Checks'!H161="X",'[1]Validation Checks'!E161,"")</f>
        <v xml:space="preserve">Develop capacities of relevant stakeholders to detect, investigate and prosecute trafficking of firearms cases in line with international human rights standards. </v>
      </c>
      <c r="B55" s="16" t="str">
        <f>VLOOKUP(A55,[1]ANB!$E$5:$DT$177,2,FALSE)</f>
        <v>Initiatives will be implemented by UNODC Global Programmes already under implementation in the Eastern Caribbean region (AIRCOP, Global Maritime Crime Programme, Global Firearms Programme, Anti-Corruption).</v>
      </c>
      <c r="C55" s="16" t="str">
        <f>VLOOKUP(A55,[1]ANB!$E$5:$DT$177,32,FALSE)</f>
        <v>Tailored Policy Support &amp; Technical Assistance</v>
      </c>
      <c r="D55" s="16" t="str">
        <f t="array" ref="D55">VLOOKUP(A55,[1]ANB!$E$5:$DT$177,{35,37,38},FALSE)</f>
        <v>CARICOM IMPACS</v>
      </c>
      <c r="E55" s="16" t="s">
        <v>33</v>
      </c>
      <c r="F55" s="16" t="str">
        <f>VLOOKUP(A55,[1]ANB!$E$5:$DT$177,33,FALSE)</f>
        <v>United Nations Office on Drugs and Crime (UNODC)</v>
      </c>
      <c r="G55" s="16" t="str">
        <f t="array" ref="G55">VLOOKUP(A55,[1]ANB!$E$5:$DT$177,{39,40},FALSE)</f>
        <v>At least two (2) CARICOM Member States in the Eastern Caribbean are supported in the implementation of the Caribbean Firearms Roadmap, through the provision of technical assistance to strengthen the capacity for detection, investigation and prosecution.</v>
      </c>
      <c r="H55" s="16"/>
      <c r="I55" s="16"/>
      <c r="J55" s="17" t="s">
        <v>31</v>
      </c>
    </row>
    <row r="56" spans="1:10" ht="50">
      <c r="A56" s="16" t="str">
        <f>IF('[1]Validation Checks'!H162="X",'[1]Validation Checks'!E162,"")</f>
        <v xml:space="preserve">Partner with relevant counterparts in CARICOM Member States, as well as CARICOM IMPACS, to strengthen the national legislative framework consistent with the international legal regime on firearms for a safe, secure and just society. </v>
      </c>
      <c r="B56" s="16"/>
      <c r="C56" s="16" t="str">
        <f>VLOOKUP(A56,[1]ANB!$E$5:$DT$177,32,FALSE)</f>
        <v>Tailored Policy Support &amp; Technical Assistance</v>
      </c>
      <c r="D56" s="16" t="str">
        <f t="array" ref="D56">VLOOKUP(A56,[1]ANB!$E$5:$DT$177,{35,37,38},FALSE)</f>
        <v>CARICOM IMPACS</v>
      </c>
      <c r="E56" s="16" t="s">
        <v>33</v>
      </c>
      <c r="F56" s="16" t="str">
        <f>VLOOKUP(A56,[1]ANB!$E$5:$DT$177,33,FALSE)</f>
        <v>United Nations Office on Drugs and Crime (UNODC)</v>
      </c>
      <c r="G56" s="16" t="str">
        <f t="array" ref="G56">VLOOKUP(A56,[1]ANB!$E$5:$DT$177,{39,40},FALSE)</f>
        <v>One (1) legislative review conducted in St. Lucia and recommendations and technical assistance provided for the stregnthening of the legal firearms framework.</v>
      </c>
      <c r="H56" s="16"/>
      <c r="I56" s="16"/>
      <c r="J56" s="17" t="s">
        <v>31</v>
      </c>
    </row>
    <row r="57" spans="1:10" ht="60">
      <c r="A57" s="16" t="str">
        <f>IF('[1]Validation Checks'!H163="X",'[1]Validation Checks'!E163,"")</f>
        <v>Capacities of relevant authorities in country X are developed to promulgate national strategies and/or action plans incorporating prevention and awareness raising components in preventing and countering trafficking in persons and smuggling of migrants.</v>
      </c>
      <c r="B57" s="16"/>
      <c r="C57" s="16" t="str">
        <f>VLOOKUP(A57,[1]ANB!$E$5:$DT$177,32,FALSE)</f>
        <v>Tailored Policy Support &amp; Technical Assistance</v>
      </c>
      <c r="D57" s="16" t="str">
        <f t="array" ref="D57">VLOOKUP(A57,[1]ANB!$E$5:$DT$177,{35,37,38},FALSE)</f>
        <v>CARICOM IMPACS</v>
      </c>
      <c r="E57" s="16" t="s">
        <v>33</v>
      </c>
      <c r="F57" s="16" t="str">
        <f>VLOOKUP(A57,[1]ANB!$E$5:$DT$177,33,FALSE)</f>
        <v>United Nations Office on Drugs and Crime (UNODC)</v>
      </c>
      <c r="G57" s="16" t="str">
        <f t="array" ref="G57">VLOOKUP(A57,[1]ANB!$E$5:$DT$177,{39,40},FALSE)</f>
        <v>Barbados is supported in the implementation of the National Action Plan against Trafficking in Persons and has improved capacity for detection, investigation and prosecution of trafficking in persons.</v>
      </c>
      <c r="H57" s="16"/>
      <c r="I57" s="16"/>
      <c r="J57" s="17" t="s">
        <v>31</v>
      </c>
    </row>
    <row r="58" spans="1:10" ht="50">
      <c r="A58" s="16" t="str">
        <f>IF('[1]Validation Checks'!H164="X",'[1]Validation Checks'!E164,"")</f>
        <v>Key institutions and relevant stakeholders are strengthened to create awareness raising campaigns to promote social cohesion, a culture of peace, safety and security, including effective counter-trafficking policies and programmes.</v>
      </c>
      <c r="B58" s="16"/>
      <c r="C58" s="16" t="str">
        <f>VLOOKUP(A58,[1]ANB!$E$5:$DT$177,32,FALSE)</f>
        <v>Tailored Policy Support &amp; Technical Assistance</v>
      </c>
      <c r="D58" s="16" t="str">
        <f t="array" ref="D58">VLOOKUP(A58,[1]ANB!$E$5:$DT$177,{35,37,38},FALSE)</f>
        <v>CARICOM IMPACS</v>
      </c>
      <c r="E58" s="16" t="s">
        <v>33</v>
      </c>
      <c r="F58" s="16" t="str">
        <f>VLOOKUP(A58,[1]ANB!$E$5:$DT$177,33,FALSE)</f>
        <v>United Nations Office on Drugs and Crime (UNODC)</v>
      </c>
      <c r="G58" s="16" t="str">
        <f t="array" ref="G58">VLOOKUP(A58,[1]ANB!$E$5:$DT$177,{39,40},FALSE)</f>
        <v>Barbados is supported in the implementation of the National Action Plan against Trafficking in Persons and has improved capacity for the identification and protection of victims.</v>
      </c>
      <c r="H58" s="16"/>
      <c r="I58" s="16"/>
      <c r="J58" s="17" t="s">
        <v>31</v>
      </c>
    </row>
    <row r="59" spans="1:10" ht="40">
      <c r="A59" s="16" t="str">
        <f>IF('[1]Validation Checks'!H165="X",'[1]Validation Checks'!E165,"")</f>
        <v xml:space="preserve">Ensure capacity development of relevant government officials to deliver coherent responses to combat maritime crime,  in line with international guidelines and regional cooperation. </v>
      </c>
      <c r="B59" s="16"/>
      <c r="C59" s="16" t="str">
        <f>VLOOKUP(A59,[1]ANB!$E$5:$DT$177,32,FALSE)</f>
        <v>Tailored Policy Support &amp; Technical Assistance</v>
      </c>
      <c r="D59" s="16" t="str">
        <f t="array" ref="D59">VLOOKUP(A59,[1]ANB!$E$5:$DT$177,{35,37,38},FALSE)</f>
        <v>CARICOM IMPACS</v>
      </c>
      <c r="E59" s="16" t="s">
        <v>33</v>
      </c>
      <c r="F59" s="16" t="str">
        <f>VLOOKUP(A59,[1]ANB!$E$5:$DT$177,33,FALSE)</f>
        <v>United Nations Office on Drugs and Crime (UNODC)</v>
      </c>
      <c r="G59" s="16" t="str">
        <f t="array" ref="G59">VLOOKUP(A59,[1]ANB!$E$5:$DT$177,{39,40},FALSE)</f>
        <v>CARICOM Member States are supported in increasing capacity against emerging transnational organized threats on maritime security.</v>
      </c>
      <c r="H59" s="16"/>
      <c r="I59" s="16"/>
      <c r="J59" s="17" t="s">
        <v>31</v>
      </c>
    </row>
    <row r="60" spans="1:10" ht="40">
      <c r="A60" s="16" t="str">
        <f>IF('[1]Validation Checks'!H167="X",'[1]Validation Checks'!E167,"")</f>
        <v>Strengthen capacities of Member States to successfully complete the Implementation Review Mechanism of the UN Convention against Corruption in line with international standards.</v>
      </c>
      <c r="B60" s="16"/>
      <c r="C60" s="16" t="str">
        <f>VLOOKUP(A60,[1]ANB!$E$5:$DT$177,32,FALSE)</f>
        <v>Tailored Policy Support &amp; Technical Assistance</v>
      </c>
      <c r="D60" s="16" t="str">
        <f t="array" ref="D60">VLOOKUP(A60,[1]ANB!$E$5:$DT$177,{35,37,38},FALSE)</f>
        <v>CARICOM IMPACS</v>
      </c>
      <c r="E60" s="16" t="s">
        <v>33</v>
      </c>
      <c r="F60" s="16" t="str">
        <f>VLOOKUP(A60,[1]ANB!$E$5:$DT$177,33,FALSE)</f>
        <v>United Nations Office on Drugs and Crime (UNODC)</v>
      </c>
      <c r="G60" s="16" t="str">
        <f t="array" ref="G60">VLOOKUP(A60,[1]ANB!$E$5:$DT$177,{39,40},FALSE)</f>
        <v>St. Lucia successfully completes and submits the UNCAC Implementation Reiview Mechanism, and supports the IRM process in Guyana.</v>
      </c>
      <c r="H60" s="16"/>
      <c r="I60" s="16"/>
      <c r="J60" s="17" t="s">
        <v>31</v>
      </c>
    </row>
    <row r="61" spans="1:10" ht="50">
      <c r="A61" s="16" t="str">
        <f>IF('[1]Validation Checks'!H168="X",'[1]Validation Checks'!E168,"")</f>
        <v>Strengthen capacities of national and local agencies to follow-up on the findings and recommendations emerging from the Implementation Review Mechanism of the UN Convention against Corruption in line with international standards.</v>
      </c>
      <c r="B61" s="16"/>
      <c r="C61" s="16" t="str">
        <f>VLOOKUP(A61,[1]ANB!$E$5:$DT$177,32,FALSE)</f>
        <v>Tailored Policy Support &amp; Technical Assistance</v>
      </c>
      <c r="D61" s="16" t="str">
        <f t="array" ref="D61">VLOOKUP(A61,[1]ANB!$E$5:$DT$177,{35,37,38},FALSE)</f>
        <v>CARICOM IMPACS</v>
      </c>
      <c r="E61" s="16" t="s">
        <v>33</v>
      </c>
      <c r="F61" s="16" t="str">
        <f>VLOOKUP(A61,[1]ANB!$E$5:$DT$177,33,FALSE)</f>
        <v>United Nations Office on Drugs and Crime (UNODC)</v>
      </c>
      <c r="G61" s="16" t="str">
        <f t="array" ref="G61">VLOOKUP(A61,[1]ANB!$E$5:$DT$177,{39,40},FALSE)</f>
        <v>At least one (1) CARICOM Member State supported in the implementation of recommendations produced through the UNCAC Implementation Review Mechanism</v>
      </c>
      <c r="H61" s="16"/>
      <c r="I61" s="16"/>
      <c r="J61" s="17" t="s">
        <v>31</v>
      </c>
    </row>
    <row r="62" spans="1:10" ht="99" customHeight="1">
      <c r="A62" s="16" t="str">
        <f>IF('[1]Validation Checks'!H169="X",'[1]Validation Checks'!E169,"")</f>
        <v xml:space="preserve">Support a harmonized approach  to  continue  supporting  Member  States  on  the  implementation  of  specialized  cross-border   approaches   that   have   demonstrated   positive  results  on  detection  and  interdiction  of  illegal  trafficking  </v>
      </c>
      <c r="B62" s="16"/>
      <c r="C62" s="16" t="str">
        <f>VLOOKUP(A62,[1]ANB!$E$5:$DT$177,32,FALSE)</f>
        <v>Tailored Policy Support &amp; Technical Assistance</v>
      </c>
      <c r="D62" s="16" t="str">
        <f t="array" ref="D62">VLOOKUP(A62,[1]ANB!$E$5:$DT$177,{35,37,38},FALSE)</f>
        <v>CARICOM IMPACS, WCO, INTERPOL</v>
      </c>
      <c r="E62" s="16" t="s">
        <v>33</v>
      </c>
      <c r="F62" s="16" t="str">
        <f>VLOOKUP(A62,[1]ANB!$E$5:$DT$177,33,FALSE)</f>
        <v>United Nations Office on Drugs and Crime (UNODC)</v>
      </c>
      <c r="G62" s="16" t="str">
        <f t="array" ref="G62">VLOOKUP(A62,[1]ANB!$E$5:$DT$177,{39,40},FALSE)</f>
        <v>Barbados has increased capacity for national, regional and international coorindation for the detection, investigation and interception of suspcious passengers, cargo and mail at the international airport.</v>
      </c>
      <c r="H62" s="16"/>
      <c r="I62" s="16"/>
      <c r="J62" s="17" t="s">
        <v>31</v>
      </c>
    </row>
    <row r="63" spans="1:10" ht="116.15" customHeight="1">
      <c r="A63" s="16" t="str">
        <f>IF('[1]Validation Checks'!H172="X",'[1]Validation Checks'!E172,"")</f>
        <v xml:space="preserve">Enhanced capacities among the media, sports and members of the creative and cultural industries and the women’s movement in CARICOM to report and promote positive social norms that promote gender equality and women’s empowerment. </v>
      </c>
      <c r="B63" s="16" t="str">
        <f>VLOOKUP(A63,[1]ANB!$E$5:$DT$177,2,FALSE)</f>
        <v xml:space="preserve">Projects will include co-programming with UNESCO; Project on Race and Gender-based Discrimination; proposed flagship project will be the development of a creative programme such as the Suga programme in the African region, to promote positive social norms and gender relations; flagship outputs will include at least one gender machinery being elevated from a bureau to an agency, VAW prevalence data available for at least 9 Caribbean countries2 in total, unpaid care data available for at least 4 CARICOM countries                        </v>
      </c>
      <c r="C63" s="16" t="str">
        <f>VLOOKUP(A63,[1]ANB!$E$5:$DT$177,32,FALSE)</f>
        <v>Tailored Policy Support &amp; Technical Assistance</v>
      </c>
      <c r="D63" s="16" t="str">
        <f t="array" ref="D63">VLOOKUP(A63,[1]ANB!$E$5:$DT$177,{35,37,38},FALSE)</f>
        <v>Ministry of Social Transformation
Directorate of Gender Affairs</v>
      </c>
      <c r="E63" s="16" t="s">
        <v>33</v>
      </c>
      <c r="F63" s="16" t="str">
        <f>VLOOKUP(A63,[1]ANB!$E$5:$DT$177,33,FALSE)</f>
        <v>United Nations Entity for Gender Equality and the Empowerment of Women (UN Women)</v>
      </c>
      <c r="G63" s="16"/>
      <c r="H63" s="16"/>
      <c r="I63" s="16"/>
      <c r="J63" s="17" t="s">
        <v>31</v>
      </c>
    </row>
    <row r="64" spans="1:10" ht="40">
      <c r="A64" s="16" t="str">
        <f>IF('[1]Validation Checks'!H173="X",'[1]Validation Checks'!E173,"")</f>
        <v>Strengthened capacity of and collaboration between NGMs and CSOs (including FBOs) to mainstream gender throughout regional and national policies and programmes. </v>
      </c>
      <c r="B64" s="16"/>
      <c r="C64" s="16" t="str">
        <f>VLOOKUP(A64,[1]ANB!$E$5:$DT$177,32,FALSE)</f>
        <v>Tailored Policy Support &amp; Technical Assistance</v>
      </c>
      <c r="D64" s="16" t="str">
        <f t="array" ref="D64">VLOOKUP(A64,[1]ANB!$E$5:$DT$177,{35,37,38},FALSE)</f>
        <v>Ministry of Social Transformation
Directorate of Gender Affairs</v>
      </c>
      <c r="E64" s="16" t="s">
        <v>33</v>
      </c>
      <c r="F64" s="16" t="str">
        <f>VLOOKUP(A64,[1]ANB!$E$5:$DT$177,33,FALSE)</f>
        <v>United Nations Entity for Gender Equality and the Empowerment of Women (UN Women)</v>
      </c>
      <c r="G64" s="16"/>
      <c r="H64" s="16"/>
      <c r="I64" s="16"/>
      <c r="J64" s="17" t="s">
        <v>31</v>
      </c>
    </row>
    <row r="65" spans="1:11" ht="110">
      <c r="A65" s="16" t="str">
        <f>IF('[1]Validation Checks'!H175="X",'[1]Validation Checks'!E175,"")</f>
        <v xml:space="preserve">Strengthened skills among policymakers to develop GBV legislation and policy in line with international standards. </v>
      </c>
      <c r="B65" s="16"/>
      <c r="C65" s="16" t="str">
        <f>VLOOKUP(A65,[1]ANB!$E$5:$DT$177,32,FALSE)</f>
        <v>Tailored Policy Support &amp; Technical Assistance</v>
      </c>
      <c r="D65" s="16" t="str">
        <f t="array" ref="D65">VLOOKUP(A65,[1]ANB!$E$5:$DT$177,{35,37,38},FALSE)</f>
        <v>Ministry of Social Transformation
Directorate of Gender Affairs</v>
      </c>
      <c r="E65" s="16" t="str">
        <f>VLOOKUP(A65,[1]ANB!$E$5:$DT$177,21,FALSE)</f>
        <v>Women and Girls</v>
      </c>
      <c r="F65" s="16" t="str">
        <f>VLOOKUP(A65,[1]ANB!$E$5:$DT$177,33,FALSE)</f>
        <v>United Nations Entity for Gender Equality and the Empowerment of Women (UN Women)</v>
      </c>
      <c r="G65" s="16" t="str">
        <f t="array" ref="G65">VLOOKUP(A65,[1]ANB!$E$5:$DT$177,{39,40},FALSE)</f>
        <v>Number of government personnel, including service providers, from different sectors with strengthened capacities on analysis and dissemination of prevalence and/or incidence data on VAWG, including family violence; Number of women’s rights advocates with strengthened capacities on analysis and dissemination of prevalence and/or incidence data on VAWG, including family violence</v>
      </c>
      <c r="H65" s="16"/>
      <c r="I65" s="16"/>
      <c r="J65" s="17">
        <f>VLOOKUP(A65,[1]ANB!$E$5:$DT$177,118,FALSE)</f>
        <v>50000</v>
      </c>
    </row>
    <row r="66" spans="1:11" ht="15" hidden="1">
      <c r="A66" s="24" t="s">
        <v>79</v>
      </c>
      <c r="B66" s="25"/>
      <c r="C66" s="25"/>
      <c r="D66" s="25"/>
      <c r="E66" s="25"/>
      <c r="F66" s="25"/>
      <c r="G66" s="25"/>
      <c r="H66" s="25"/>
      <c r="I66" s="25"/>
      <c r="J66" s="25"/>
    </row>
    <row r="67" spans="1:11" ht="50">
      <c r="A67" s="16" t="str">
        <f>IF('[1]Validation Checks'!H11="X",'[1]Validation Checks'!E11,"")</f>
        <v>MoA, DoF and fisherfolk with support from FAO, identify investment opportunities on the basis of Fishery value chain assessments (including aquaculture and mariculture) and business cases developed to facilitate financing.</v>
      </c>
      <c r="B67" s="16"/>
      <c r="C67" s="16" t="str">
        <f>VLOOKUP(A67,[1]ANB!$E$5:$DT$177,32,FALSE)</f>
        <v>Tailored Policy Support &amp; Technical Assistance</v>
      </c>
      <c r="D67" s="16" t="str">
        <f t="array" ref="D67">VLOOKUP(A67,[1]ANB!$E$5:$DT$177,{35,37,38},FALSE)</f>
        <v>Ministry of Agriculture, Fisheries and Barbuda Affairs
Ministry of Social Transformation
Directorate of Gender Affairs</v>
      </c>
      <c r="E67" s="16" t="s">
        <v>37</v>
      </c>
      <c r="F67" s="16" t="str">
        <f>VLOOKUP(A67,[1]ANB!$E$5:$DT$177,33,FALSE)</f>
        <v>Food and Agriculture Organization of the United Nations (FAO)</v>
      </c>
      <c r="G67" s="16"/>
      <c r="H67" s="16"/>
      <c r="I67" s="16"/>
      <c r="J67" s="17">
        <f>VLOOKUP(A67,[1]ANB!$E$5:$DT$177,118,FALSE)</f>
        <v>378000</v>
      </c>
    </row>
    <row r="68" spans="1:11" ht="70">
      <c r="A68" s="16" t="s">
        <v>80</v>
      </c>
      <c r="B68" s="16"/>
      <c r="C68" s="16"/>
      <c r="D68" s="16" t="s">
        <v>81</v>
      </c>
      <c r="E68" s="16" t="s">
        <v>33</v>
      </c>
      <c r="F68" s="16" t="s">
        <v>26</v>
      </c>
      <c r="G68" s="16" t="s">
        <v>82</v>
      </c>
      <c r="H68" s="16">
        <v>0</v>
      </c>
      <c r="I68" s="16" t="s">
        <v>83</v>
      </c>
      <c r="J68" s="17">
        <v>260000</v>
      </c>
    </row>
    <row r="69" spans="1:11" ht="135" customHeight="1">
      <c r="A69" s="16" t="s">
        <v>84</v>
      </c>
      <c r="B69" s="16"/>
      <c r="C69" s="16"/>
      <c r="D69" s="16" t="s">
        <v>81</v>
      </c>
      <c r="E69" s="16" t="s">
        <v>37</v>
      </c>
      <c r="F69" s="16" t="s">
        <v>26</v>
      </c>
      <c r="G69" s="16" t="s">
        <v>85</v>
      </c>
      <c r="H69" s="16" t="s">
        <v>61</v>
      </c>
      <c r="I69" s="16" t="s">
        <v>86</v>
      </c>
      <c r="J69" s="17">
        <v>50000</v>
      </c>
    </row>
    <row r="70" spans="1:11" ht="30">
      <c r="A70" s="16" t="str">
        <f>IF('[1]Validation Checks'!H22="X",'[1]Validation Checks'!E22,"")</f>
        <v xml:space="preserve">Annual high-level policy dialogues on sustainable energy and climate industry issues are organized </v>
      </c>
      <c r="B70" s="16" t="str">
        <f>VLOOKUP(A70,[1]ANB!$E$5:$DT$177,2,FALSE)</f>
        <v>Special focus on entrepreneurship, industrial clusters and employment</v>
      </c>
      <c r="C70" s="16" t="str">
        <f>VLOOKUP(A70,[1]ANB!$E$5:$DT$177,32,FALSE)</f>
        <v>Tailored Policy Support &amp; Technical Assistance</v>
      </c>
      <c r="D70" s="16" t="str">
        <f t="array" ref="D70">VLOOKUP(A70,[1]ANB!$E$5:$DT$177,{35,37,38},FALSE)</f>
        <v>Energy Department
Department of Environment</v>
      </c>
      <c r="E70" s="16" t="s">
        <v>33</v>
      </c>
      <c r="F70" s="16" t="str">
        <f>VLOOKUP(A70,[1]ANB!$E$5:$DT$177,33,FALSE)</f>
        <v>United Nations Industrial Development Organization (UNIDO)</v>
      </c>
      <c r="G70" s="16"/>
      <c r="H70" s="16"/>
      <c r="I70" s="16"/>
      <c r="J70" s="17">
        <f>VLOOKUP(A70,[1]ANB!$E$5:$DT$177,118,FALSE)</f>
        <v>75000</v>
      </c>
    </row>
    <row r="71" spans="1:11" ht="30">
      <c r="A71" s="16" t="str">
        <f>IF('[1]Validation Checks'!H23="X",'[1]Validation Checks'!E23,"")</f>
        <v xml:space="preserve">Demand creating and supplier oriented proposals to improve the coherence and effectiveness of policies and legislation are formulated and under implementation </v>
      </c>
      <c r="B71" s="16" t="str">
        <f>VLOOKUP(A71,[1]ANB!$E$5:$DT$177,2,FALSE)</f>
        <v>Special focus on entrepreneurship, industrial clusters and employment</v>
      </c>
      <c r="C71" s="16" t="str">
        <f>VLOOKUP(A71,[1]ANB!$E$5:$DT$177,32,FALSE)</f>
        <v>Tailored Policy Support &amp; Technical Assistance</v>
      </c>
      <c r="D71" s="16" t="str">
        <f t="array" ref="D71">VLOOKUP(A71,[1]ANB!$E$5:$DT$177,{35,37,38},FALSE)</f>
        <v>Energy Department
Department of Environment</v>
      </c>
      <c r="E71" s="16" t="s">
        <v>33</v>
      </c>
      <c r="F71" s="16" t="str">
        <f>VLOOKUP(A71,[1]ANB!$E$5:$DT$177,33,FALSE)</f>
        <v>United Nations Industrial Development Organization (UNIDO)</v>
      </c>
      <c r="G71" s="16"/>
      <c r="H71" s="16"/>
      <c r="I71" s="16"/>
      <c r="J71" s="17" t="s">
        <v>31</v>
      </c>
    </row>
    <row r="72" spans="1:11" ht="30">
      <c r="A72" s="16" t="str">
        <f>IF('[1]Validation Checks'!H24="X",'[1]Validation Checks'!E24,"")</f>
        <v>A sustainable energy and climate technology cluster hub is created and provides effective services to its expanding member base</v>
      </c>
      <c r="B72" s="16" t="str">
        <f>VLOOKUP(A72,[1]ANB!$E$5:$DT$177,2,FALSE)</f>
        <v>Special focus on entrepreneurship, industrial clusters and employment</v>
      </c>
      <c r="C72" s="16" t="str">
        <f>VLOOKUP(A72,[1]ANB!$E$5:$DT$177,32,FALSE)</f>
        <v>Tailored Policy Support &amp; Technical Assistance</v>
      </c>
      <c r="D72" s="16" t="str">
        <f t="array" ref="D72">VLOOKUP(A72,[1]ANB!$E$5:$DT$177,{35,37,38},FALSE)</f>
        <v>Energy Department
Department of Environment</v>
      </c>
      <c r="E72" s="16" t="s">
        <v>33</v>
      </c>
      <c r="F72" s="16" t="str">
        <f>VLOOKUP(A72,[1]ANB!$E$5:$DT$177,33,FALSE)</f>
        <v>United Nations Industrial Development Organization (UNIDO)</v>
      </c>
      <c r="G72" s="16"/>
      <c r="H72" s="16"/>
      <c r="I72" s="16"/>
      <c r="J72" s="17">
        <f>VLOOKUP(A72,[1]ANB!$E$5:$DT$177,118,FALSE)</f>
        <v>125000</v>
      </c>
    </row>
    <row r="73" spans="1:11" ht="30">
      <c r="A73" s="16" t="str">
        <f>IF('[1]Validation Checks'!H27="X",'[1]Validation Checks'!E27,"")</f>
        <v xml:space="preserve">Proposals for improved product, service and qualification standards and certifications are formulated (e.g. PV, solar-thermal buildings, appliances) </v>
      </c>
      <c r="B73" s="16" t="str">
        <f>VLOOKUP(A73,[1]ANB!$E$5:$DT$177,2,FALSE)</f>
        <v>Special focus on entrepreneurship, industrial clusters and employment</v>
      </c>
      <c r="C73" s="16" t="str">
        <f>VLOOKUP(A73,[1]ANB!$E$5:$DT$177,32,FALSE)</f>
        <v>Tailored Policy Support &amp; Technical Assistance</v>
      </c>
      <c r="D73" s="16" t="str">
        <f t="array" ref="D73">VLOOKUP(A73,[1]ANB!$E$5:$DT$177,{35,37,38},FALSE)</f>
        <v>Energy Department
Department of Environment</v>
      </c>
      <c r="E73" s="16" t="s">
        <v>33</v>
      </c>
      <c r="F73" s="16" t="str">
        <f>VLOOKUP(A73,[1]ANB!$E$5:$DT$177,33,FALSE)</f>
        <v>United Nations Industrial Development Organization (UNIDO)</v>
      </c>
      <c r="G73" s="16"/>
      <c r="H73" s="16"/>
      <c r="I73" s="16"/>
      <c r="J73" s="17" t="s">
        <v>31</v>
      </c>
    </row>
    <row r="74" spans="1:11" ht="30">
      <c r="A74" s="16" t="str">
        <f>IF('[1]Validation Checks'!H28="X",'[1]Validation Checks'!E28,"")</f>
        <v xml:space="preserve">One (1) on-line training program on sustainable energy island solutions is developed and applied by educational institutions and experts in Barbados </v>
      </c>
      <c r="B74" s="16" t="str">
        <f>VLOOKUP(A74,[1]ANB!$E$5:$DT$177,2,FALSE)</f>
        <v>Special focus on entrepreneurship, industrial clusters and employment</v>
      </c>
      <c r="C74" s="16" t="str">
        <f>VLOOKUP(A74,[1]ANB!$E$5:$DT$177,32,FALSE)</f>
        <v>Tailored Policy Support &amp; Technical Assistance</v>
      </c>
      <c r="D74" s="16" t="str">
        <f t="array" ref="D74">VLOOKUP(A74,[1]ANB!$E$5:$DT$177,{35,37,38},FALSE)</f>
        <v>Energy Department
Department of Environment</v>
      </c>
      <c r="E74" s="16" t="s">
        <v>33</v>
      </c>
      <c r="F74" s="16" t="str">
        <f>VLOOKUP(A74,[1]ANB!$E$5:$DT$177,33,FALSE)</f>
        <v>United Nations Industrial Development Organization (UNIDO)</v>
      </c>
      <c r="G74" s="16"/>
      <c r="H74" s="16"/>
      <c r="I74" s="16"/>
      <c r="J74" s="17" t="s">
        <v>31</v>
      </c>
    </row>
    <row r="75" spans="1:11" ht="40">
      <c r="A75" s="16" t="str">
        <f>IF('[1]Validation Checks'!H99="X",'[1]Validation Checks'!E99,"")</f>
        <v>CDEMA's policies practices and procedures are reviewed and provided recommendations and guidance on how to incorporate human mobility and migration considerations.</v>
      </c>
      <c r="B75" s="16"/>
      <c r="C75" s="16" t="str">
        <f>VLOOKUP(A75,[1]ANB!$E$5:$DT$177,32,FALSE)</f>
        <v>Climate Change and Disaster Risk Reduction</v>
      </c>
      <c r="D75" s="16" t="str">
        <f t="array" ref="D75">VLOOKUP(A75,[1]ANB!$E$5:$DT$177,{35,37,38},FALSE)</f>
        <v>Department of Immigration
Labour Department</v>
      </c>
      <c r="E75" s="16" t="s">
        <v>33</v>
      </c>
      <c r="F75" s="16" t="str">
        <f>VLOOKUP(A75,[1]ANB!$E$5:$DT$177,33,FALSE)</f>
        <v>International Organization for Migration (IOM)</v>
      </c>
      <c r="G75" s="16"/>
      <c r="H75" s="16"/>
      <c r="I75" s="16"/>
      <c r="J75" s="17" t="s">
        <v>31</v>
      </c>
    </row>
    <row r="76" spans="1:11" ht="30">
      <c r="A76" s="16" t="str">
        <f>IF('[1]Validation Checks'!H100="X",'[1]Validation Checks'!E100,"")</f>
        <v>Caribbean stakeholders capacity enhanced to engage in environmental migration policy discussions</v>
      </c>
      <c r="B76" s="16" t="str">
        <f>VLOOKUP(A76,[1]ANB!$E$5:$DT$177,2,FALSE)</f>
        <v>IOM will engage with governments and CSOs for regional coordination on responses to climate change.</v>
      </c>
      <c r="C76" s="16" t="str">
        <f>VLOOKUP(A76,[1]ANB!$E$5:$DT$177,32,FALSE)</f>
        <v>Climate Change and Disaster Risk Reduction</v>
      </c>
      <c r="D76" s="16" t="str">
        <f t="array" ref="D76">VLOOKUP(A76,[1]ANB!$E$5:$DT$177,{35,37,38},FALSE)</f>
        <v>Department of Immigration
Labour Department</v>
      </c>
      <c r="E76" s="16" t="s">
        <v>33</v>
      </c>
      <c r="F76" s="16" t="str">
        <f>VLOOKUP(A76,[1]ANB!$E$5:$DT$177,33,FALSE)</f>
        <v>International Organization for Migration (IOM)</v>
      </c>
      <c r="G76" s="16"/>
      <c r="H76" s="16"/>
      <c r="I76" s="16"/>
      <c r="J76" s="17" t="s">
        <v>31</v>
      </c>
    </row>
    <row r="77" spans="1:11" ht="80">
      <c r="A77" s="16" t="s">
        <v>87</v>
      </c>
      <c r="B77" s="16"/>
      <c r="C77" s="16" t="s">
        <v>88</v>
      </c>
      <c r="D77" s="29" t="s">
        <v>89</v>
      </c>
      <c r="E77" s="29" t="s">
        <v>90</v>
      </c>
      <c r="F77" s="16" t="s">
        <v>91</v>
      </c>
      <c r="G77" s="16"/>
      <c r="H77" s="16"/>
      <c r="I77" s="16"/>
      <c r="J77" s="17" t="s">
        <v>31</v>
      </c>
    </row>
    <row r="78" spans="1:11" ht="70">
      <c r="A78" s="16" t="str">
        <f>IF('[1]Validation Checks'!H104="X",'[1]Validation Checks'!E104,"")</f>
        <v>Strengthened capacities among women owned MSMEs in climate resilient and DRR better business practices. </v>
      </c>
      <c r="B78" s="16" t="str">
        <f>VLOOKUP(A78,[1]ANB!$E$5:$DT$177,2,FALSE)</f>
        <v>Strengthening resilience of MSMEs through targeted training and capacity building for MSMEs, and strengthening the policy environment through gender-responsive DRR and CC adaptation and mitigation plans and policies. UN Human  Security Trust Fund (BRB, ANU, SLU, GRE, DOM), RISS (BEL)</v>
      </c>
      <c r="C78" s="16" t="str">
        <f>VLOOKUP(A78,[1]ANB!$E$5:$DT$177,32,FALSE)</f>
        <v>Climate Change and Disaster Risk Reduction</v>
      </c>
      <c r="D78" s="16" t="str">
        <f t="array" ref="D78">VLOOKUP(A78,[1]ANB!$E$5:$DT$177,{35,37,38},FALSE)</f>
        <v>Directorate of Gender Affairs
NODS</v>
      </c>
      <c r="E78" s="16" t="str">
        <f>VLOOKUP(A78,[1]ANB!$E$5:$DT$177,21,FALSE)</f>
        <v>Women and Girls</v>
      </c>
      <c r="F78" s="16" t="str">
        <f>VLOOKUP(A78,[1]ANB!$E$5:$DT$177,33,FALSE)</f>
        <v>United Nations Entity for Gender Equality and the Empowerment of Women (UN Women)</v>
      </c>
      <c r="G78" s="16" t="str">
        <f t="array" ref="G78">VLOOKUP(A78,[1]ANB!$E$5:$DT$177,{39,40},FALSE)</f>
        <v>Number of NDOs and NGMs participating in comprehensive gender responsive DRR training</v>
      </c>
      <c r="H78" s="16"/>
      <c r="I78" s="16"/>
      <c r="J78" s="17">
        <f>VLOOKUP(A78,[1]ANB!$E$5:$DT$177,118,FALSE)</f>
        <v>11200</v>
      </c>
    </row>
    <row r="79" spans="1:11" ht="60">
      <c r="A79" s="16" t="str">
        <f>IF('[1]Validation Checks'!H116="X",'[1]Validation Checks'!E116,"")</f>
        <v>National and regional disaster risk management agents have improved capacities for gender-responsive and risk informed disaster recovery planning and intervention  </v>
      </c>
      <c r="B79" s="16" t="str">
        <f>VLOOKUP(A79,[1]ANB!$E$5:$DT$177,2,FALSE)</f>
        <v xml:space="preserve">UNDP will apply its extensive disaster risk management expertise positions in disaster recovery efforts; both short-term through livelihood support and small business continuity, and medium term, through sustainable and resilient reconstruction and rebuilding. </v>
      </c>
      <c r="C79" s="16" t="str">
        <f>VLOOKUP(A79,[1]ANB!$E$5:$DT$177,32,FALSE)</f>
        <v>Climate Change and Disaster Risk Reduction</v>
      </c>
      <c r="D79" s="16" t="s">
        <v>92</v>
      </c>
      <c r="E79" s="16" t="str">
        <f>VLOOKUP(A79,[1]ANB!$E$5:$DT$177,21,FALSE)</f>
        <v>People living in remote, poor, rural areas</v>
      </c>
      <c r="F79" s="16" t="str">
        <f>VLOOKUP(A79,[1]ANB!$E$5:$DT$177,33,FALSE)</f>
        <v>United Nations Development Programme (UNDP)</v>
      </c>
      <c r="G79" s="16" t="str">
        <f t="array" ref="G79">VLOOKUP(A79,[1]ANB!$E$5:$DT$177,{39,40},FALSE)</f>
        <v>1) Number of persons in key sectors with updated skills to implement recovery strategies, disaggregated by sex; 2) Number of countries with gender responsive recovery stategies developed and submitted for Cabinet approval</v>
      </c>
      <c r="H79" s="16"/>
      <c r="I79" s="16"/>
      <c r="J79" s="17">
        <v>908885</v>
      </c>
      <c r="K79" t="s">
        <v>93</v>
      </c>
    </row>
    <row r="80" spans="1:11" ht="140">
      <c r="A80" s="16" t="s">
        <v>94</v>
      </c>
      <c r="B80" s="16" t="s">
        <v>95</v>
      </c>
      <c r="C80" s="16" t="s">
        <v>88</v>
      </c>
      <c r="D80" s="29" t="s">
        <v>96</v>
      </c>
      <c r="E80" s="29" t="s">
        <v>33</v>
      </c>
      <c r="F80" s="16" t="s">
        <v>97</v>
      </c>
      <c r="G80" s="19" t="s">
        <v>98</v>
      </c>
      <c r="H80" s="16"/>
      <c r="I80" s="16"/>
      <c r="J80" s="17"/>
    </row>
    <row r="81" spans="1:10" ht="360">
      <c r="A81" s="16" t="s">
        <v>99</v>
      </c>
      <c r="B81" s="16" t="s">
        <v>100</v>
      </c>
      <c r="C81" s="16" t="s">
        <v>88</v>
      </c>
      <c r="D81" s="29" t="s">
        <v>101</v>
      </c>
      <c r="E81" s="29" t="s">
        <v>90</v>
      </c>
      <c r="F81" s="16" t="s">
        <v>97</v>
      </c>
      <c r="G81" s="19" t="s">
        <v>102</v>
      </c>
      <c r="H81" s="16"/>
      <c r="I81" s="16"/>
      <c r="J81" s="17">
        <v>303995.11</v>
      </c>
    </row>
    <row r="82" spans="1:10" ht="190">
      <c r="A82" s="16" t="s">
        <v>103</v>
      </c>
      <c r="B82" s="16" t="s">
        <v>104</v>
      </c>
      <c r="C82" s="16" t="s">
        <v>88</v>
      </c>
      <c r="D82" s="29" t="s">
        <v>105</v>
      </c>
      <c r="E82" s="29" t="s">
        <v>90</v>
      </c>
      <c r="F82" s="16" t="s">
        <v>97</v>
      </c>
      <c r="G82" s="16" t="s">
        <v>102</v>
      </c>
      <c r="H82" s="16"/>
      <c r="I82" s="16"/>
      <c r="J82" s="17"/>
    </row>
    <row r="83" spans="1:10" ht="210">
      <c r="A83" s="16" t="str">
        <f>IF('[1]Validation Checks'!H135="X",'[1]Validation Checks'!E135,"")</f>
        <v xml:space="preserve">Increasing the Resilience of the Education System to Climate Change Impacts in the Eastern Caribbean </v>
      </c>
      <c r="B83" s="16" t="str">
        <f>VLOOKUP(A83,[1]ANB!$E$5:$DT$177,2,FALSE)</f>
        <v>The project “Increasing the Resilience of the Education System to Climate Change Impacts in the Eastern Caribbean” aims to advance climate-resilient sustainable development in both countries by enhancing theresilien ce of their respective educational systems to extreme climate events. This will be done through the three components:
Component 1: Strengthen the enabling environment for adaptation planning within the education sector at the national and regional level
Component 2: Strengthen the capacity of schools, businesses, communities and households to understand climate risks and adaptation options, and cope with socio-emotional impacts,
Component 3: Climate-proofing interventions implemented in select school buildings to improve resilience to, and recovery from, extreme climate events</v>
      </c>
      <c r="C83" s="16" t="str">
        <f>VLOOKUP(A83,[1]ANB!$E$5:$DT$177,32,FALSE)</f>
        <v>Climate Change and Disaster Risk Reduction</v>
      </c>
      <c r="D83" s="16" t="str">
        <f t="array" ref="D83">VLOOKUP(A83,[1]ANB!$E$5:$DT$177,{35,37,38},FALSE)</f>
        <v xml:space="preserve">SLU: Ministry of Education, Innovation, Gender
Relations and Sustainable Development
AB : Department of Environment </v>
      </c>
      <c r="E83" s="16" t="s">
        <v>33</v>
      </c>
      <c r="F83" s="16" t="str">
        <f>VLOOKUP(A83,[1]ANB!$E$5:$DT$177,33,FALSE)</f>
        <v>United Nations Human Settlements Programme (UN-Habitat)</v>
      </c>
      <c r="G83" s="16" t="str">
        <f t="array" ref="G83">VLOOKUP(A83,[1]ANB!$E$5:$DT$177,{39,40},FALSE)</f>
        <v xml:space="preserve"> - Policies, plans and lessons learned strengthened in alignment with the CDEMA Model Safe School Programme
 - Schools, communities and households’ capacity building to increase resilience to climate change
 - Conduct Safe School assessments with adaptation needs and maintenance plans
 -   Improve the resilience of priority buildings through adaptation interventions</v>
      </c>
      <c r="H83" s="16"/>
      <c r="I83" s="16"/>
      <c r="J83" s="17">
        <f>VLOOKUP(A83,[1]ANB!$E$5:$DT$177,118,FALSE)</f>
        <v>5119000</v>
      </c>
    </row>
    <row r="84" spans="1:10" ht="150">
      <c r="A84" s="16" t="str">
        <f>IF('[1]Validation Checks'!H136="X",'[1]Validation Checks'!E136,"")</f>
        <v xml:space="preserve">Governmental institutions are better equipped to identify impacts and opportunities for resilient recovery </v>
      </c>
      <c r="B84" s="16" t="str">
        <f>VLOOKUP(A84,[1]ANB!$E$5:$DT$177,2,FALSE)</f>
        <v xml:space="preserve">The urban sector is a key contributor to economic growth, as cities and towns are hubs for jobs, educational and health facilities and transportation. Recognising the need for a coordinated approach to faciliate urban development and provision of afordable housing,  the Caribbean Development Bank (CDB), has developed its Urban and Housing Sector Policies for its BMS to guide future investment in these sectors. Through technical asstiance from UN- Habitat  technical and financing from  CDB, UN-Habittat will work with CDB for developing Caribbean  urban planning guidelines and capital investments plans, and supporting implementation pilots in (SKN &amp; SLU) </v>
      </c>
      <c r="C84" s="16" t="str">
        <f>VLOOKUP(A84,[1]ANB!$E$5:$DT$177,32,FALSE)</f>
        <v>Climate Change and Disaster Risk Reduction</v>
      </c>
      <c r="D84" s="16" t="str">
        <f t="array" ref="D84">VLOOKUP(A84,[1]ANB!$E$5:$DT$177,{35,37,38},FALSE)</f>
        <v>Ministry of Housing and Urban Development</v>
      </c>
      <c r="E84" s="16" t="s">
        <v>33</v>
      </c>
      <c r="F84" s="16" t="str">
        <f>VLOOKUP(A84,[1]ANB!$E$5:$DT$177,33,FALSE)</f>
        <v>United Nations Human Settlements Programme (UN-Habitat)</v>
      </c>
      <c r="G84" s="16"/>
      <c r="H84" s="16"/>
      <c r="I84" s="16"/>
      <c r="J84" s="17" t="s">
        <v>31</v>
      </c>
    </row>
    <row r="85" spans="1:10" ht="20">
      <c r="A85" s="16" t="str">
        <f>IF('[1]Validation Checks'!H98="X",'[1]Validation Checks'!E98,"")</f>
        <v>Emergency shelter facilities are rehabilitated and equipped to host displaced persons</v>
      </c>
      <c r="B85" s="16"/>
      <c r="C85" s="16" t="str">
        <f>VLOOKUP(A85,[1]ANB!$E$5:$DT$177,32,FALSE)</f>
        <v>Climate Change and Disaster Risk Reduction</v>
      </c>
      <c r="D85" s="16" t="str">
        <f t="array" ref="D85">VLOOKUP(A85,[1]ANB!$E$5:$DT$177,{35,37,38},FALSE)</f>
        <v>Department of Immigration
Labour Department</v>
      </c>
      <c r="E85" s="16" t="s">
        <v>33</v>
      </c>
      <c r="F85" s="16" t="str">
        <f>VLOOKUP(A85,[1]ANB!$E$5:$DT$177,33,FALSE)</f>
        <v>International Organization for Migration (IOM)</v>
      </c>
      <c r="G85" s="16"/>
      <c r="H85" s="16"/>
      <c r="I85" s="16"/>
      <c r="J85" s="17" t="s">
        <v>31</v>
      </c>
    </row>
    <row r="86" spans="1:10" ht="30">
      <c r="A86" s="16" t="str">
        <f>IF('[1]Validation Checks'!H20="X",'[1]Validation Checks'!E20,"")</f>
        <v xml:space="preserve">A dialogue platform to promote sustainable energy and climate innovation, entrepreneurship and industrial development is fully operational </v>
      </c>
      <c r="B86" s="16" t="str">
        <f>VLOOKUP(A86,[1]ANB!$E$5:$DT$177,2,FALSE)</f>
        <v>Special focus on entrepreneurship, industrial clusters and employment</v>
      </c>
      <c r="C86" s="16" t="str">
        <f>VLOOKUP(A86,[1]ANB!$E$5:$DT$177,32,FALSE)</f>
        <v>Tailored Policy Support &amp; Technical Assistance</v>
      </c>
      <c r="D86" s="16" t="str">
        <f t="array" ref="D86">VLOOKUP(A86,[1]ANB!$E$5:$DT$177,{35,37,38},FALSE)</f>
        <v>Energy Department
Department of Environment</v>
      </c>
      <c r="E86" s="16" t="s">
        <v>33</v>
      </c>
      <c r="F86" s="16" t="str">
        <f>VLOOKUP(A86,[1]ANB!$E$5:$DT$177,33,FALSE)</f>
        <v>United Nations Industrial Development Organization (UNIDO)</v>
      </c>
      <c r="G86" s="16"/>
      <c r="H86" s="16"/>
      <c r="I86" s="16"/>
      <c r="J86" s="17" t="s">
        <v>31</v>
      </c>
    </row>
    <row r="87" spans="1:10" ht="40">
      <c r="A87" s="16" t="str">
        <f>IF('[1]Validation Checks'!H105="X",'[1]Validation Checks'!E105,"")</f>
        <v>Enhanced capacities among NGMs, key sector agencies and CSOs to prepare, respond to and recover from natural hazards.</v>
      </c>
      <c r="B87" s="16" t="str">
        <f>VLOOKUP(A87,[1]ANB!$E$5:$DT$177,2,FALSE)</f>
        <v>Institutional Strengthening, data collection and gender analyses. EnGenDER (SLU, ANU, BEL, SVG, GRE, JA, GUY, SUR, DOM), RISS (BEL)</v>
      </c>
      <c r="C87" s="16" t="str">
        <f>VLOOKUP(A87,[1]ANB!$E$5:$DT$177,32,FALSE)</f>
        <v>Climate Change and Disaster Risk Reduction</v>
      </c>
      <c r="D87" s="16" t="str">
        <f t="array" ref="D87">VLOOKUP(A87,[1]ANB!$E$5:$DT$177,{35,37,38},FALSE)</f>
        <v>Ministry of Social Transformation
Directorate of Gender Affairs</v>
      </c>
      <c r="E87" s="16" t="str">
        <f>VLOOKUP(A87,[1]ANB!$E$5:$DT$177,21,FALSE)</f>
        <v>Women and Girls</v>
      </c>
      <c r="F87" s="16" t="str">
        <f>VLOOKUP(A87,[1]ANB!$E$5:$DT$177,33,FALSE)</f>
        <v>United Nations Entity for Gender Equality and the Empowerment of Women (UN Women)</v>
      </c>
      <c r="G87" s="16" t="str">
        <f t="array" ref="G87">VLOOKUP(A87,[1]ANB!$E$5:$DT$177,{39,40},FALSE)</f>
        <v>MCO included in Humanitarian response and post disaster recovery efforts</v>
      </c>
      <c r="H87" s="16"/>
      <c r="I87" s="16"/>
      <c r="J87" s="17" t="s">
        <v>31</v>
      </c>
    </row>
    <row r="88" spans="1:10" ht="40">
      <c r="A88" s="16" t="str">
        <f>IF('[1]Validation Checks'!H96="X",'[1]Validation Checks'!E96,"")</f>
        <v>Institutional capacity to adopt and act on national and international commitments is enhanced.</v>
      </c>
      <c r="B88" s="16" t="str">
        <f>VLOOKUP(A88,[1]ANB!$E$5:$DT$177,2,FALSE)</f>
        <v>Accelerate policy shift towards the sound management of chemicals and waste while fulfilling with national and international commitments.</v>
      </c>
      <c r="C88" s="16" t="str">
        <f>VLOOKUP(A88,[1]ANB!$E$5:$DT$177,32,FALSE)</f>
        <v>Tailored Policy Support &amp; Technical Assistance</v>
      </c>
      <c r="D88" s="16" t="str">
        <f t="array" ref="D88">VLOOKUP(A88,[1]ANB!$E$5:$DT$177,{35,37,38},FALSE)</f>
        <v>NODS</v>
      </c>
      <c r="E88" s="16" t="s">
        <v>33</v>
      </c>
      <c r="F88" s="16" t="str">
        <f>VLOOKUP(A88,[1]ANB!$E$5:$DT$177,33,FALSE)</f>
        <v>United Nations Environment Program (UNEP)</v>
      </c>
      <c r="G88" s="16"/>
      <c r="H88" s="16"/>
      <c r="I88" s="16"/>
      <c r="J88" s="17" t="s">
        <v>31</v>
      </c>
    </row>
    <row r="89" spans="1:10" ht="67.5" customHeight="1">
      <c r="A89" s="16" t="str">
        <f>IF('[1]Validation Checks'!H97="X",'[1]Validation Checks'!E97,"")</f>
        <v>Resource efficiency and circularity in key sectors are improved.</v>
      </c>
      <c r="B89" s="16" t="str">
        <f>VLOOKUP(A89,[1]ANB!$E$5:$DT$177,2,FALSE)</f>
        <v>Promotion of circular and resource-efficient approaches.</v>
      </c>
      <c r="C89" s="16" t="str">
        <f>VLOOKUP(A89,[1]ANB!$E$5:$DT$177,32,FALSE)</f>
        <v>Tailored Policy Support &amp; Technical Assistance</v>
      </c>
      <c r="D89" s="16" t="str">
        <f t="array" ref="D89">VLOOKUP(A89,[1]ANB!$E$5:$DT$177,{35,37,38},FALSE)</f>
        <v>NODS</v>
      </c>
      <c r="E89" s="16" t="s">
        <v>33</v>
      </c>
      <c r="F89" s="16" t="str">
        <f>VLOOKUP(A89,[1]ANB!$E$5:$DT$177,33,FALSE)</f>
        <v>United Nations Environment Program (UNEP)</v>
      </c>
      <c r="G89" s="16"/>
      <c r="H89" s="16"/>
      <c r="I89" s="16"/>
      <c r="J89" s="17" t="s">
        <v>31</v>
      </c>
    </row>
    <row r="90" spans="1:10" ht="60">
      <c r="A90" s="16" t="s">
        <v>106</v>
      </c>
      <c r="B90" s="16"/>
      <c r="C90" s="16" t="s">
        <v>88</v>
      </c>
      <c r="D90" s="29" t="s">
        <v>89</v>
      </c>
      <c r="E90" s="29" t="s">
        <v>90</v>
      </c>
      <c r="F90" s="16" t="s">
        <v>30</v>
      </c>
      <c r="G90" s="16"/>
      <c r="H90" s="16"/>
      <c r="I90" s="16"/>
      <c r="J90" s="17" t="s">
        <v>31</v>
      </c>
    </row>
    <row r="91" spans="1:10" ht="40">
      <c r="A91" s="30" t="s">
        <v>107</v>
      </c>
      <c r="B91" s="30"/>
      <c r="C91" s="30" t="s">
        <v>88</v>
      </c>
      <c r="D91" s="21"/>
      <c r="E91" s="29" t="s">
        <v>108</v>
      </c>
      <c r="F91" s="16" t="s">
        <v>109</v>
      </c>
      <c r="G91" s="16"/>
      <c r="H91" s="16"/>
      <c r="I91" s="16"/>
      <c r="J91" s="17"/>
    </row>
    <row r="92" spans="1:10" ht="87">
      <c r="A92" s="31" t="s">
        <v>110</v>
      </c>
      <c r="B92" s="31" t="s">
        <v>111</v>
      </c>
      <c r="C92" s="31" t="s">
        <v>112</v>
      </c>
      <c r="D92" s="32" t="s">
        <v>88</v>
      </c>
      <c r="E92" s="31" t="s">
        <v>113</v>
      </c>
      <c r="F92" s="31" t="s">
        <v>114</v>
      </c>
      <c r="G92" s="33" t="s">
        <v>115</v>
      </c>
      <c r="I92" s="33"/>
      <c r="J92" s="34" t="s">
        <v>31</v>
      </c>
    </row>
    <row r="93" spans="1:10" ht="170">
      <c r="A93" s="16" t="s">
        <v>116</v>
      </c>
      <c r="B93" s="16" t="s">
        <v>117</v>
      </c>
      <c r="C93" s="16" t="s">
        <v>88</v>
      </c>
      <c r="D93" s="27" t="s">
        <v>118</v>
      </c>
      <c r="E93" s="29" t="s">
        <v>33</v>
      </c>
      <c r="F93" s="16" t="s">
        <v>109</v>
      </c>
      <c r="G93" s="19" t="s">
        <v>119</v>
      </c>
      <c r="H93" s="16" t="s">
        <v>120</v>
      </c>
      <c r="I93" s="16" t="s">
        <v>121</v>
      </c>
      <c r="J93" s="17" t="s">
        <v>31</v>
      </c>
    </row>
    <row r="94" spans="1:10" ht="15" hidden="1">
      <c r="A94" s="24" t="s">
        <v>122</v>
      </c>
      <c r="B94" s="25"/>
      <c r="C94" s="25"/>
      <c r="D94" s="25"/>
      <c r="E94" s="25"/>
      <c r="F94" s="25"/>
      <c r="G94" s="25"/>
      <c r="H94" s="25"/>
      <c r="I94" s="25"/>
      <c r="J94" s="25"/>
    </row>
    <row r="95" spans="1:10" ht="130">
      <c r="A95" s="16" t="s">
        <v>123</v>
      </c>
      <c r="B95" s="16"/>
      <c r="C95" s="16" t="s">
        <v>124</v>
      </c>
      <c r="D95" s="27" t="s">
        <v>81</v>
      </c>
      <c r="E95" s="27" t="s">
        <v>125</v>
      </c>
      <c r="F95" s="16" t="s">
        <v>26</v>
      </c>
      <c r="G95" s="16" t="s">
        <v>126</v>
      </c>
      <c r="H95" s="16">
        <v>0</v>
      </c>
      <c r="I95" s="16" t="s">
        <v>127</v>
      </c>
      <c r="J95" s="17">
        <v>300000</v>
      </c>
    </row>
    <row r="96" spans="1:10" ht="240">
      <c r="A96" s="16" t="s">
        <v>128</v>
      </c>
      <c r="B96" s="16"/>
      <c r="C96" s="16"/>
      <c r="D96" s="27" t="s">
        <v>129</v>
      </c>
      <c r="E96" s="35" t="s">
        <v>33</v>
      </c>
      <c r="F96" s="16" t="s">
        <v>26</v>
      </c>
      <c r="G96" s="16" t="s">
        <v>130</v>
      </c>
      <c r="H96" s="16" t="s">
        <v>131</v>
      </c>
      <c r="I96" s="16" t="s">
        <v>132</v>
      </c>
      <c r="J96" s="17">
        <v>50000</v>
      </c>
    </row>
    <row r="97" spans="1:10" ht="110">
      <c r="A97" s="16" t="s">
        <v>133</v>
      </c>
      <c r="B97" s="16"/>
      <c r="C97" s="16"/>
      <c r="D97" s="27" t="s">
        <v>81</v>
      </c>
      <c r="E97" s="35" t="s">
        <v>33</v>
      </c>
      <c r="F97" s="16" t="s">
        <v>26</v>
      </c>
      <c r="G97" s="16" t="s">
        <v>134</v>
      </c>
      <c r="H97" s="16">
        <v>0</v>
      </c>
      <c r="I97" s="16" t="s">
        <v>135</v>
      </c>
      <c r="J97" s="17">
        <v>69860</v>
      </c>
    </row>
    <row r="98" spans="1:10" ht="160.5" customHeight="1">
      <c r="A98" s="16" t="s">
        <v>136</v>
      </c>
      <c r="B98" s="16"/>
      <c r="C98" s="16"/>
      <c r="D98" s="27" t="s">
        <v>24</v>
      </c>
      <c r="E98" s="35" t="s">
        <v>33</v>
      </c>
      <c r="F98" s="16" t="s">
        <v>26</v>
      </c>
      <c r="G98" s="16" t="s">
        <v>137</v>
      </c>
      <c r="H98" s="16" t="s">
        <v>131</v>
      </c>
      <c r="I98" s="16" t="s">
        <v>138</v>
      </c>
      <c r="J98" s="17">
        <v>214628</v>
      </c>
    </row>
    <row r="99" spans="1:10" ht="160.5" customHeight="1">
      <c r="A99" s="16" t="s">
        <v>139</v>
      </c>
      <c r="B99" s="16"/>
      <c r="C99" s="16"/>
      <c r="D99" s="27" t="s">
        <v>24</v>
      </c>
      <c r="E99" s="35" t="s">
        <v>33</v>
      </c>
      <c r="F99" s="16" t="s">
        <v>26</v>
      </c>
      <c r="G99" s="16" t="s">
        <v>140</v>
      </c>
      <c r="H99" s="16">
        <v>0</v>
      </c>
      <c r="I99" s="16" t="s">
        <v>141</v>
      </c>
      <c r="J99" s="17">
        <v>10586</v>
      </c>
    </row>
    <row r="100" spans="1:10" ht="160.5" customHeight="1">
      <c r="A100" s="16" t="s">
        <v>142</v>
      </c>
      <c r="B100" s="16"/>
      <c r="C100" s="16"/>
      <c r="D100" s="27" t="s">
        <v>24</v>
      </c>
      <c r="E100" s="35" t="s">
        <v>33</v>
      </c>
      <c r="F100" s="16" t="s">
        <v>26</v>
      </c>
      <c r="G100" s="16" t="s">
        <v>143</v>
      </c>
      <c r="H100" s="16" t="s">
        <v>61</v>
      </c>
      <c r="I100" s="16" t="s">
        <v>144</v>
      </c>
      <c r="J100" s="17">
        <v>54378</v>
      </c>
    </row>
    <row r="101" spans="1:10" ht="111" customHeight="1">
      <c r="A101" s="16" t="str">
        <f>IF('[1]Validation Checks'!H36="X",'[1]Validation Checks'!E36,"")</f>
        <v>Strengthened capacity of enterprises 
and their support systems to enhance productivity 
and sustainability</v>
      </c>
      <c r="B101" s="16" t="str">
        <f>VLOOKUP(A101,[1]ANB!$E$5:$DT$177,2,FALSE)</f>
        <v xml:space="preserve">Interventions/Activities to be implemented by ILO within "Enhance Human Security, through Gender Equality and Women’s Economic Empowerment in a Resilient and Value-Adding Agricultural (and Fisheries) Sector in the Caribbean". This will be on building and disseminating relevant and affordable weather-indexed insurance products for women entrepreneurs and other MSMEs. Focused on Antigua and Barbuda but with possible learnings and exchanges with other countries. </v>
      </c>
      <c r="C101" s="16" t="str">
        <f>VLOOKUP(A101,[1]ANB!$E$5:$DT$177,32,FALSE)</f>
        <v>Climate Change and Disaster Risk Reduction</v>
      </c>
      <c r="D101" s="16" t="str">
        <f t="array" ref="D101">VLOOKUP(A101,[1]ANB!$E$5:$DT$177,{35,37,38},FALSE)</f>
        <v>Labour Department</v>
      </c>
      <c r="E101" s="16" t="s">
        <v>33</v>
      </c>
      <c r="F101" s="16" t="str">
        <f>VLOOKUP(A101,[1]ANB!$E$5:$DT$177,33,FALSE)</f>
        <v>International Labour Organization (ILO)</v>
      </c>
      <c r="G101" s="16"/>
      <c r="H101" s="16"/>
      <c r="I101" s="16"/>
      <c r="J101" s="17">
        <v>27000</v>
      </c>
    </row>
    <row r="102" spans="1:10" ht="150">
      <c r="A102" s="16" t="str">
        <f>IF('[1]Validation Checks'!H85="X",'[1]Validation Checks'!E85,"")</f>
        <v xml:space="preserve">Social protection institutions are strengthened to design and deliver inclusive and effective programmes that effectively link with social sectors as part of integrated and accessible social protection systems. </v>
      </c>
      <c r="B102" s="16" t="str">
        <f>VLOOKUP(A102,[1]ANB!$E$5:$DT$177,2,FALSE)</f>
        <v>Promote and support the production of multi-dimensional deprivation analyses for evidence-based programming
Support SP legal and policy review and their implementation
Provide technical assistance to support expansion of programmes and effective linkages with sectors (cash-care services approach)
Promote and strengthen social protection and social sector workforces. 
Support social protection programmes management.
Generate  evidence to support the progressive implementation of universal social protection systems( including PF4C) </v>
      </c>
      <c r="C102" s="16" t="str">
        <f>VLOOKUP(A102,[1]ANB!$E$5:$DT$177,32,FALSE)</f>
        <v>COVID Response  &amp;  Socio-economic Recovery</v>
      </c>
      <c r="D102" s="16" t="s">
        <v>40</v>
      </c>
      <c r="E102" s="16" t="s">
        <v>33</v>
      </c>
      <c r="F102" s="16" t="str">
        <f>VLOOKUP(A102,[1]ANB!$E$5:$DT$177,33,FALSE)</f>
        <v>United Nations Children’s Fund (UNICEF)</v>
      </c>
      <c r="G102" s="16" t="str">
        <f t="array" ref="G102">VLOOKUP(A102,[1]ANB!$E$5:$DT$177,{39,40},FALSE)</f>
        <v>Number of countries in which UNICEF has helped to strengthen social sector budgets for greater and better investments in children, including in humanitarian and fragile contexts (Social Protection) (B:0 ; T:3)
Number of households reached by cash transfers through UNICEF-supported programmes (B: 4,224 ; T:8,146)</v>
      </c>
      <c r="H102" s="16" t="str">
        <f>VLOOKUP(A102,[1]ANB!$E$5:$DT$177,41,FALSE)</f>
        <v>0
4
224</v>
      </c>
      <c r="I102" s="16" t="str">
        <f>VLOOKUP(A102,[1]ANB!$E$5:$DT$177,42,FALSE)</f>
        <v>3
8
146</v>
      </c>
      <c r="J102" s="17">
        <f>VLOOKUP(A102,[1]ANB!$E$5:$DT$177,118,FALSE)</f>
        <v>200000</v>
      </c>
    </row>
    <row r="103" spans="1:10" ht="70">
      <c r="A103" s="16" t="s">
        <v>145</v>
      </c>
      <c r="B103" s="16" t="s">
        <v>146</v>
      </c>
      <c r="C103" s="16" t="s">
        <v>124</v>
      </c>
      <c r="D103" s="27" t="s">
        <v>118</v>
      </c>
      <c r="E103" s="27" t="s">
        <v>41</v>
      </c>
      <c r="F103" s="16" t="str">
        <f>VLOOKUP(A103,[1]ANB!$E$5:$DT$177,33,FALSE)</f>
        <v>United Nations Children’s Fund (UNICEF)</v>
      </c>
      <c r="G103" s="36" t="s">
        <v>147</v>
      </c>
      <c r="H103" s="21"/>
      <c r="I103" s="21"/>
      <c r="J103" s="21"/>
    </row>
    <row r="104" spans="1:10" ht="100.5" customHeight="1">
      <c r="A104" s="16" t="str">
        <f>IF('[1]Validation Checks'!H33="X",'[1]Validation Checks'!E33,"")</f>
        <v>Government line ministries have enhanced capacities for sustainable development planning and data generation for inclusive economic growth and recovery </v>
      </c>
      <c r="B104" s="16" t="str">
        <f>VLOOKUP(A104,[1]ANB!$E$5:$DT$177,2,FALSE)</f>
        <v>Programming will include support to national counterparts to analyse existing and support new data systems for tracking social and economic changes in line with national SDG targets.</v>
      </c>
      <c r="C104" s="16" t="str">
        <f>VLOOKUP(A104,[1]ANB!$E$5:$DT$177,32,FALSE)</f>
        <v>COVID Response  &amp;  Socio-economic Recovery</v>
      </c>
      <c r="D104" s="16" t="s">
        <v>148</v>
      </c>
      <c r="E104" s="16" t="str">
        <f>VLOOKUP(A104,[1]ANB!$E$5:$DT$177,21,FALSE)</f>
        <v>People living in remote, poor, rural areas</v>
      </c>
      <c r="F104" s="16" t="str">
        <f>VLOOKUP(A104,[1]ANB!$E$5:$DT$177,33,FALSE)</f>
        <v>United Nations Development Programme (UNDP)</v>
      </c>
      <c r="G104" s="16" t="s">
        <v>149</v>
      </c>
      <c r="H104" s="16"/>
      <c r="I104" s="16"/>
      <c r="J104" s="17" t="s">
        <v>31</v>
      </c>
    </row>
    <row r="105" spans="1:10" ht="18.649999999999999" customHeight="1">
      <c r="A105" s="24" t="s">
        <v>150</v>
      </c>
      <c r="B105" s="25"/>
      <c r="C105" s="25"/>
      <c r="D105" s="25"/>
      <c r="E105" s="25"/>
      <c r="F105" s="25"/>
      <c r="G105" s="25"/>
      <c r="H105" s="25"/>
      <c r="I105" s="25"/>
      <c r="J105" s="25"/>
    </row>
    <row r="106" spans="1:10" ht="40">
      <c r="A106" s="16" t="str">
        <f>IF('[1]Validation Checks'!H51="X",'[1]Validation Checks'!E51,"")</f>
        <v>National Stakeholders and development partners have access to UpToDate labour market data through a revised common OECS labour force survey questionnaire incorporating latest International statistical standards</v>
      </c>
      <c r="B106" s="16" t="str">
        <f>VLOOKUP(A106,[1]ANB!$E$5:$DT$177,2,FALSE)</f>
        <v>The activity is carried out in coordination with the OECS secretariat relying on a national statistical Offices within OECS member states</v>
      </c>
      <c r="C106" s="16" t="str">
        <f>VLOOKUP(A106,[1]ANB!$E$5:$DT$177,32,FALSE)</f>
        <v>COVID Response  &amp;  Socio-economic Recovery</v>
      </c>
      <c r="D106" s="16" t="str">
        <f t="array" ref="D106">VLOOKUP(A106,[1]ANB!$E$5:$DT$177,{35,37,38},FALSE)</f>
        <v>Labour Department</v>
      </c>
      <c r="E106" s="16" t="s">
        <v>33</v>
      </c>
      <c r="F106" s="16" t="str">
        <f>VLOOKUP(A106,[1]ANB!$E$5:$DT$177,33,FALSE)</f>
        <v>International Labour Organization (ILO)</v>
      </c>
      <c r="G106" s="16"/>
      <c r="H106" s="16"/>
      <c r="I106" s="16"/>
      <c r="J106" s="17" t="s">
        <v>31</v>
      </c>
    </row>
    <row r="107" spans="1:10" ht="100">
      <c r="A107" s="16" t="str">
        <f>IF('[1]Validation Checks'!H56="X",'[1]Validation Checks'!E56,"")</f>
        <v>National governments and regional institutions have increased capacity to collect, analyse and utilize data and information to address structural inequalities and ensure the advancement of those at risk of being left furthest behind</v>
      </c>
      <c r="B107" s="16" t="str">
        <f>VLOOKUP(A107,[1]ANB!$E$5:$DT$177,2,FALSE)</f>
        <v>Key interventions include: (a) collect and analyse disaggregated population data by age and age from the 2020 round of census and to inform development policies with focus on LNOB; (b produce a common o)operational data set on population statistics and population projections at sub-national levels; and (c) formulate evidence-based population policies that explicitly integrate the ICPD Programme of Action goals and strategies.</v>
      </c>
      <c r="C107" s="16" t="str">
        <f>VLOOKUP(A107,[1]ANB!$E$5:$DT$177,32,FALSE)</f>
        <v>Tailored Policy Support &amp; Technical Assistance</v>
      </c>
      <c r="D107" s="16" t="str">
        <f t="array" ref="D107">VLOOKUP(A107,[1]ANB!$E$5:$DT$177,{35,37,38},FALSE)</f>
        <v>Ministry of Health, Wellness and the Environment</v>
      </c>
      <c r="E107" s="16" t="s">
        <v>33</v>
      </c>
      <c r="F107" s="16" t="str">
        <f>VLOOKUP(A107,[1]ANB!$E$5:$DT$177,33,FALSE)</f>
        <v>United Nations Population Fund (UNFPA)</v>
      </c>
      <c r="G107" s="16"/>
      <c r="H107" s="16"/>
      <c r="I107" s="16"/>
      <c r="J107" s="17" t="s">
        <v>31</v>
      </c>
    </row>
    <row r="108" spans="1:10" ht="141.65" customHeight="1">
      <c r="A108" s="16" t="str">
        <f>IF('[1]Validation Checks'!H146="X",'[1]Validation Checks'!E146,"")</f>
        <v>National and regional actors have enhanced capacity for improve governance, crime data management, crime response management and coordination</v>
      </c>
      <c r="B108" s="16" t="str">
        <f>VLOOKUP(A108,[1]ANB!$E$5:$DT$177,2,FALSE)</f>
        <v xml:space="preserve">UNDP will take an exploratory approach to crime response, helping countries to develop, prioritise and pilot new ways of working, including expanding the use of alternative, non-custodial crime response measures that reduce incarceration rates, emphasize rehabilitation and reduce recidivism. In close collaboration with regional partners, UNDP will help countries identify successful national and community-level diversion interventions that can be replicated across the region to reduce the burden on the formal judicial system and improve access to justice; thus, scaling up the work to support countries in achieving Goals 5 and 16. </v>
      </c>
      <c r="C108" s="16" t="str">
        <f>VLOOKUP(A108,[1]ANB!$E$5:$DT$177,32,FALSE)</f>
        <v xml:space="preserve">Digitization </v>
      </c>
      <c r="D108" s="16" t="s">
        <v>151</v>
      </c>
      <c r="E108" s="16" t="str">
        <f>VLOOKUP(A108,[1]ANB!$E$5:$DT$177,21,FALSE)</f>
        <v>Youth</v>
      </c>
      <c r="F108" s="16" t="str">
        <f>VLOOKUP(A108,[1]ANB!$E$5:$DT$177,33,FALSE)</f>
        <v>United Nations Development Programme (UNDP)</v>
      </c>
      <c r="G108" s="16" t="str">
        <f t="array" ref="G108">VLOOKUP(A108,[1]ANB!$E$5:$DT$177,{39,40},FALSE)</f>
        <v xml:space="preserve">Number of risk-informed gender responsive climate change adaptation actions implemented in sectors identified in the National </v>
      </c>
      <c r="H108" s="16"/>
      <c r="I108" s="16"/>
      <c r="J108" s="17">
        <f>VLOOKUP(A108,[1]ANB!$E$5:$DT$177,118,FALSE)</f>
        <v>374058</v>
      </c>
    </row>
    <row r="109" spans="1:10" ht="60">
      <c r="A109" s="16" t="str">
        <f>IF('[1]Validation Checks'!H59="X",'[1]Validation Checks'!E59,"")</f>
        <v xml:space="preserve">Improved capacity of the UN, regional and national systems to produce and analyse gender statistics to measure progress on the SDGs. </v>
      </c>
      <c r="B109" s="16" t="str">
        <f>VLOOKUP(A109,[1]ANB!$E$5:$DT$177,2,FALSE)</f>
        <v xml:space="preserve">Increasing national and regional Capacity to collect, use, analyse and publicise gender statistics and sex-disaggregated data across planning, monitoring and decision making (Regional).
</v>
      </c>
      <c r="C109" s="16" t="str">
        <f>VLOOKUP(A109,[1]ANB!$E$5:$DT$177,32,FALSE)</f>
        <v>Tailored Policy Support &amp; Technical Assistance</v>
      </c>
      <c r="D109" s="16" t="str">
        <f t="array" ref="D109">VLOOKUP(A109,[1]ANB!$E$5:$DT$177,{35,37,38},FALSE)</f>
        <v>Directorate of Gender Affairs
Statistics Division</v>
      </c>
      <c r="E109" s="16" t="str">
        <f>VLOOKUP(A109,[1]ANB!$E$5:$DT$177,21,FALSE)</f>
        <v>Women and Girls</v>
      </c>
      <c r="F109" s="16" t="str">
        <f>VLOOKUP(A109,[1]ANB!$E$5:$DT$177,33,FALSE)</f>
        <v>United Nations Entity for Gender Equality and the Empowerment of Women (UN Women)</v>
      </c>
      <c r="G109" s="16"/>
      <c r="H109" s="16"/>
      <c r="I109" s="16"/>
      <c r="J109" s="17" t="s">
        <v>31</v>
      </c>
    </row>
    <row r="110" spans="1:10" ht="80">
      <c r="A110" s="16" t="s">
        <v>152</v>
      </c>
      <c r="B110" s="16"/>
      <c r="C110" s="16"/>
      <c r="D110" s="16" t="s">
        <v>81</v>
      </c>
      <c r="E110" s="16" t="s">
        <v>33</v>
      </c>
      <c r="F110" s="16" t="s">
        <v>26</v>
      </c>
      <c r="G110" s="16" t="s">
        <v>153</v>
      </c>
      <c r="H110" s="16">
        <v>0</v>
      </c>
      <c r="I110" s="16" t="s">
        <v>154</v>
      </c>
      <c r="J110" s="17">
        <v>100000</v>
      </c>
    </row>
    <row r="111" spans="1:10" ht="95.5" customHeight="1">
      <c r="A111" s="16" t="s">
        <v>155</v>
      </c>
      <c r="B111" s="16"/>
      <c r="C111" s="16"/>
      <c r="D111" s="16" t="s">
        <v>81</v>
      </c>
      <c r="E111" s="16" t="s">
        <v>25</v>
      </c>
      <c r="F111" s="16" t="s">
        <v>26</v>
      </c>
      <c r="G111" s="16" t="s">
        <v>156</v>
      </c>
      <c r="H111" s="16">
        <v>0</v>
      </c>
      <c r="I111" s="16" t="s">
        <v>157</v>
      </c>
      <c r="J111" s="17">
        <v>25908</v>
      </c>
    </row>
    <row r="112" spans="1:10" ht="15" hidden="1">
      <c r="A112" s="24" t="s">
        <v>158</v>
      </c>
      <c r="B112" s="25"/>
      <c r="C112" s="25"/>
      <c r="D112" s="25"/>
      <c r="E112" s="25"/>
      <c r="F112" s="25"/>
      <c r="G112" s="25"/>
      <c r="H112" s="25"/>
      <c r="I112" s="25"/>
      <c r="J112" s="25"/>
    </row>
    <row r="113" spans="1:10" ht="70">
      <c r="A113" s="16" t="s">
        <v>159</v>
      </c>
      <c r="B113" s="37"/>
      <c r="C113" s="16" t="s">
        <v>23</v>
      </c>
      <c r="D113" s="22" t="s">
        <v>24</v>
      </c>
      <c r="E113" s="22" t="s">
        <v>25</v>
      </c>
      <c r="F113" s="22" t="s">
        <v>26</v>
      </c>
      <c r="G113" s="16" t="s">
        <v>160</v>
      </c>
      <c r="H113" s="16" t="s">
        <v>61</v>
      </c>
      <c r="I113" s="16" t="s">
        <v>161</v>
      </c>
      <c r="J113" s="17">
        <v>250000</v>
      </c>
    </row>
  </sheetData>
  <autoFilter ref="F1:F123" xr:uid="{1977682B-5894-49A7-BDEE-3F1D502F3102}"/>
  <mergeCells count="13">
    <mergeCell ref="A112:J112"/>
    <mergeCell ref="J2:J3"/>
    <mergeCell ref="A4:J4"/>
    <mergeCell ref="A18:J18"/>
    <mergeCell ref="A66:J66"/>
    <mergeCell ref="A94:J94"/>
    <mergeCell ref="A105:J105"/>
    <mergeCell ref="H1:I1"/>
    <mergeCell ref="A2:A3"/>
    <mergeCell ref="D2:D3"/>
    <mergeCell ref="E2:E3"/>
    <mergeCell ref="F2:F3"/>
    <mergeCell ref="H2:H3"/>
  </mergeCells>
  <pageMargins left="0.7" right="0.7" top="0.75" bottom="0.75" header="0.3" footer="0.3"/>
  <pageSetup fitToWidth="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4DC8F-A45A-4A19-8AF9-38974B85BAC1}">
  <sheetPr>
    <tabColor rgb="FF00B0F0"/>
  </sheetPr>
  <dimension ref="A1:R181"/>
  <sheetViews>
    <sheetView tabSelected="1" view="pageBreakPreview" zoomScale="40" zoomScaleNormal="40" zoomScaleSheetLayoutView="40" workbookViewId="0">
      <pane xSplit="2" topLeftCell="C1" activePane="topRight" state="frozen"/>
      <selection pane="topRight" activeCell="A175" sqref="A175:XFD178"/>
    </sheetView>
  </sheetViews>
  <sheetFormatPr defaultColWidth="45.54296875" defaultRowHeight="24.65" customHeight="1"/>
  <cols>
    <col min="1" max="1" width="12.54296875" style="40" customWidth="1"/>
    <col min="2" max="2" width="105.7265625" style="39" customWidth="1"/>
    <col min="3" max="3" width="118" style="39" customWidth="1"/>
    <col min="4" max="4" width="47.453125" style="38" customWidth="1"/>
    <col min="5" max="5" width="57.453125" style="38" customWidth="1"/>
    <col min="6" max="6" width="56.54296875" style="38" customWidth="1"/>
    <col min="7" max="7" width="61.1796875" style="38" customWidth="1"/>
    <col min="8" max="8" width="61" style="38" customWidth="1"/>
    <col min="9" max="10" width="23.453125" style="38" customWidth="1"/>
    <col min="11" max="11" width="30.54296875" style="38" customWidth="1"/>
    <col min="12" max="12" width="20.54296875" style="38" customWidth="1"/>
    <col min="13" max="13" width="22.54296875" style="38" customWidth="1"/>
    <col min="14" max="14" width="20.54296875" style="38" customWidth="1"/>
    <col min="15" max="15" width="27.54296875" style="38" customWidth="1"/>
    <col min="16" max="16" width="24.54296875" style="38" customWidth="1"/>
    <col min="17" max="17" width="26.81640625" style="38" customWidth="1"/>
    <col min="18" max="16384" width="45.54296875" style="38"/>
  </cols>
  <sheetData>
    <row r="1" spans="1:17" s="169" customFormat="1" ht="82.4" customHeight="1" thickBot="1">
      <c r="A1" s="193"/>
      <c r="B1" s="192" t="s">
        <v>546</v>
      </c>
      <c r="C1" s="192" t="s">
        <v>545</v>
      </c>
      <c r="D1" s="190" t="s">
        <v>544</v>
      </c>
      <c r="E1" s="191" t="s">
        <v>543</v>
      </c>
      <c r="F1" s="190" t="s">
        <v>542</v>
      </c>
      <c r="G1" s="189" t="s">
        <v>541</v>
      </c>
      <c r="H1" s="189" t="s">
        <v>540</v>
      </c>
      <c r="I1" s="5" t="s">
        <v>539</v>
      </c>
      <c r="J1" s="5" t="s">
        <v>539</v>
      </c>
      <c r="K1" s="5" t="s">
        <v>539</v>
      </c>
      <c r="L1" s="5" t="s">
        <v>538</v>
      </c>
      <c r="M1" s="5" t="s">
        <v>538</v>
      </c>
      <c r="N1" s="5" t="s">
        <v>538</v>
      </c>
    </row>
    <row r="2" spans="1:17" s="182" customFormat="1" ht="93" customHeight="1">
      <c r="A2" s="188"/>
      <c r="B2" s="187" t="s">
        <v>537</v>
      </c>
      <c r="C2" s="180" t="s">
        <v>536</v>
      </c>
      <c r="D2" s="186" t="s">
        <v>535</v>
      </c>
      <c r="E2" s="178" t="s">
        <v>534</v>
      </c>
      <c r="F2" s="178" t="s">
        <v>533</v>
      </c>
      <c r="G2" s="185" t="s">
        <v>532</v>
      </c>
      <c r="H2" s="185" t="s">
        <v>531</v>
      </c>
      <c r="I2" s="184" t="s">
        <v>529</v>
      </c>
      <c r="J2" s="184"/>
      <c r="K2" s="184"/>
      <c r="L2" s="184" t="s">
        <v>529</v>
      </c>
      <c r="M2" s="184"/>
      <c r="N2" s="184"/>
      <c r="O2" s="183" t="s">
        <v>530</v>
      </c>
      <c r="P2" s="183"/>
      <c r="Q2" s="183"/>
    </row>
    <row r="3" spans="1:17" s="169" customFormat="1" ht="54" customHeight="1">
      <c r="A3" s="181"/>
      <c r="B3" s="180"/>
      <c r="C3" s="179"/>
      <c r="D3" s="178" t="s">
        <v>529</v>
      </c>
      <c r="E3" s="171"/>
      <c r="F3" s="171"/>
      <c r="G3" s="178"/>
      <c r="H3" s="178"/>
      <c r="I3" s="177" t="s">
        <v>528</v>
      </c>
      <c r="J3" s="177" t="s">
        <v>527</v>
      </c>
      <c r="K3" s="176" t="s">
        <v>526</v>
      </c>
      <c r="L3" s="177" t="s">
        <v>528</v>
      </c>
      <c r="M3" s="177" t="s">
        <v>527</v>
      </c>
      <c r="N3" s="176" t="s">
        <v>526</v>
      </c>
      <c r="O3" s="175" t="s">
        <v>528</v>
      </c>
      <c r="P3" s="175" t="s">
        <v>527</v>
      </c>
      <c r="Q3" s="174" t="s">
        <v>526</v>
      </c>
    </row>
    <row r="4" spans="1:17" s="169" customFormat="1" ht="40.4" customHeight="1">
      <c r="A4" s="173"/>
      <c r="B4" s="171"/>
      <c r="C4" s="171"/>
      <c r="D4" s="172"/>
      <c r="E4" s="171"/>
      <c r="F4" s="171"/>
      <c r="G4" s="171"/>
      <c r="H4" s="171"/>
      <c r="I4" s="170"/>
      <c r="J4" s="170"/>
      <c r="K4" s="170"/>
      <c r="L4" s="170"/>
      <c r="M4" s="170"/>
      <c r="N4" s="170"/>
    </row>
    <row r="5" spans="1:17" s="45" customFormat="1" ht="115.4" customHeight="1">
      <c r="A5" s="54">
        <v>1</v>
      </c>
      <c r="B5" s="93" t="s">
        <v>474</v>
      </c>
      <c r="C5" s="58" t="s">
        <v>525</v>
      </c>
      <c r="D5" s="98" t="s">
        <v>524</v>
      </c>
      <c r="E5" s="49" t="s">
        <v>470</v>
      </c>
      <c r="F5" s="95" t="s">
        <v>163</v>
      </c>
      <c r="G5" s="167" t="s">
        <v>523</v>
      </c>
      <c r="H5" s="167" t="s">
        <v>520</v>
      </c>
      <c r="I5" s="132">
        <v>50800</v>
      </c>
      <c r="J5" s="132">
        <v>47600</v>
      </c>
      <c r="K5" s="132">
        <f>I5-J5</f>
        <v>3200</v>
      </c>
      <c r="L5" s="132">
        <v>2800</v>
      </c>
      <c r="M5" s="46"/>
      <c r="N5" s="132">
        <f>L5-M5</f>
        <v>2800</v>
      </c>
      <c r="O5" s="42">
        <f>I5+L5</f>
        <v>53600</v>
      </c>
      <c r="P5" s="42">
        <f>J5+M5</f>
        <v>47600</v>
      </c>
      <c r="Q5" s="42">
        <f>K5+N5</f>
        <v>6000</v>
      </c>
    </row>
    <row r="6" spans="1:17" s="45" customFormat="1" ht="115.4" customHeight="1">
      <c r="A6" s="54">
        <f>A5+1</f>
        <v>2</v>
      </c>
      <c r="B6" s="93" t="s">
        <v>473</v>
      </c>
      <c r="C6" s="58" t="s">
        <v>522</v>
      </c>
      <c r="D6" s="98"/>
      <c r="E6" s="49" t="s">
        <v>470</v>
      </c>
      <c r="F6" s="95" t="s">
        <v>163</v>
      </c>
      <c r="G6" s="168" t="s">
        <v>521</v>
      </c>
      <c r="H6" s="167" t="s">
        <v>520</v>
      </c>
      <c r="I6" s="46"/>
      <c r="J6" s="46"/>
      <c r="K6" s="46"/>
      <c r="L6" s="46"/>
      <c r="M6" s="46"/>
      <c r="N6" s="46"/>
      <c r="O6" s="42">
        <f>I6+L6</f>
        <v>0</v>
      </c>
      <c r="P6" s="42">
        <f>J6+M6</f>
        <v>0</v>
      </c>
      <c r="Q6" s="42">
        <f>K6+N6</f>
        <v>0</v>
      </c>
    </row>
    <row r="7" spans="1:17" s="45" customFormat="1" ht="115.4" customHeight="1">
      <c r="A7" s="54">
        <f>A6+1</f>
        <v>3</v>
      </c>
      <c r="B7" s="93" t="s">
        <v>471</v>
      </c>
      <c r="C7" s="58" t="s">
        <v>519</v>
      </c>
      <c r="D7" s="98"/>
      <c r="E7" s="49" t="s">
        <v>470</v>
      </c>
      <c r="F7" s="95" t="s">
        <v>163</v>
      </c>
      <c r="G7" s="98" t="s">
        <v>518</v>
      </c>
      <c r="H7" s="98" t="s">
        <v>362</v>
      </c>
      <c r="I7" s="46"/>
      <c r="J7" s="46"/>
      <c r="K7" s="46"/>
      <c r="L7" s="46"/>
      <c r="M7" s="46"/>
      <c r="N7" s="46"/>
      <c r="O7" s="42">
        <f>I7+L7</f>
        <v>0</v>
      </c>
      <c r="P7" s="42">
        <f>J7+M7</f>
        <v>0</v>
      </c>
      <c r="Q7" s="42">
        <f>K7+N7</f>
        <v>0</v>
      </c>
    </row>
    <row r="8" spans="1:17" s="111" customFormat="1" ht="115.4" hidden="1" customHeight="1">
      <c r="A8" s="119">
        <f>A7+1</f>
        <v>4</v>
      </c>
      <c r="B8" s="118" t="s">
        <v>517</v>
      </c>
      <c r="C8" s="131"/>
      <c r="D8" s="116"/>
      <c r="E8" s="116" t="s">
        <v>23</v>
      </c>
      <c r="F8" s="116" t="s">
        <v>26</v>
      </c>
      <c r="G8" s="114"/>
      <c r="H8" s="114"/>
      <c r="I8" s="113">
        <v>594000</v>
      </c>
      <c r="J8" s="113">
        <v>311000</v>
      </c>
      <c r="K8" s="113">
        <v>283000</v>
      </c>
      <c r="L8" s="113"/>
      <c r="M8" s="113"/>
      <c r="N8" s="113"/>
      <c r="O8" s="112">
        <f>I8+L8</f>
        <v>594000</v>
      </c>
      <c r="P8" s="112">
        <f>J8+M8</f>
        <v>311000</v>
      </c>
      <c r="Q8" s="112">
        <f>K8+N8</f>
        <v>283000</v>
      </c>
    </row>
    <row r="9" spans="1:17" s="111" customFormat="1" ht="115.4" hidden="1" customHeight="1">
      <c r="A9" s="119">
        <f>A8+1</f>
        <v>5</v>
      </c>
      <c r="B9" s="118" t="s">
        <v>516</v>
      </c>
      <c r="C9" s="131"/>
      <c r="D9" s="116"/>
      <c r="E9" s="116" t="s">
        <v>23</v>
      </c>
      <c r="F9" s="116" t="s">
        <v>26</v>
      </c>
      <c r="G9" s="114"/>
      <c r="H9" s="114"/>
      <c r="I9" s="113"/>
      <c r="J9" s="113"/>
      <c r="K9" s="113">
        <v>0</v>
      </c>
      <c r="L9" s="113"/>
      <c r="M9" s="113"/>
      <c r="N9" s="113"/>
      <c r="O9" s="112">
        <f>I9+L9</f>
        <v>0</v>
      </c>
      <c r="P9" s="112">
        <f>J9+M9</f>
        <v>0</v>
      </c>
      <c r="Q9" s="112">
        <f>K9+N9</f>
        <v>0</v>
      </c>
    </row>
    <row r="10" spans="1:17" s="45" customFormat="1" ht="115.4" customHeight="1">
      <c r="A10" s="54">
        <f>A9+1</f>
        <v>6</v>
      </c>
      <c r="B10" s="166" t="s">
        <v>515</v>
      </c>
      <c r="C10" s="165"/>
      <c r="D10" s="164"/>
      <c r="E10" s="49" t="s">
        <v>183</v>
      </c>
      <c r="F10" s="49" t="s">
        <v>26</v>
      </c>
      <c r="G10" s="61"/>
      <c r="H10" s="61"/>
      <c r="I10" s="46">
        <v>50000</v>
      </c>
      <c r="J10" s="46"/>
      <c r="K10" s="107">
        <v>50000</v>
      </c>
      <c r="L10" s="46"/>
      <c r="M10" s="46"/>
      <c r="N10" s="46"/>
      <c r="O10" s="42">
        <f>I10+L10</f>
        <v>50000</v>
      </c>
      <c r="P10" s="42">
        <f>J10+M10</f>
        <v>0</v>
      </c>
      <c r="Q10" s="42">
        <f>K10+N10</f>
        <v>50000</v>
      </c>
    </row>
    <row r="11" spans="1:17" s="45" customFormat="1" ht="115.4" customHeight="1">
      <c r="A11" s="54"/>
      <c r="B11" s="166" t="s">
        <v>514</v>
      </c>
      <c r="C11" s="165"/>
      <c r="D11" s="164"/>
      <c r="E11" s="49"/>
      <c r="F11" s="49" t="s">
        <v>26</v>
      </c>
      <c r="G11" s="61"/>
      <c r="H11" s="61"/>
      <c r="I11" s="46">
        <v>594000</v>
      </c>
      <c r="J11" s="46">
        <v>311000</v>
      </c>
      <c r="K11" s="107">
        <v>283000</v>
      </c>
      <c r="L11" s="46"/>
      <c r="M11" s="46"/>
      <c r="N11" s="46"/>
      <c r="O11" s="42"/>
      <c r="P11" s="42"/>
      <c r="Q11" s="42"/>
    </row>
    <row r="12" spans="1:17" s="111" customFormat="1" ht="115.4" hidden="1" customHeight="1">
      <c r="A12" s="119">
        <f>A10+1</f>
        <v>7</v>
      </c>
      <c r="B12" s="118" t="s">
        <v>513</v>
      </c>
      <c r="C12" s="131"/>
      <c r="D12" s="116"/>
      <c r="E12" s="116" t="s">
        <v>174</v>
      </c>
      <c r="F12" s="116" t="s">
        <v>26</v>
      </c>
      <c r="G12" s="114"/>
      <c r="H12" s="114"/>
      <c r="I12" s="113"/>
      <c r="J12" s="113"/>
      <c r="K12" s="113">
        <v>0</v>
      </c>
      <c r="L12" s="113"/>
      <c r="M12" s="113"/>
      <c r="N12" s="113"/>
      <c r="O12" s="112">
        <f>I12+L12</f>
        <v>0</v>
      </c>
      <c r="P12" s="112">
        <f>J12+M12</f>
        <v>0</v>
      </c>
      <c r="Q12" s="112">
        <f>K12+N12</f>
        <v>0</v>
      </c>
    </row>
    <row r="13" spans="1:17" s="45" customFormat="1" ht="115.4" customHeight="1">
      <c r="A13" s="54">
        <f>A12+1</f>
        <v>8</v>
      </c>
      <c r="B13" s="93" t="s">
        <v>512</v>
      </c>
      <c r="C13" s="93" t="s">
        <v>511</v>
      </c>
      <c r="D13" s="98"/>
      <c r="E13" s="95" t="s">
        <v>23</v>
      </c>
      <c r="F13" s="95" t="s">
        <v>47</v>
      </c>
      <c r="G13" s="49"/>
      <c r="H13" s="49"/>
      <c r="I13" s="107"/>
      <c r="J13" s="107"/>
      <c r="K13" s="107">
        <v>0</v>
      </c>
      <c r="L13" s="46"/>
      <c r="M13" s="46"/>
      <c r="N13" s="46"/>
      <c r="O13" s="42">
        <f>I13+L13</f>
        <v>0</v>
      </c>
      <c r="P13" s="42">
        <f>J13+M13</f>
        <v>0</v>
      </c>
      <c r="Q13" s="42">
        <f>K13+N13</f>
        <v>0</v>
      </c>
    </row>
    <row r="14" spans="1:17" s="45" customFormat="1" ht="115.4" customHeight="1">
      <c r="A14" s="54">
        <f>A13+1</f>
        <v>9</v>
      </c>
      <c r="B14" s="93" t="s">
        <v>510</v>
      </c>
      <c r="C14" s="93" t="s">
        <v>509</v>
      </c>
      <c r="D14" s="98"/>
      <c r="E14" s="95" t="s">
        <v>23</v>
      </c>
      <c r="F14" s="95" t="s">
        <v>47</v>
      </c>
      <c r="G14" s="49"/>
      <c r="H14" s="49"/>
      <c r="I14" s="46">
        <v>115800</v>
      </c>
      <c r="J14" s="107">
        <v>77000</v>
      </c>
      <c r="K14" s="107">
        <v>38800</v>
      </c>
      <c r="L14" s="46"/>
      <c r="M14" s="46"/>
      <c r="N14" s="46"/>
      <c r="O14" s="42">
        <f>I14+L14</f>
        <v>115800</v>
      </c>
      <c r="P14" s="42">
        <f>J14+M14</f>
        <v>77000</v>
      </c>
      <c r="Q14" s="42">
        <f>K14+N14</f>
        <v>38800</v>
      </c>
    </row>
    <row r="15" spans="1:17" s="45" customFormat="1" ht="115.4" customHeight="1">
      <c r="A15" s="54">
        <f>A14+1</f>
        <v>10</v>
      </c>
      <c r="B15" s="154" t="s">
        <v>508</v>
      </c>
      <c r="C15" s="93" t="s">
        <v>507</v>
      </c>
      <c r="D15" s="74" t="s">
        <v>367</v>
      </c>
      <c r="E15" s="56"/>
      <c r="F15" s="95" t="s">
        <v>47</v>
      </c>
      <c r="G15" s="56"/>
      <c r="H15" s="56"/>
      <c r="I15" s="46"/>
      <c r="J15" s="46"/>
      <c r="K15" s="107">
        <v>0</v>
      </c>
      <c r="L15" s="46"/>
      <c r="M15" s="46"/>
      <c r="N15" s="46"/>
      <c r="O15" s="42">
        <f>I15+L15</f>
        <v>0</v>
      </c>
      <c r="P15" s="42">
        <f>J15+M15</f>
        <v>0</v>
      </c>
      <c r="Q15" s="42">
        <f>K15+N15</f>
        <v>0</v>
      </c>
    </row>
    <row r="16" spans="1:17" s="45" customFormat="1" ht="115.4" customHeight="1">
      <c r="A16" s="54">
        <f>A15+1</f>
        <v>11</v>
      </c>
      <c r="B16" s="94" t="s">
        <v>506</v>
      </c>
      <c r="C16" s="93" t="s">
        <v>505</v>
      </c>
      <c r="D16" s="74"/>
      <c r="E16" s="56"/>
      <c r="F16" s="95" t="s">
        <v>47</v>
      </c>
      <c r="G16" s="57"/>
      <c r="H16" s="57"/>
      <c r="I16" s="46">
        <v>30000</v>
      </c>
      <c r="J16" s="46">
        <v>30000</v>
      </c>
      <c r="K16" s="107">
        <v>0</v>
      </c>
      <c r="L16" s="46"/>
      <c r="M16" s="46"/>
      <c r="N16" s="46"/>
      <c r="O16" s="42">
        <f>I16+L16</f>
        <v>30000</v>
      </c>
      <c r="P16" s="42">
        <f>J16+M16</f>
        <v>30000</v>
      </c>
      <c r="Q16" s="42">
        <f>K16+N16</f>
        <v>0</v>
      </c>
    </row>
    <row r="17" spans="1:17" s="45" customFormat="1" ht="115.4" customHeight="1">
      <c r="A17" s="54">
        <f>A16+1</f>
        <v>12</v>
      </c>
      <c r="B17" s="154" t="s">
        <v>504</v>
      </c>
      <c r="C17" s="93" t="s">
        <v>503</v>
      </c>
      <c r="D17" s="74"/>
      <c r="E17" s="56"/>
      <c r="F17" s="95" t="s">
        <v>47</v>
      </c>
      <c r="G17" s="56"/>
      <c r="H17" s="56"/>
      <c r="I17" s="46"/>
      <c r="J17" s="46"/>
      <c r="K17" s="107">
        <v>0</v>
      </c>
      <c r="L17" s="46"/>
      <c r="M17" s="46"/>
      <c r="N17" s="46"/>
      <c r="O17" s="42">
        <f>I17+L17</f>
        <v>0</v>
      </c>
      <c r="P17" s="42">
        <f>J17+M17</f>
        <v>0</v>
      </c>
      <c r="Q17" s="42">
        <f>K17+N17</f>
        <v>0</v>
      </c>
    </row>
    <row r="18" spans="1:17" s="45" customFormat="1" ht="115.4" customHeight="1">
      <c r="A18" s="54">
        <f>A17+1</f>
        <v>13</v>
      </c>
      <c r="B18" s="163" t="s">
        <v>502</v>
      </c>
      <c r="C18" s="162" t="s">
        <v>490</v>
      </c>
      <c r="D18" s="98"/>
      <c r="E18" s="135" t="s">
        <v>23</v>
      </c>
      <c r="F18" s="161" t="s">
        <v>489</v>
      </c>
      <c r="G18" s="51"/>
      <c r="H18" s="51"/>
      <c r="I18" s="46"/>
      <c r="J18" s="46"/>
      <c r="K18" s="107">
        <v>0</v>
      </c>
      <c r="L18" s="46"/>
      <c r="M18" s="46"/>
      <c r="N18" s="46"/>
      <c r="O18" s="42">
        <f>I18+L18</f>
        <v>0</v>
      </c>
      <c r="P18" s="42">
        <f>J18+M18</f>
        <v>0</v>
      </c>
      <c r="Q18" s="42">
        <f>K18+N18</f>
        <v>0</v>
      </c>
    </row>
    <row r="19" spans="1:17" s="45" customFormat="1" ht="115.4" customHeight="1">
      <c r="A19" s="54">
        <f>A18+1</f>
        <v>14</v>
      </c>
      <c r="B19" s="163" t="s">
        <v>501</v>
      </c>
      <c r="C19" s="162" t="s">
        <v>490</v>
      </c>
      <c r="D19" s="98"/>
      <c r="E19" s="135" t="s">
        <v>23</v>
      </c>
      <c r="F19" s="161" t="s">
        <v>489</v>
      </c>
      <c r="G19" s="51"/>
      <c r="H19" s="51"/>
      <c r="I19" s="46"/>
      <c r="J19" s="46"/>
      <c r="K19" s="107">
        <v>0</v>
      </c>
      <c r="L19" s="46"/>
      <c r="M19" s="46"/>
      <c r="N19" s="46"/>
      <c r="O19" s="42">
        <f>I19+L19</f>
        <v>0</v>
      </c>
      <c r="P19" s="42">
        <f>J19+M19</f>
        <v>0</v>
      </c>
      <c r="Q19" s="42">
        <f>K19+N19</f>
        <v>0</v>
      </c>
    </row>
    <row r="20" spans="1:17" s="45" customFormat="1" ht="115.4" customHeight="1">
      <c r="A20" s="54">
        <f>A19+1</f>
        <v>15</v>
      </c>
      <c r="B20" s="163" t="s">
        <v>500</v>
      </c>
      <c r="C20" s="162" t="s">
        <v>490</v>
      </c>
      <c r="D20" s="98"/>
      <c r="E20" s="135" t="s">
        <v>23</v>
      </c>
      <c r="F20" s="161" t="s">
        <v>489</v>
      </c>
      <c r="G20" s="51"/>
      <c r="H20" s="51"/>
      <c r="I20" s="46">
        <v>255000</v>
      </c>
      <c r="J20" s="107">
        <v>255000</v>
      </c>
      <c r="K20" s="107">
        <v>0</v>
      </c>
      <c r="L20" s="46"/>
      <c r="M20" s="46"/>
      <c r="N20" s="46"/>
      <c r="O20" s="42">
        <f>I20+L20</f>
        <v>255000</v>
      </c>
      <c r="P20" s="42">
        <f>J20+M20</f>
        <v>255000</v>
      </c>
      <c r="Q20" s="42">
        <f>K20+N20</f>
        <v>0</v>
      </c>
    </row>
    <row r="21" spans="1:17" s="45" customFormat="1" ht="115.4" customHeight="1">
      <c r="A21" s="54">
        <f>A20+1</f>
        <v>16</v>
      </c>
      <c r="B21" s="163" t="s">
        <v>499</v>
      </c>
      <c r="C21" s="162" t="s">
        <v>490</v>
      </c>
      <c r="D21" s="98"/>
      <c r="E21" s="135" t="s">
        <v>23</v>
      </c>
      <c r="F21" s="161" t="s">
        <v>489</v>
      </c>
      <c r="G21" s="51"/>
      <c r="H21" s="51"/>
      <c r="I21" s="107"/>
      <c r="J21" s="107"/>
      <c r="K21" s="107">
        <v>0</v>
      </c>
      <c r="L21" s="46"/>
      <c r="M21" s="46"/>
      <c r="N21" s="46"/>
      <c r="O21" s="42">
        <f>I21+L21</f>
        <v>0</v>
      </c>
      <c r="P21" s="42">
        <f>J21+M21</f>
        <v>0</v>
      </c>
      <c r="Q21" s="42">
        <f>K21+N21</f>
        <v>0</v>
      </c>
    </row>
    <row r="22" spans="1:17" s="45" customFormat="1" ht="115.4" customHeight="1">
      <c r="A22" s="54">
        <f>A21+1</f>
        <v>17</v>
      </c>
      <c r="B22" s="163" t="s">
        <v>498</v>
      </c>
      <c r="C22" s="162" t="s">
        <v>490</v>
      </c>
      <c r="D22" s="98"/>
      <c r="E22" s="135" t="s">
        <v>23</v>
      </c>
      <c r="F22" s="161" t="s">
        <v>489</v>
      </c>
      <c r="G22" s="51"/>
      <c r="H22" s="51"/>
      <c r="I22" s="46">
        <v>125000</v>
      </c>
      <c r="J22" s="107">
        <v>125000</v>
      </c>
      <c r="K22" s="107">
        <v>0</v>
      </c>
      <c r="L22" s="46"/>
      <c r="M22" s="46"/>
      <c r="N22" s="46"/>
      <c r="O22" s="42">
        <f>I22+L22</f>
        <v>125000</v>
      </c>
      <c r="P22" s="42">
        <f>J22+M22</f>
        <v>125000</v>
      </c>
      <c r="Q22" s="42">
        <f>K22+N22</f>
        <v>0</v>
      </c>
    </row>
    <row r="23" spans="1:17" s="45" customFormat="1" ht="115.4" customHeight="1">
      <c r="A23" s="54">
        <f>A22+1</f>
        <v>18</v>
      </c>
      <c r="B23" s="163" t="s">
        <v>497</v>
      </c>
      <c r="C23" s="162" t="s">
        <v>490</v>
      </c>
      <c r="D23" s="98"/>
      <c r="E23" s="135" t="s">
        <v>23</v>
      </c>
      <c r="F23" s="161" t="s">
        <v>489</v>
      </c>
      <c r="G23" s="51"/>
      <c r="H23" s="51"/>
      <c r="I23" s="107"/>
      <c r="J23" s="107"/>
      <c r="K23" s="107">
        <v>0</v>
      </c>
      <c r="L23" s="46"/>
      <c r="M23" s="46"/>
      <c r="N23" s="46"/>
      <c r="O23" s="42">
        <f>I23+L23</f>
        <v>0</v>
      </c>
      <c r="P23" s="42">
        <f>J23+M23</f>
        <v>0</v>
      </c>
      <c r="Q23" s="42">
        <f>K23+N23</f>
        <v>0</v>
      </c>
    </row>
    <row r="24" spans="1:17" s="45" customFormat="1" ht="115.4" customHeight="1">
      <c r="A24" s="54">
        <f>A23+1</f>
        <v>19</v>
      </c>
      <c r="B24" s="163" t="s">
        <v>496</v>
      </c>
      <c r="C24" s="162" t="s">
        <v>490</v>
      </c>
      <c r="D24" s="50"/>
      <c r="E24" s="135" t="s">
        <v>23</v>
      </c>
      <c r="F24" s="161" t="s">
        <v>489</v>
      </c>
      <c r="G24" s="51"/>
      <c r="H24" s="51"/>
      <c r="I24" s="108"/>
      <c r="J24" s="108"/>
      <c r="K24" s="107">
        <v>0</v>
      </c>
      <c r="L24" s="46"/>
      <c r="M24" s="46"/>
      <c r="N24" s="46"/>
      <c r="O24" s="42">
        <f>I24+L24</f>
        <v>0</v>
      </c>
      <c r="P24" s="42">
        <f>J24+M24</f>
        <v>0</v>
      </c>
      <c r="Q24" s="42">
        <f>K24+N24</f>
        <v>0</v>
      </c>
    </row>
    <row r="25" spans="1:17" s="45" customFormat="1" ht="115.4" customHeight="1">
      <c r="A25" s="54">
        <f>A24+1</f>
        <v>20</v>
      </c>
      <c r="B25" s="163" t="s">
        <v>495</v>
      </c>
      <c r="C25" s="162" t="s">
        <v>490</v>
      </c>
      <c r="D25" s="74"/>
      <c r="E25" s="135" t="s">
        <v>23</v>
      </c>
      <c r="F25" s="161" t="s">
        <v>489</v>
      </c>
      <c r="G25" s="51"/>
      <c r="H25" s="51"/>
      <c r="I25" s="108"/>
      <c r="J25" s="108"/>
      <c r="K25" s="107">
        <v>0</v>
      </c>
      <c r="L25" s="46"/>
      <c r="M25" s="46"/>
      <c r="N25" s="46"/>
      <c r="O25" s="42">
        <f>I25+L25</f>
        <v>0</v>
      </c>
      <c r="P25" s="42">
        <f>J25+M25</f>
        <v>0</v>
      </c>
      <c r="Q25" s="42">
        <f>K25+N25</f>
        <v>0</v>
      </c>
    </row>
    <row r="26" spans="1:17" s="45" customFormat="1" ht="115.4" customHeight="1">
      <c r="A26" s="54">
        <f>A25+1</f>
        <v>21</v>
      </c>
      <c r="B26" s="163" t="s">
        <v>494</v>
      </c>
      <c r="C26" s="162" t="s">
        <v>490</v>
      </c>
      <c r="D26" s="74"/>
      <c r="E26" s="135" t="s">
        <v>23</v>
      </c>
      <c r="F26" s="161" t="s">
        <v>489</v>
      </c>
      <c r="G26" s="51"/>
      <c r="H26" s="51"/>
      <c r="I26" s="46"/>
      <c r="J26" s="46"/>
      <c r="K26" s="46"/>
      <c r="L26" s="46"/>
      <c r="M26" s="46"/>
      <c r="N26" s="46"/>
      <c r="O26" s="42">
        <f>I26+L26</f>
        <v>0</v>
      </c>
      <c r="P26" s="42">
        <f>J26+M26</f>
        <v>0</v>
      </c>
      <c r="Q26" s="42">
        <f>K26+N26</f>
        <v>0</v>
      </c>
    </row>
    <row r="27" spans="1:17" s="45" customFormat="1" ht="115.4" customHeight="1">
      <c r="A27" s="54">
        <f>A26+1</f>
        <v>22</v>
      </c>
      <c r="B27" s="163" t="s">
        <v>493</v>
      </c>
      <c r="C27" s="162" t="s">
        <v>490</v>
      </c>
      <c r="D27" s="98"/>
      <c r="E27" s="135" t="s">
        <v>23</v>
      </c>
      <c r="F27" s="161" t="s">
        <v>489</v>
      </c>
      <c r="G27" s="51"/>
      <c r="H27" s="51"/>
      <c r="I27" s="46"/>
      <c r="J27" s="46"/>
      <c r="K27" s="46"/>
      <c r="L27" s="46"/>
      <c r="M27" s="46"/>
      <c r="N27" s="46"/>
      <c r="O27" s="42">
        <f>I27+L27</f>
        <v>0</v>
      </c>
      <c r="P27" s="42">
        <f>J27+M27</f>
        <v>0</v>
      </c>
      <c r="Q27" s="42">
        <f>K27+N27</f>
        <v>0</v>
      </c>
    </row>
    <row r="28" spans="1:17" s="45" customFormat="1" ht="115.4" customHeight="1">
      <c r="A28" s="54">
        <f>A27+1</f>
        <v>23</v>
      </c>
      <c r="B28" s="163" t="s">
        <v>492</v>
      </c>
      <c r="C28" s="162" t="s">
        <v>490</v>
      </c>
      <c r="D28" s="98"/>
      <c r="E28" s="135" t="s">
        <v>23</v>
      </c>
      <c r="F28" s="161" t="s">
        <v>489</v>
      </c>
      <c r="G28" s="51"/>
      <c r="H28" s="51"/>
      <c r="I28" s="46"/>
      <c r="J28" s="46"/>
      <c r="K28" s="46"/>
      <c r="L28" s="46"/>
      <c r="M28" s="46"/>
      <c r="N28" s="46"/>
      <c r="O28" s="42">
        <f>I28+L28</f>
        <v>0</v>
      </c>
      <c r="P28" s="42">
        <f>J28+M28</f>
        <v>0</v>
      </c>
      <c r="Q28" s="42">
        <f>K28+N28</f>
        <v>0</v>
      </c>
    </row>
    <row r="29" spans="1:17" s="45" customFormat="1" ht="115.4" customHeight="1">
      <c r="A29" s="54">
        <f>A28+1</f>
        <v>24</v>
      </c>
      <c r="B29" s="163" t="s">
        <v>491</v>
      </c>
      <c r="C29" s="162" t="s">
        <v>490</v>
      </c>
      <c r="D29" s="135"/>
      <c r="E29" s="135" t="s">
        <v>23</v>
      </c>
      <c r="F29" s="161" t="s">
        <v>489</v>
      </c>
      <c r="G29" s="51"/>
      <c r="H29" s="51"/>
      <c r="I29" s="46"/>
      <c r="J29" s="46"/>
      <c r="K29" s="46"/>
      <c r="L29" s="46"/>
      <c r="M29" s="46"/>
      <c r="N29" s="46"/>
      <c r="O29" s="42">
        <f>I29+L29</f>
        <v>0</v>
      </c>
      <c r="P29" s="42">
        <f>J29+M29</f>
        <v>0</v>
      </c>
      <c r="Q29" s="42">
        <f>K29+N29</f>
        <v>0</v>
      </c>
    </row>
    <row r="30" spans="1:17" s="45" customFormat="1" ht="115.4" customHeight="1">
      <c r="A30" s="54">
        <f>A29+1</f>
        <v>25</v>
      </c>
      <c r="B30" s="93" t="s">
        <v>488</v>
      </c>
      <c r="C30" s="58" t="s">
        <v>487</v>
      </c>
      <c r="D30" s="160" t="s">
        <v>486</v>
      </c>
      <c r="E30" s="49" t="s">
        <v>183</v>
      </c>
      <c r="F30" s="49" t="s">
        <v>97</v>
      </c>
      <c r="G30" s="49" t="s">
        <v>485</v>
      </c>
      <c r="H30" s="45" t="s">
        <v>304</v>
      </c>
      <c r="I30" s="46">
        <v>25450</v>
      </c>
      <c r="J30" s="46">
        <v>25450</v>
      </c>
      <c r="K30" s="46"/>
      <c r="L30" s="46">
        <f>67000+35000</f>
        <v>102000</v>
      </c>
      <c r="M30" s="46">
        <f>67000+35000</f>
        <v>102000</v>
      </c>
      <c r="N30" s="46"/>
      <c r="O30" s="42">
        <f>I30+L30</f>
        <v>127450</v>
      </c>
      <c r="P30" s="42">
        <f>J30+M30</f>
        <v>127450</v>
      </c>
      <c r="Q30" s="42">
        <f>K30+N30</f>
        <v>0</v>
      </c>
    </row>
    <row r="31" spans="1:17" s="45" customFormat="1" ht="115.4" customHeight="1">
      <c r="A31" s="54">
        <f>A30+1</f>
        <v>26</v>
      </c>
      <c r="B31" s="94" t="s">
        <v>484</v>
      </c>
      <c r="C31" s="58" t="s">
        <v>483</v>
      </c>
      <c r="D31" s="49"/>
      <c r="E31" s="49" t="s">
        <v>174</v>
      </c>
      <c r="F31" s="49" t="s">
        <v>97</v>
      </c>
      <c r="G31" s="57" t="s">
        <v>482</v>
      </c>
      <c r="H31" s="45" t="s">
        <v>304</v>
      </c>
      <c r="I31" s="46"/>
      <c r="J31" s="46"/>
      <c r="K31" s="46"/>
      <c r="L31" s="46"/>
      <c r="M31" s="46"/>
      <c r="N31" s="46"/>
      <c r="O31" s="42">
        <f>I31+L31</f>
        <v>0</v>
      </c>
      <c r="P31" s="42">
        <f>J31+M31</f>
        <v>0</v>
      </c>
      <c r="Q31" s="42">
        <f>K31+N31</f>
        <v>0</v>
      </c>
    </row>
    <row r="32" spans="1:17" s="45" customFormat="1" ht="115.4" customHeight="1">
      <c r="A32" s="54">
        <f>A31+1</f>
        <v>27</v>
      </c>
      <c r="B32" s="39" t="s">
        <v>45</v>
      </c>
      <c r="C32" s="58"/>
      <c r="D32" s="49"/>
      <c r="E32" s="95" t="s">
        <v>23</v>
      </c>
      <c r="F32" s="95" t="s">
        <v>47</v>
      </c>
      <c r="G32" s="51"/>
      <c r="H32" s="57"/>
      <c r="I32" s="46"/>
      <c r="J32" s="46"/>
      <c r="K32" s="46"/>
      <c r="L32" s="46"/>
      <c r="M32" s="46"/>
      <c r="N32" s="46"/>
      <c r="O32" s="42">
        <f>I32+L32</f>
        <v>0</v>
      </c>
      <c r="P32" s="42">
        <f>J32+M32</f>
        <v>0</v>
      </c>
      <c r="Q32" s="42">
        <f>K32+N32</f>
        <v>0</v>
      </c>
    </row>
    <row r="33" spans="1:17" s="45" customFormat="1" ht="115.4" customHeight="1">
      <c r="A33" s="54">
        <f>A32+1</f>
        <v>28</v>
      </c>
      <c r="B33" s="39" t="s">
        <v>481</v>
      </c>
      <c r="C33" s="58"/>
      <c r="D33" s="49"/>
      <c r="E33" s="84" t="s">
        <v>23</v>
      </c>
      <c r="F33" s="95" t="s">
        <v>47</v>
      </c>
      <c r="G33" s="51"/>
      <c r="H33" s="51"/>
      <c r="I33" s="46"/>
      <c r="J33" s="46"/>
      <c r="K33" s="46"/>
      <c r="L33" s="46"/>
      <c r="M33" s="46"/>
      <c r="N33" s="46"/>
      <c r="O33" s="42">
        <f>I33+L33</f>
        <v>0</v>
      </c>
      <c r="P33" s="42">
        <f>J33+M33</f>
        <v>0</v>
      </c>
      <c r="Q33" s="42">
        <f>K33+N33</f>
        <v>0</v>
      </c>
    </row>
    <row r="34" spans="1:17" s="157" customFormat="1" ht="115.4" customHeight="1">
      <c r="A34" s="54">
        <f>A33+1</f>
        <v>29</v>
      </c>
      <c r="B34" s="159" t="s">
        <v>479</v>
      </c>
      <c r="C34" s="159" t="s">
        <v>480</v>
      </c>
      <c r="D34" s="158"/>
      <c r="E34" s="158" t="s">
        <v>88</v>
      </c>
      <c r="F34" s="158" t="s">
        <v>47</v>
      </c>
      <c r="G34" s="158"/>
      <c r="H34" s="158"/>
      <c r="I34" s="133">
        <v>398459</v>
      </c>
      <c r="J34" s="133">
        <v>398459</v>
      </c>
      <c r="K34" s="133">
        <v>0</v>
      </c>
      <c r="L34" s="133"/>
      <c r="M34" s="133"/>
      <c r="N34" s="133"/>
      <c r="O34" s="42">
        <f>I34+L34</f>
        <v>398459</v>
      </c>
      <c r="P34" s="42">
        <f>J34+M34</f>
        <v>398459</v>
      </c>
      <c r="Q34" s="42">
        <f>K34+N34</f>
        <v>0</v>
      </c>
    </row>
    <row r="35" spans="1:17" s="157" customFormat="1" ht="115.4" customHeight="1">
      <c r="A35" s="54">
        <f>A34+1</f>
        <v>30</v>
      </c>
      <c r="B35" s="159" t="s">
        <v>479</v>
      </c>
      <c r="C35" s="159" t="s">
        <v>478</v>
      </c>
      <c r="D35" s="158"/>
      <c r="E35" s="158" t="s">
        <v>88</v>
      </c>
      <c r="F35" s="158" t="s">
        <v>47</v>
      </c>
      <c r="G35" s="158"/>
      <c r="H35" s="158"/>
      <c r="I35" s="133"/>
      <c r="J35" s="133"/>
      <c r="K35" s="133"/>
      <c r="L35" s="133"/>
      <c r="M35" s="133"/>
      <c r="N35" s="133"/>
      <c r="O35" s="42">
        <f>I35+L35</f>
        <v>0</v>
      </c>
      <c r="P35" s="42">
        <f>J35+M35</f>
        <v>0</v>
      </c>
      <c r="Q35" s="42">
        <f>K35+N35</f>
        <v>0</v>
      </c>
    </row>
    <row r="36" spans="1:17" s="45" customFormat="1" ht="115.4" customHeight="1">
      <c r="A36" s="54">
        <f>A35+1</f>
        <v>31</v>
      </c>
      <c r="B36" s="62" t="s">
        <v>16</v>
      </c>
      <c r="C36" s="58" t="s">
        <v>477</v>
      </c>
      <c r="D36" s="49"/>
      <c r="E36" s="49" t="s">
        <v>470</v>
      </c>
      <c r="F36" s="49" t="s">
        <v>21</v>
      </c>
      <c r="G36" s="61" t="s">
        <v>476</v>
      </c>
      <c r="H36" s="61" t="s">
        <v>475</v>
      </c>
      <c r="I36" s="46"/>
      <c r="J36" s="46"/>
      <c r="K36" s="46"/>
      <c r="L36" s="46"/>
      <c r="M36" s="46"/>
      <c r="N36" s="46"/>
      <c r="O36" s="42">
        <v>200000</v>
      </c>
      <c r="P36" s="42">
        <v>200000</v>
      </c>
      <c r="Q36" s="42">
        <f>K36+N36</f>
        <v>0</v>
      </c>
    </row>
    <row r="37" spans="1:17" s="45" customFormat="1" ht="115.4" customHeight="1">
      <c r="A37" s="54">
        <f>A36+1</f>
        <v>32</v>
      </c>
      <c r="B37" s="93" t="s">
        <v>474</v>
      </c>
      <c r="C37" s="93"/>
      <c r="D37" s="95"/>
      <c r="E37" s="49" t="s">
        <v>470</v>
      </c>
      <c r="F37" s="95" t="s">
        <v>163</v>
      </c>
      <c r="G37" s="49"/>
      <c r="H37" s="49"/>
      <c r="I37" s="101"/>
      <c r="J37" s="101"/>
      <c r="K37" s="101"/>
      <c r="L37" s="46"/>
      <c r="M37" s="46"/>
      <c r="N37" s="46"/>
      <c r="O37" s="42">
        <f>I37+L37</f>
        <v>0</v>
      </c>
      <c r="P37" s="42">
        <f>J37+M37</f>
        <v>0</v>
      </c>
      <c r="Q37" s="42">
        <f>K37+N37</f>
        <v>0</v>
      </c>
    </row>
    <row r="38" spans="1:17" s="45" customFormat="1" ht="115.4" customHeight="1">
      <c r="A38" s="54">
        <f>A37+1</f>
        <v>33</v>
      </c>
      <c r="B38" s="93" t="s">
        <v>473</v>
      </c>
      <c r="C38" s="58" t="s">
        <v>472</v>
      </c>
      <c r="D38" s="49"/>
      <c r="E38" s="49" t="s">
        <v>470</v>
      </c>
      <c r="F38" s="95" t="s">
        <v>163</v>
      </c>
      <c r="G38" s="49"/>
      <c r="H38" s="49"/>
      <c r="I38" s="46"/>
      <c r="J38" s="46"/>
      <c r="K38" s="46"/>
      <c r="L38" s="46"/>
      <c r="M38" s="46"/>
      <c r="N38" s="46"/>
      <c r="O38" s="42">
        <f>I38+L38</f>
        <v>0</v>
      </c>
      <c r="P38" s="42">
        <f>J38+M38</f>
        <v>0</v>
      </c>
      <c r="Q38" s="42">
        <f>K38+N38</f>
        <v>0</v>
      </c>
    </row>
    <row r="39" spans="1:17" s="45" customFormat="1" ht="115.4" customHeight="1">
      <c r="A39" s="54">
        <f>A38+1</f>
        <v>34</v>
      </c>
      <c r="B39" s="93" t="s">
        <v>471</v>
      </c>
      <c r="C39" s="58"/>
      <c r="D39" s="49"/>
      <c r="E39" s="49" t="s">
        <v>470</v>
      </c>
      <c r="F39" s="95" t="s">
        <v>163</v>
      </c>
      <c r="G39" s="49"/>
      <c r="H39" s="49"/>
      <c r="I39" s="46"/>
      <c r="J39" s="46"/>
      <c r="K39" s="46"/>
      <c r="L39" s="46"/>
      <c r="M39" s="46"/>
      <c r="N39" s="46"/>
      <c r="O39" s="42">
        <f>I39+L39</f>
        <v>0</v>
      </c>
      <c r="P39" s="42">
        <f>J39+M39</f>
        <v>0</v>
      </c>
      <c r="Q39" s="42">
        <f>K39+N39</f>
        <v>0</v>
      </c>
    </row>
    <row r="40" spans="1:17" s="45" customFormat="1" ht="115.4" customHeight="1">
      <c r="A40" s="54">
        <f>A39+1</f>
        <v>35</v>
      </c>
      <c r="B40" s="109" t="s">
        <v>469</v>
      </c>
      <c r="C40" s="109" t="s">
        <v>468</v>
      </c>
      <c r="D40" s="156" t="s">
        <v>467</v>
      </c>
      <c r="E40" s="95" t="s">
        <v>183</v>
      </c>
      <c r="F40" s="95" t="s">
        <v>30</v>
      </c>
      <c r="G40" s="105"/>
      <c r="H40" s="105"/>
      <c r="I40" s="46"/>
      <c r="J40" s="46"/>
      <c r="K40" s="46"/>
      <c r="L40" s="46"/>
      <c r="M40" s="46"/>
      <c r="N40" s="46"/>
      <c r="O40" s="42">
        <f>I40+L40</f>
        <v>0</v>
      </c>
      <c r="P40" s="42">
        <f>J40+M40</f>
        <v>0</v>
      </c>
      <c r="Q40" s="42">
        <f>K40+N40</f>
        <v>0</v>
      </c>
    </row>
    <row r="41" spans="1:17" s="45" customFormat="1" ht="115.4" customHeight="1">
      <c r="A41" s="54">
        <f>A40+1</f>
        <v>36</v>
      </c>
      <c r="B41" s="109" t="s">
        <v>466</v>
      </c>
      <c r="C41" s="109" t="s">
        <v>465</v>
      </c>
      <c r="D41" s="105"/>
      <c r="E41" s="95" t="s">
        <v>183</v>
      </c>
      <c r="F41" s="95" t="s">
        <v>30</v>
      </c>
      <c r="G41" s="105"/>
      <c r="H41" s="105"/>
      <c r="I41" s="107"/>
      <c r="J41" s="107"/>
      <c r="K41" s="107"/>
      <c r="L41" s="107"/>
      <c r="M41" s="107"/>
      <c r="N41" s="107"/>
      <c r="O41" s="42">
        <f>I41+L41</f>
        <v>0</v>
      </c>
      <c r="P41" s="42">
        <f>J41+M41</f>
        <v>0</v>
      </c>
      <c r="Q41" s="42">
        <f>K41+N41</f>
        <v>0</v>
      </c>
    </row>
    <row r="42" spans="1:17" s="45" customFormat="1" ht="115.4" customHeight="1">
      <c r="A42" s="54">
        <f>A41+1</f>
        <v>37</v>
      </c>
      <c r="B42" s="109" t="s">
        <v>464</v>
      </c>
      <c r="C42" s="109" t="s">
        <v>463</v>
      </c>
      <c r="D42" s="156" t="s">
        <v>462</v>
      </c>
      <c r="E42" s="95" t="s">
        <v>23</v>
      </c>
      <c r="F42" s="95" t="s">
        <v>30</v>
      </c>
      <c r="G42" s="105"/>
      <c r="H42" s="105"/>
      <c r="I42" s="132">
        <v>2150000</v>
      </c>
      <c r="J42" s="155">
        <v>600000</v>
      </c>
      <c r="K42" s="155">
        <f>I42-J42</f>
        <v>1550000</v>
      </c>
      <c r="L42" s="46"/>
      <c r="M42" s="107"/>
      <c r="N42" s="107"/>
      <c r="O42" s="42">
        <f>I42+L42</f>
        <v>2150000</v>
      </c>
      <c r="P42" s="42">
        <f>J42+M42</f>
        <v>600000</v>
      </c>
      <c r="Q42" s="42">
        <f>K42+N42</f>
        <v>1550000</v>
      </c>
    </row>
    <row r="43" spans="1:17" s="45" customFormat="1" ht="115.4" customHeight="1">
      <c r="A43" s="54">
        <f>A42+1</f>
        <v>38</v>
      </c>
      <c r="B43" s="109" t="s">
        <v>461</v>
      </c>
      <c r="C43" s="109" t="s">
        <v>460</v>
      </c>
      <c r="D43" s="105"/>
      <c r="E43" s="95" t="s">
        <v>23</v>
      </c>
      <c r="F43" s="95" t="s">
        <v>30</v>
      </c>
      <c r="G43" s="105"/>
      <c r="H43" s="105"/>
      <c r="I43" s="107"/>
      <c r="J43" s="107"/>
      <c r="K43" s="107"/>
      <c r="L43" s="107"/>
      <c r="M43" s="107"/>
      <c r="N43" s="107"/>
      <c r="O43" s="42">
        <f>I43+L43</f>
        <v>0</v>
      </c>
      <c r="P43" s="42">
        <f>J43+M43</f>
        <v>0</v>
      </c>
      <c r="Q43" s="42">
        <f>K43+N43</f>
        <v>0</v>
      </c>
    </row>
    <row r="44" spans="1:17" s="45" customFormat="1" ht="115.4" customHeight="1">
      <c r="A44" s="54">
        <f>A43+1</f>
        <v>39</v>
      </c>
      <c r="B44" s="109" t="s">
        <v>27</v>
      </c>
      <c r="C44" s="109" t="s">
        <v>459</v>
      </c>
      <c r="D44" s="105" t="s">
        <v>458</v>
      </c>
      <c r="E44" s="95" t="s">
        <v>23</v>
      </c>
      <c r="F44" s="95" t="s">
        <v>30</v>
      </c>
      <c r="G44" s="105"/>
      <c r="H44" s="105"/>
      <c r="I44" s="46">
        <v>60000</v>
      </c>
      <c r="J44" s="46"/>
      <c r="K44" s="46">
        <v>60000</v>
      </c>
      <c r="L44" s="46">
        <v>60000</v>
      </c>
      <c r="M44" s="46"/>
      <c r="N44" s="46">
        <v>60000</v>
      </c>
      <c r="O44" s="42">
        <f>I44+L44</f>
        <v>120000</v>
      </c>
      <c r="P44" s="42">
        <f>J44+M44</f>
        <v>0</v>
      </c>
      <c r="Q44" s="42">
        <f>K44+N44</f>
        <v>120000</v>
      </c>
    </row>
    <row r="45" spans="1:17" s="45" customFormat="1" ht="115.4" customHeight="1">
      <c r="A45" s="54">
        <f>A44+1</f>
        <v>40</v>
      </c>
      <c r="B45" s="58" t="s">
        <v>457</v>
      </c>
      <c r="C45" s="58" t="s">
        <v>456</v>
      </c>
      <c r="D45" s="49"/>
      <c r="E45" s="95" t="s">
        <v>23</v>
      </c>
      <c r="F45" s="95" t="s">
        <v>30</v>
      </c>
      <c r="G45" s="49"/>
      <c r="H45" s="49"/>
      <c r="I45" s="46"/>
      <c r="J45" s="46"/>
      <c r="K45" s="46"/>
      <c r="L45" s="46"/>
      <c r="M45" s="46"/>
      <c r="N45" s="46"/>
      <c r="O45" s="42">
        <f>I45+L45</f>
        <v>0</v>
      </c>
      <c r="P45" s="42">
        <f>J45+M45</f>
        <v>0</v>
      </c>
      <c r="Q45" s="42">
        <f>K45+N45</f>
        <v>0</v>
      </c>
    </row>
    <row r="46" spans="1:17" s="111" customFormat="1" ht="115.4" hidden="1" customHeight="1">
      <c r="A46" s="119">
        <f>A45+1</f>
        <v>41</v>
      </c>
      <c r="B46" s="118" t="s">
        <v>455</v>
      </c>
      <c r="C46" s="117"/>
      <c r="D46" s="115"/>
      <c r="E46" s="116" t="s">
        <v>23</v>
      </c>
      <c r="F46" s="116" t="s">
        <v>26</v>
      </c>
      <c r="G46" s="114"/>
      <c r="H46" s="114"/>
      <c r="I46" s="113"/>
      <c r="J46" s="113"/>
      <c r="K46" s="113">
        <f>I46-J46</f>
        <v>0</v>
      </c>
      <c r="L46" s="113"/>
      <c r="M46" s="113"/>
      <c r="N46" s="113"/>
      <c r="O46" s="112">
        <f>I46+L46</f>
        <v>0</v>
      </c>
      <c r="P46" s="112">
        <f>J46+M46</f>
        <v>0</v>
      </c>
      <c r="Q46" s="112">
        <f>K46+N46</f>
        <v>0</v>
      </c>
    </row>
    <row r="47" spans="1:17" s="45" customFormat="1" ht="183.75" customHeight="1">
      <c r="A47" s="54">
        <f>A46+1</f>
        <v>42</v>
      </c>
      <c r="B47" s="77" t="s">
        <v>454</v>
      </c>
      <c r="C47" s="109"/>
      <c r="D47" s="105" t="s">
        <v>453</v>
      </c>
      <c r="E47" s="49" t="s">
        <v>174</v>
      </c>
      <c r="F47" s="49" t="s">
        <v>26</v>
      </c>
      <c r="G47" s="61"/>
      <c r="H47" s="61"/>
      <c r="I47" s="46">
        <v>115800</v>
      </c>
      <c r="J47" s="107">
        <v>77000</v>
      </c>
      <c r="K47" s="107">
        <f>I47-J47</f>
        <v>38800</v>
      </c>
      <c r="L47" s="46"/>
      <c r="M47" s="107"/>
      <c r="N47" s="107"/>
      <c r="O47" s="42">
        <f>I47+L47</f>
        <v>115800</v>
      </c>
      <c r="P47" s="42">
        <f>J47+M47</f>
        <v>77000</v>
      </c>
      <c r="Q47" s="42">
        <f>K47+N47</f>
        <v>38800</v>
      </c>
    </row>
    <row r="48" spans="1:17" s="45" customFormat="1" ht="115.4" customHeight="1">
      <c r="A48" s="54">
        <f>A47+1</f>
        <v>43</v>
      </c>
      <c r="B48" s="94" t="s">
        <v>452</v>
      </c>
      <c r="C48" s="94" t="s">
        <v>451</v>
      </c>
      <c r="D48" s="57"/>
      <c r="E48" s="95" t="s">
        <v>23</v>
      </c>
      <c r="F48" s="95" t="s">
        <v>47</v>
      </c>
      <c r="G48" s="57"/>
      <c r="H48" s="57"/>
      <c r="I48" s="46"/>
      <c r="J48" s="46"/>
      <c r="K48" s="46"/>
      <c r="L48" s="46"/>
      <c r="M48" s="46"/>
      <c r="N48" s="46"/>
      <c r="O48" s="42">
        <f>I48+L48</f>
        <v>0</v>
      </c>
      <c r="P48" s="42">
        <f>J48+M48</f>
        <v>0</v>
      </c>
      <c r="Q48" s="42">
        <f>K48+N48</f>
        <v>0</v>
      </c>
    </row>
    <row r="49" spans="1:17" s="45" customFormat="1" ht="115.4" customHeight="1">
      <c r="A49" s="54">
        <f>A48+1</f>
        <v>44</v>
      </c>
      <c r="B49" s="100" t="s">
        <v>450</v>
      </c>
      <c r="C49" s="58" t="s">
        <v>449</v>
      </c>
      <c r="D49" s="49"/>
      <c r="E49" s="57" t="s">
        <v>174</v>
      </c>
      <c r="F49" s="95" t="s">
        <v>47</v>
      </c>
      <c r="G49" s="57"/>
      <c r="H49" s="57"/>
      <c r="I49" s="46"/>
      <c r="J49" s="46"/>
      <c r="K49" s="46"/>
      <c r="L49" s="46"/>
      <c r="M49" s="46"/>
      <c r="N49" s="46"/>
      <c r="O49" s="42">
        <f>I49+L49</f>
        <v>0</v>
      </c>
      <c r="P49" s="42">
        <f>J49+M49</f>
        <v>0</v>
      </c>
      <c r="Q49" s="42">
        <f>K49+N49</f>
        <v>0</v>
      </c>
    </row>
    <row r="50" spans="1:17" s="45" customFormat="1" ht="115.4" customHeight="1">
      <c r="A50" s="54">
        <f>A49+1</f>
        <v>45</v>
      </c>
      <c r="B50" s="39" t="s">
        <v>448</v>
      </c>
      <c r="C50" s="59"/>
      <c r="D50" s="56"/>
      <c r="E50" s="56"/>
      <c r="F50" s="95" t="s">
        <v>47</v>
      </c>
      <c r="G50" s="51"/>
      <c r="H50" s="51"/>
      <c r="I50" s="46"/>
      <c r="J50" s="107"/>
      <c r="K50" s="107"/>
      <c r="L50" s="46"/>
      <c r="M50" s="107"/>
      <c r="N50" s="107"/>
      <c r="O50" s="42">
        <f>I50+L50</f>
        <v>0</v>
      </c>
      <c r="P50" s="42">
        <f>J50+M50</f>
        <v>0</v>
      </c>
      <c r="Q50" s="42">
        <f>K50+N50</f>
        <v>0</v>
      </c>
    </row>
    <row r="51" spans="1:17" s="45" customFormat="1" ht="115.4" customHeight="1">
      <c r="A51" s="54">
        <f>A50+1</f>
        <v>46</v>
      </c>
      <c r="B51" s="77" t="s">
        <v>447</v>
      </c>
      <c r="C51" s="154" t="s">
        <v>446</v>
      </c>
      <c r="D51" s="56"/>
      <c r="E51" s="56"/>
      <c r="F51" s="95" t="s">
        <v>47</v>
      </c>
      <c r="G51" s="61"/>
      <c r="H51" s="61"/>
      <c r="I51" s="46"/>
      <c r="J51" s="107"/>
      <c r="K51" s="107"/>
      <c r="L51" s="46"/>
      <c r="M51" s="107"/>
      <c r="N51" s="107"/>
      <c r="O51" s="42">
        <f>I51+L51</f>
        <v>0</v>
      </c>
      <c r="P51" s="42">
        <f>J51+M51</f>
        <v>0</v>
      </c>
      <c r="Q51" s="42">
        <f>K51+N51</f>
        <v>0</v>
      </c>
    </row>
    <row r="52" spans="1:17" s="45" customFormat="1" ht="115.4" customHeight="1">
      <c r="A52" s="54">
        <f>A51+1</f>
        <v>47</v>
      </c>
      <c r="B52" s="77" t="s">
        <v>445</v>
      </c>
      <c r="C52" s="154" t="s">
        <v>444</v>
      </c>
      <c r="D52" s="56"/>
      <c r="E52" s="56"/>
      <c r="F52" s="95" t="s">
        <v>47</v>
      </c>
      <c r="G52" s="61"/>
      <c r="H52" s="61"/>
      <c r="I52" s="46"/>
      <c r="J52" s="107"/>
      <c r="K52" s="107"/>
      <c r="L52" s="46"/>
      <c r="M52" s="107"/>
      <c r="N52" s="107"/>
      <c r="O52" s="42">
        <f>I52+L52</f>
        <v>0</v>
      </c>
      <c r="P52" s="42">
        <f>J52+M52</f>
        <v>0</v>
      </c>
      <c r="Q52" s="42">
        <f>K52+N52</f>
        <v>0</v>
      </c>
    </row>
    <row r="53" spans="1:17" s="45" customFormat="1" ht="75" customHeight="1">
      <c r="A53" s="54">
        <f>A52+1</f>
        <v>48</v>
      </c>
      <c r="B53" s="62" t="s">
        <v>443</v>
      </c>
      <c r="C53" s="109"/>
      <c r="D53" s="105"/>
      <c r="E53" s="135" t="s">
        <v>23</v>
      </c>
      <c r="F53" s="49" t="s">
        <v>21</v>
      </c>
      <c r="G53" s="61"/>
      <c r="H53" s="61"/>
      <c r="I53" s="46"/>
      <c r="J53" s="107"/>
      <c r="K53" s="107"/>
      <c r="L53" s="46"/>
      <c r="M53" s="107"/>
      <c r="N53" s="107"/>
      <c r="O53" s="42">
        <v>40000</v>
      </c>
      <c r="P53" s="42">
        <v>40000</v>
      </c>
      <c r="Q53" s="42">
        <f>K53+N53</f>
        <v>0</v>
      </c>
    </row>
    <row r="54" spans="1:17" s="45" customFormat="1" ht="49.5" customHeight="1">
      <c r="A54" s="54">
        <f>A53+1</f>
        <v>49</v>
      </c>
      <c r="B54" s="94" t="s">
        <v>442</v>
      </c>
      <c r="C54" s="93" t="s">
        <v>441</v>
      </c>
      <c r="D54" s="98" t="s">
        <v>440</v>
      </c>
      <c r="E54" s="84" t="s">
        <v>23</v>
      </c>
      <c r="F54" s="84" t="s">
        <v>56</v>
      </c>
      <c r="G54" s="57"/>
      <c r="H54" s="57"/>
      <c r="I54" s="46"/>
      <c r="J54" s="46"/>
      <c r="K54" s="46"/>
      <c r="L54" s="46"/>
      <c r="M54" s="46"/>
      <c r="N54" s="46"/>
      <c r="O54" s="42">
        <f>I54+L54</f>
        <v>0</v>
      </c>
      <c r="P54" s="42">
        <f>J54+M54</f>
        <v>0</v>
      </c>
      <c r="Q54" s="42">
        <f>K54+N54</f>
        <v>0</v>
      </c>
    </row>
    <row r="55" spans="1:17" s="45" customFormat="1" ht="83" customHeight="1">
      <c r="A55" s="54">
        <f>A54+1</f>
        <v>50</v>
      </c>
      <c r="B55" s="94" t="s">
        <v>73</v>
      </c>
      <c r="C55" s="93" t="s">
        <v>439</v>
      </c>
      <c r="D55" s="95"/>
      <c r="E55" s="84" t="s">
        <v>23</v>
      </c>
      <c r="F55" s="84" t="s">
        <v>56</v>
      </c>
      <c r="G55" s="57"/>
      <c r="H55" s="57"/>
      <c r="I55" s="46"/>
      <c r="J55" s="46"/>
      <c r="K55" s="46"/>
      <c r="L55" s="46"/>
      <c r="M55" s="46"/>
      <c r="N55" s="46"/>
      <c r="O55" s="42">
        <f>I55+L55</f>
        <v>0</v>
      </c>
      <c r="P55" s="42">
        <f>J55+M55</f>
        <v>0</v>
      </c>
      <c r="Q55" s="42">
        <f>K55+N55</f>
        <v>0</v>
      </c>
    </row>
    <row r="56" spans="1:17" s="45" customFormat="1" ht="77.25" customHeight="1">
      <c r="A56" s="54">
        <f>A55+1</f>
        <v>51</v>
      </c>
      <c r="B56" s="94" t="s">
        <v>438</v>
      </c>
      <c r="C56" s="93" t="s">
        <v>437</v>
      </c>
      <c r="D56" s="95"/>
      <c r="E56" s="84" t="s">
        <v>23</v>
      </c>
      <c r="F56" s="84" t="s">
        <v>56</v>
      </c>
      <c r="G56" s="57"/>
      <c r="H56" s="57"/>
      <c r="I56" s="46"/>
      <c r="J56" s="46"/>
      <c r="K56" s="46"/>
      <c r="L56" s="46"/>
      <c r="M56" s="46"/>
      <c r="N56" s="46"/>
      <c r="O56" s="42">
        <f>I56+L56</f>
        <v>0</v>
      </c>
      <c r="P56" s="42">
        <f>J56+M56</f>
        <v>0</v>
      </c>
      <c r="Q56" s="42">
        <f>K56+N56</f>
        <v>0</v>
      </c>
    </row>
    <row r="57" spans="1:17" s="45" customFormat="1" ht="109.5" customHeight="1">
      <c r="A57" s="54">
        <f>A56+1</f>
        <v>52</v>
      </c>
      <c r="B57" s="94" t="s">
        <v>436</v>
      </c>
      <c r="C57" s="58" t="s">
        <v>435</v>
      </c>
      <c r="D57" s="49"/>
      <c r="E57" s="49" t="s">
        <v>23</v>
      </c>
      <c r="F57" s="95" t="s">
        <v>163</v>
      </c>
      <c r="G57" s="57"/>
      <c r="H57" s="57"/>
      <c r="I57" s="73"/>
      <c r="J57" s="73"/>
      <c r="K57" s="73"/>
      <c r="L57" s="73"/>
      <c r="M57" s="73"/>
      <c r="N57" s="73"/>
      <c r="O57" s="42">
        <f>I57+L57</f>
        <v>0</v>
      </c>
      <c r="P57" s="42">
        <f>J57+M57</f>
        <v>0</v>
      </c>
      <c r="Q57" s="42">
        <f>K57+N57</f>
        <v>0</v>
      </c>
    </row>
    <row r="58" spans="1:17" s="45" customFormat="1" ht="128.25" customHeight="1">
      <c r="A58" s="54">
        <f>A57+1</f>
        <v>53</v>
      </c>
      <c r="B58" s="93" t="s">
        <v>434</v>
      </c>
      <c r="C58" s="58" t="s">
        <v>433</v>
      </c>
      <c r="D58" s="49"/>
      <c r="E58" s="49" t="s">
        <v>23</v>
      </c>
      <c r="F58" s="95" t="s">
        <v>163</v>
      </c>
      <c r="G58" s="49"/>
      <c r="H58" s="49"/>
      <c r="I58" s="73"/>
      <c r="J58" s="73"/>
      <c r="K58" s="73"/>
      <c r="L58" s="46"/>
      <c r="M58" s="46"/>
      <c r="N58" s="46"/>
      <c r="O58" s="42">
        <f>I58+L58</f>
        <v>0</v>
      </c>
      <c r="P58" s="42">
        <f>J58+M58</f>
        <v>0</v>
      </c>
      <c r="Q58" s="42">
        <f>K58+N58</f>
        <v>0</v>
      </c>
    </row>
    <row r="59" spans="1:17" s="45" customFormat="1" ht="54.75" customHeight="1">
      <c r="A59" s="54">
        <f>A58+1</f>
        <v>54</v>
      </c>
      <c r="B59" s="154" t="s">
        <v>432</v>
      </c>
      <c r="C59" s="58" t="s">
        <v>431</v>
      </c>
      <c r="D59" s="49"/>
      <c r="E59" s="49" t="s">
        <v>23</v>
      </c>
      <c r="F59" s="95" t="s">
        <v>163</v>
      </c>
      <c r="G59" s="56"/>
      <c r="H59" s="56"/>
      <c r="I59" s="73"/>
      <c r="J59" s="73"/>
      <c r="K59" s="73"/>
      <c r="L59" s="46"/>
      <c r="M59" s="46"/>
      <c r="N59" s="46"/>
      <c r="O59" s="42">
        <f>I59+L59</f>
        <v>0</v>
      </c>
      <c r="P59" s="42">
        <f>J59+M59</f>
        <v>0</v>
      </c>
      <c r="Q59" s="42">
        <f>K59+N59</f>
        <v>0</v>
      </c>
    </row>
    <row r="60" spans="1:17" s="111" customFormat="1" ht="115.4" hidden="1" customHeight="1">
      <c r="A60" s="119">
        <f>A59+1</f>
        <v>55</v>
      </c>
      <c r="B60" s="118" t="s">
        <v>430</v>
      </c>
      <c r="C60" s="153"/>
      <c r="D60" s="152"/>
      <c r="E60" s="152" t="s">
        <v>174</v>
      </c>
      <c r="F60" s="152" t="s">
        <v>26</v>
      </c>
      <c r="G60" s="114"/>
      <c r="H60" s="114"/>
      <c r="I60" s="151">
        <v>55649</v>
      </c>
      <c r="J60" s="151">
        <v>13149</v>
      </c>
      <c r="K60" s="151">
        <v>42500</v>
      </c>
      <c r="L60" s="113"/>
      <c r="M60" s="113"/>
      <c r="N60" s="113"/>
      <c r="O60" s="112">
        <f>I60+L60</f>
        <v>55649</v>
      </c>
      <c r="P60" s="112">
        <f>J60+M60</f>
        <v>13149</v>
      </c>
      <c r="Q60" s="112">
        <f>K60+N60</f>
        <v>42500</v>
      </c>
    </row>
    <row r="61" spans="1:17" s="45" customFormat="1" ht="115.4" customHeight="1">
      <c r="A61" s="54">
        <f>A60+1</f>
        <v>56</v>
      </c>
      <c r="B61" s="77" t="s">
        <v>429</v>
      </c>
      <c r="C61" s="59"/>
      <c r="D61" s="56" t="s">
        <v>428</v>
      </c>
      <c r="E61" s="56" t="s">
        <v>23</v>
      </c>
      <c r="F61" s="56" t="s">
        <v>26</v>
      </c>
      <c r="G61" s="61"/>
      <c r="H61" s="61"/>
      <c r="I61" s="150"/>
      <c r="J61" s="150"/>
      <c r="K61" s="150"/>
      <c r="L61" s="46"/>
      <c r="M61" s="46"/>
      <c r="N61" s="46"/>
      <c r="O61" s="42">
        <v>30000</v>
      </c>
      <c r="P61" s="42">
        <v>30000</v>
      </c>
      <c r="Q61" s="42">
        <f>K61+N61</f>
        <v>0</v>
      </c>
    </row>
    <row r="62" spans="1:17" s="45" customFormat="1" ht="115.4" customHeight="1">
      <c r="A62" s="54">
        <f>A61+1</f>
        <v>57</v>
      </c>
      <c r="B62" s="77" t="s">
        <v>427</v>
      </c>
      <c r="C62" s="59"/>
      <c r="D62" s="56"/>
      <c r="E62" s="56" t="s">
        <v>23</v>
      </c>
      <c r="F62" s="149" t="s">
        <v>91</v>
      </c>
      <c r="G62" s="61"/>
      <c r="H62" s="61"/>
      <c r="I62" s="46"/>
      <c r="J62" s="46"/>
      <c r="K62" s="107">
        <v>0</v>
      </c>
      <c r="L62" s="46"/>
      <c r="M62" s="46"/>
      <c r="N62" s="46"/>
      <c r="O62" s="42">
        <f>I62+L62</f>
        <v>0</v>
      </c>
      <c r="P62" s="42">
        <f>J62+M62</f>
        <v>0</v>
      </c>
      <c r="Q62" s="42">
        <f>K62+N62</f>
        <v>0</v>
      </c>
    </row>
    <row r="63" spans="1:17" s="45" customFormat="1" ht="115.4" customHeight="1">
      <c r="A63" s="54">
        <f>A62+1</f>
        <v>58</v>
      </c>
      <c r="B63" s="62" t="s">
        <v>426</v>
      </c>
      <c r="C63" s="59" t="s">
        <v>425</v>
      </c>
      <c r="D63" s="56"/>
      <c r="E63" s="56" t="s">
        <v>23</v>
      </c>
      <c r="F63" s="56" t="s">
        <v>91</v>
      </c>
      <c r="G63" s="61"/>
      <c r="H63" s="61"/>
      <c r="I63" s="46"/>
      <c r="J63" s="46"/>
      <c r="K63" s="46"/>
      <c r="L63" s="46"/>
      <c r="M63" s="46"/>
      <c r="N63" s="46"/>
      <c r="O63" s="42">
        <f>I63+L63</f>
        <v>0</v>
      </c>
      <c r="P63" s="42">
        <f>J63+M63</f>
        <v>0</v>
      </c>
      <c r="Q63" s="42">
        <f>K63+N63</f>
        <v>0</v>
      </c>
    </row>
    <row r="64" spans="1:17" s="45" customFormat="1" ht="115.4" customHeight="1">
      <c r="A64" s="54">
        <f>A63+1</f>
        <v>59</v>
      </c>
      <c r="B64" s="77" t="s">
        <v>424</v>
      </c>
      <c r="C64" s="59" t="s">
        <v>423</v>
      </c>
      <c r="D64" s="56"/>
      <c r="E64" s="56" t="s">
        <v>23</v>
      </c>
      <c r="F64" s="149" t="s">
        <v>91</v>
      </c>
      <c r="G64" s="61"/>
      <c r="H64" s="61"/>
      <c r="I64" s="46"/>
      <c r="J64" s="46"/>
      <c r="K64" s="46"/>
      <c r="L64" s="46"/>
      <c r="M64" s="46"/>
      <c r="N64" s="46"/>
      <c r="O64" s="42">
        <f>I64+L64</f>
        <v>0</v>
      </c>
      <c r="P64" s="42">
        <f>J64+M64</f>
        <v>0</v>
      </c>
      <c r="Q64" s="42">
        <f>K64+N64</f>
        <v>0</v>
      </c>
    </row>
    <row r="65" spans="1:17" s="45" customFormat="1" ht="115.4" customHeight="1">
      <c r="A65" s="54">
        <f>A64+1</f>
        <v>60</v>
      </c>
      <c r="B65" s="77" t="s">
        <v>422</v>
      </c>
      <c r="C65" s="59" t="s">
        <v>421</v>
      </c>
      <c r="D65" s="56"/>
      <c r="E65" s="56" t="s">
        <v>23</v>
      </c>
      <c r="F65" s="149" t="s">
        <v>91</v>
      </c>
      <c r="G65" s="61"/>
      <c r="H65" s="61"/>
      <c r="I65" s="46"/>
      <c r="J65" s="46"/>
      <c r="K65" s="46"/>
      <c r="L65" s="46"/>
      <c r="M65" s="46"/>
      <c r="N65" s="46"/>
      <c r="O65" s="42">
        <f>I65+L65</f>
        <v>0</v>
      </c>
      <c r="P65" s="42">
        <f>J65+M65</f>
        <v>0</v>
      </c>
      <c r="Q65" s="42">
        <f>K65+N65</f>
        <v>0</v>
      </c>
    </row>
    <row r="66" spans="1:17" s="45" customFormat="1" ht="115.4" customHeight="1">
      <c r="A66" s="54">
        <f>A65+1</f>
        <v>61</v>
      </c>
      <c r="B66" s="77" t="s">
        <v>420</v>
      </c>
      <c r="C66" s="59"/>
      <c r="D66" s="56"/>
      <c r="E66" s="56" t="s">
        <v>23</v>
      </c>
      <c r="F66" s="149" t="s">
        <v>91</v>
      </c>
      <c r="G66" s="61"/>
      <c r="H66" s="61"/>
      <c r="I66" s="46"/>
      <c r="J66" s="46"/>
      <c r="K66" s="46"/>
      <c r="L66" s="46"/>
      <c r="M66" s="46"/>
      <c r="N66" s="46"/>
      <c r="O66" s="42">
        <f>I66+L66</f>
        <v>0</v>
      </c>
      <c r="P66" s="42">
        <f>J66+M66</f>
        <v>0</v>
      </c>
      <c r="Q66" s="42">
        <f>K66+N66</f>
        <v>0</v>
      </c>
    </row>
    <row r="67" spans="1:17" s="45" customFormat="1" ht="115.4" customHeight="1">
      <c r="A67" s="54">
        <f>A66+1</f>
        <v>62</v>
      </c>
      <c r="B67" s="62" t="s">
        <v>87</v>
      </c>
      <c r="C67" s="59"/>
      <c r="D67" s="56"/>
      <c r="E67" s="56" t="s">
        <v>88</v>
      </c>
      <c r="F67" s="56" t="s">
        <v>91</v>
      </c>
      <c r="G67" s="61"/>
      <c r="H67" s="61"/>
      <c r="I67" s="46"/>
      <c r="J67" s="46"/>
      <c r="K67" s="46"/>
      <c r="L67" s="46"/>
      <c r="M67" s="46"/>
      <c r="N67" s="46"/>
      <c r="O67" s="42">
        <f>I67+L67</f>
        <v>0</v>
      </c>
      <c r="P67" s="42">
        <f>J67+M67</f>
        <v>0</v>
      </c>
      <c r="Q67" s="42">
        <f>K67+N67</f>
        <v>0</v>
      </c>
    </row>
    <row r="68" spans="1:17" s="45" customFormat="1" ht="115.4" customHeight="1">
      <c r="A68" s="54">
        <f>A67+1</f>
        <v>63</v>
      </c>
      <c r="B68" s="94" t="s">
        <v>419</v>
      </c>
      <c r="C68" s="93" t="s">
        <v>418</v>
      </c>
      <c r="D68" s="49" t="s">
        <v>417</v>
      </c>
      <c r="E68" s="57" t="s">
        <v>75</v>
      </c>
      <c r="F68" s="57" t="s">
        <v>109</v>
      </c>
      <c r="G68" s="57" t="s">
        <v>416</v>
      </c>
      <c r="H68" s="57"/>
      <c r="I68" s="46"/>
      <c r="J68" s="46"/>
      <c r="K68" s="46"/>
      <c r="L68" s="46"/>
      <c r="M68" s="46"/>
      <c r="N68" s="46"/>
      <c r="O68" s="42">
        <f>I68+L68</f>
        <v>0</v>
      </c>
      <c r="P68" s="42">
        <f>J68+M68</f>
        <v>0</v>
      </c>
      <c r="Q68" s="42">
        <f>K68+N68</f>
        <v>0</v>
      </c>
    </row>
    <row r="69" spans="1:17" s="45" customFormat="1" ht="115.4" customHeight="1">
      <c r="A69" s="54">
        <f>A68+1</f>
        <v>64</v>
      </c>
      <c r="B69" s="77" t="s">
        <v>415</v>
      </c>
      <c r="C69" s="58"/>
      <c r="D69" s="98" t="s">
        <v>414</v>
      </c>
      <c r="E69" s="95" t="s">
        <v>23</v>
      </c>
      <c r="F69" s="84" t="s">
        <v>401</v>
      </c>
      <c r="G69" s="61"/>
      <c r="H69" s="61"/>
      <c r="I69" s="46"/>
      <c r="J69" s="46"/>
      <c r="K69" s="46"/>
      <c r="L69" s="46"/>
      <c r="M69" s="46"/>
      <c r="N69" s="46"/>
      <c r="O69" s="42">
        <f>I69+L69</f>
        <v>0</v>
      </c>
      <c r="P69" s="42">
        <f>J69+M69</f>
        <v>0</v>
      </c>
      <c r="Q69" s="42">
        <f>K69+N69</f>
        <v>0</v>
      </c>
    </row>
    <row r="70" spans="1:17" s="45" customFormat="1" ht="115.4" customHeight="1">
      <c r="A70" s="54">
        <f>A69+1</f>
        <v>65</v>
      </c>
      <c r="B70" s="77" t="s">
        <v>413</v>
      </c>
      <c r="C70" s="58" t="s">
        <v>412</v>
      </c>
      <c r="D70" s="98" t="s">
        <v>411</v>
      </c>
      <c r="E70" s="49" t="s">
        <v>23</v>
      </c>
      <c r="F70" s="84" t="s">
        <v>401</v>
      </c>
      <c r="G70" s="61"/>
      <c r="H70" s="61"/>
      <c r="I70" s="46"/>
      <c r="J70" s="46"/>
      <c r="K70" s="46"/>
      <c r="L70" s="46"/>
      <c r="M70" s="46"/>
      <c r="N70" s="46"/>
      <c r="O70" s="42">
        <f>I70+L70</f>
        <v>0</v>
      </c>
      <c r="P70" s="42">
        <f>J70+M70</f>
        <v>0</v>
      </c>
      <c r="Q70" s="42">
        <f>K70+N70</f>
        <v>0</v>
      </c>
    </row>
    <row r="71" spans="1:17" s="45" customFormat="1" ht="115.4" customHeight="1">
      <c r="A71" s="54">
        <f>A70+1</f>
        <v>66</v>
      </c>
      <c r="B71" s="77" t="s">
        <v>410</v>
      </c>
      <c r="C71" s="58"/>
      <c r="D71" s="98" t="s">
        <v>409</v>
      </c>
      <c r="E71" s="49" t="s">
        <v>23</v>
      </c>
      <c r="F71" s="84" t="s">
        <v>401</v>
      </c>
      <c r="G71" s="61"/>
      <c r="H71" s="61"/>
      <c r="I71" s="46"/>
      <c r="J71" s="46"/>
      <c r="K71" s="46"/>
      <c r="L71" s="46"/>
      <c r="M71" s="46"/>
      <c r="N71" s="46"/>
      <c r="O71" s="42">
        <f>I71+L71</f>
        <v>0</v>
      </c>
      <c r="P71" s="42">
        <f>J71+M71</f>
        <v>0</v>
      </c>
      <c r="Q71" s="42">
        <f>K71+N71</f>
        <v>0</v>
      </c>
    </row>
    <row r="72" spans="1:17" s="45" customFormat="1" ht="115.4" customHeight="1">
      <c r="A72" s="54">
        <f>A71+1</f>
        <v>67</v>
      </c>
      <c r="B72" s="77" t="s">
        <v>408</v>
      </c>
      <c r="C72" s="58" t="s">
        <v>407</v>
      </c>
      <c r="D72" s="98" t="s">
        <v>403</v>
      </c>
      <c r="E72" s="57" t="s">
        <v>23</v>
      </c>
      <c r="F72" s="84" t="s">
        <v>401</v>
      </c>
      <c r="G72" s="61"/>
      <c r="H72" s="61"/>
      <c r="I72" s="46"/>
      <c r="J72" s="46"/>
      <c r="K72" s="46"/>
      <c r="L72" s="46"/>
      <c r="M72" s="46"/>
      <c r="N72" s="46"/>
      <c r="O72" s="42">
        <f>I72+L72</f>
        <v>0</v>
      </c>
      <c r="P72" s="42">
        <f>J72+M72</f>
        <v>0</v>
      </c>
      <c r="Q72" s="42">
        <f>K72+N72</f>
        <v>0</v>
      </c>
    </row>
    <row r="73" spans="1:17" s="45" customFormat="1" ht="115.4" customHeight="1">
      <c r="A73" s="54">
        <f>A72+1</f>
        <v>68</v>
      </c>
      <c r="B73" s="77" t="s">
        <v>406</v>
      </c>
      <c r="C73" s="58"/>
      <c r="D73" s="98" t="s">
        <v>405</v>
      </c>
      <c r="E73" s="57" t="s">
        <v>23</v>
      </c>
      <c r="F73" s="84" t="s">
        <v>401</v>
      </c>
      <c r="G73" s="61"/>
      <c r="H73" s="61"/>
      <c r="I73" s="46"/>
      <c r="J73" s="46"/>
      <c r="K73" s="46"/>
      <c r="L73" s="46"/>
      <c r="M73" s="46"/>
      <c r="N73" s="46"/>
      <c r="O73" s="42">
        <f>I73+L73</f>
        <v>0</v>
      </c>
      <c r="P73" s="42">
        <f>J73+M73</f>
        <v>0</v>
      </c>
      <c r="Q73" s="42">
        <f>K73+N73</f>
        <v>0</v>
      </c>
    </row>
    <row r="74" spans="1:17" s="45" customFormat="1" ht="115.4" customHeight="1">
      <c r="A74" s="54">
        <f>A73+1</f>
        <v>69</v>
      </c>
      <c r="B74" s="77" t="s">
        <v>404</v>
      </c>
      <c r="C74" s="58"/>
      <c r="D74" s="98"/>
      <c r="E74" s="57" t="s">
        <v>23</v>
      </c>
      <c r="F74" s="84" t="s">
        <v>401</v>
      </c>
      <c r="G74" s="61"/>
      <c r="H74" s="61"/>
      <c r="I74" s="46"/>
      <c r="J74" s="46"/>
      <c r="K74" s="46"/>
      <c r="L74" s="46"/>
      <c r="M74" s="46"/>
      <c r="N74" s="46"/>
      <c r="O74" s="42">
        <f>I74+L74</f>
        <v>0</v>
      </c>
      <c r="P74" s="42">
        <f>J74+M74</f>
        <v>0</v>
      </c>
      <c r="Q74" s="42">
        <f>K74+N74</f>
        <v>0</v>
      </c>
    </row>
    <row r="75" spans="1:17" s="45" customFormat="1" ht="115.4" customHeight="1">
      <c r="A75" s="54">
        <f>A74+1</f>
        <v>70</v>
      </c>
      <c r="B75" s="77" t="s">
        <v>403</v>
      </c>
      <c r="C75" s="58"/>
      <c r="D75" s="98" t="s">
        <v>402</v>
      </c>
      <c r="E75" s="57" t="s">
        <v>23</v>
      </c>
      <c r="F75" s="84" t="s">
        <v>401</v>
      </c>
      <c r="G75" s="61"/>
      <c r="H75" s="61"/>
      <c r="I75" s="46"/>
      <c r="J75" s="46"/>
      <c r="K75" s="46"/>
      <c r="L75" s="46"/>
      <c r="M75" s="46"/>
      <c r="N75" s="46"/>
      <c r="O75" s="42">
        <f>I75+L75</f>
        <v>0</v>
      </c>
      <c r="P75" s="42">
        <f>J75+M75</f>
        <v>0</v>
      </c>
      <c r="Q75" s="42">
        <f>K75+N75</f>
        <v>0</v>
      </c>
    </row>
    <row r="76" spans="1:17" s="45" customFormat="1" ht="115.4" customHeight="1">
      <c r="A76" s="54">
        <f>A75+1</f>
        <v>71</v>
      </c>
      <c r="B76" s="62" t="s">
        <v>399</v>
      </c>
      <c r="C76" s="62" t="s">
        <v>398</v>
      </c>
      <c r="D76" s="58" t="s">
        <v>400</v>
      </c>
      <c r="E76" s="57" t="s">
        <v>183</v>
      </c>
      <c r="F76" s="57" t="s">
        <v>21</v>
      </c>
      <c r="G76" s="61"/>
      <c r="H76" s="61"/>
      <c r="I76" s="46"/>
      <c r="J76" s="46"/>
      <c r="K76" s="46"/>
      <c r="L76" s="46"/>
      <c r="M76" s="46"/>
      <c r="N76" s="46"/>
      <c r="O76" s="42">
        <v>40000</v>
      </c>
      <c r="P76" s="42">
        <v>20000</v>
      </c>
      <c r="Q76" s="42">
        <f>K76+N76</f>
        <v>0</v>
      </c>
    </row>
    <row r="77" spans="1:17" s="45" customFormat="1" ht="115.4" customHeight="1">
      <c r="A77" s="54">
        <f>A76+1</f>
        <v>72</v>
      </c>
      <c r="B77" s="62" t="s">
        <v>399</v>
      </c>
      <c r="C77" s="62" t="s">
        <v>398</v>
      </c>
      <c r="D77" s="57"/>
      <c r="E77" s="57"/>
      <c r="F77" s="57" t="s">
        <v>21</v>
      </c>
      <c r="G77" s="61"/>
      <c r="H77" s="61"/>
      <c r="I77" s="46"/>
      <c r="J77" s="46"/>
      <c r="K77" s="46"/>
      <c r="L77" s="46"/>
      <c r="M77" s="46"/>
      <c r="N77" s="46"/>
      <c r="O77" s="42">
        <f>I77+L77</f>
        <v>0</v>
      </c>
      <c r="P77" s="42">
        <f>J77+M77</f>
        <v>0</v>
      </c>
      <c r="Q77" s="42">
        <f>K77+N77</f>
        <v>0</v>
      </c>
    </row>
    <row r="78" spans="1:17" s="45" customFormat="1" ht="115.4" customHeight="1">
      <c r="A78" s="54">
        <f>A77+1</f>
        <v>73</v>
      </c>
      <c r="B78" s="62" t="s">
        <v>397</v>
      </c>
      <c r="C78" s="96" t="s">
        <v>396</v>
      </c>
      <c r="D78" s="100" t="s">
        <v>395</v>
      </c>
      <c r="E78" s="57" t="s">
        <v>23</v>
      </c>
      <c r="F78" s="57" t="s">
        <v>21</v>
      </c>
      <c r="G78" s="61"/>
      <c r="H78" s="61"/>
      <c r="I78" s="46"/>
      <c r="J78" s="46"/>
      <c r="K78" s="46"/>
      <c r="L78" s="46"/>
      <c r="M78" s="46"/>
      <c r="N78" s="46"/>
      <c r="O78" s="42">
        <v>20000</v>
      </c>
      <c r="P78" s="42">
        <v>10000</v>
      </c>
      <c r="Q78" s="42">
        <f>K78+N78</f>
        <v>0</v>
      </c>
    </row>
    <row r="79" spans="1:17" s="45" customFormat="1" ht="115.4" customHeight="1">
      <c r="A79" s="54">
        <f>A78+1</f>
        <v>74</v>
      </c>
      <c r="B79" s="94" t="s">
        <v>230</v>
      </c>
      <c r="C79" s="93" t="s">
        <v>229</v>
      </c>
      <c r="D79" s="95"/>
      <c r="E79" s="84" t="s">
        <v>23</v>
      </c>
      <c r="F79" s="84" t="s">
        <v>56</v>
      </c>
      <c r="G79" s="57"/>
      <c r="H79" s="57"/>
      <c r="I79" s="46"/>
      <c r="J79" s="46"/>
      <c r="K79" s="46"/>
      <c r="L79" s="46"/>
      <c r="M79" s="46"/>
      <c r="N79" s="46"/>
      <c r="O79" s="42">
        <f>I79+L79</f>
        <v>0</v>
      </c>
      <c r="P79" s="42">
        <f>J79+M79</f>
        <v>0</v>
      </c>
      <c r="Q79" s="42">
        <f>K79+N79</f>
        <v>0</v>
      </c>
    </row>
    <row r="80" spans="1:17" s="45" customFormat="1" ht="115.4" customHeight="1">
      <c r="A80" s="54">
        <f>A79+1</f>
        <v>75</v>
      </c>
      <c r="B80" s="94" t="s">
        <v>394</v>
      </c>
      <c r="C80" s="58" t="s">
        <v>393</v>
      </c>
      <c r="D80" s="49" t="s">
        <v>392</v>
      </c>
      <c r="E80" s="57" t="s">
        <v>23</v>
      </c>
      <c r="F80" s="57" t="s">
        <v>109</v>
      </c>
      <c r="G80" s="57" t="s">
        <v>391</v>
      </c>
      <c r="H80" s="57"/>
      <c r="I80" s="46"/>
      <c r="J80" s="46"/>
      <c r="K80" s="46"/>
      <c r="L80" s="46"/>
      <c r="M80" s="46"/>
      <c r="N80" s="46"/>
      <c r="O80" s="42">
        <f>I80+L80</f>
        <v>0</v>
      </c>
      <c r="P80" s="42">
        <f>J80+M80</f>
        <v>0</v>
      </c>
      <c r="Q80" s="42">
        <f>K80+N80</f>
        <v>0</v>
      </c>
    </row>
    <row r="81" spans="1:17" s="45" customFormat="1" ht="115.4" customHeight="1">
      <c r="A81" s="54">
        <f>A80+1</f>
        <v>76</v>
      </c>
      <c r="B81" s="94" t="s">
        <v>390</v>
      </c>
      <c r="C81" s="58" t="s">
        <v>389</v>
      </c>
      <c r="D81" s="49" t="s">
        <v>388</v>
      </c>
      <c r="E81" s="57" t="s">
        <v>23</v>
      </c>
      <c r="F81" s="57" t="s">
        <v>109</v>
      </c>
      <c r="G81" s="57" t="s">
        <v>387</v>
      </c>
      <c r="H81" s="57"/>
      <c r="I81" s="46"/>
      <c r="J81" s="46"/>
      <c r="K81" s="46"/>
      <c r="L81" s="46"/>
      <c r="M81" s="46"/>
      <c r="N81" s="46"/>
      <c r="O81" s="42">
        <f>I81+L81</f>
        <v>0</v>
      </c>
      <c r="P81" s="42">
        <f>J81+M81</f>
        <v>0</v>
      </c>
      <c r="Q81" s="42">
        <f>K81+N81</f>
        <v>0</v>
      </c>
    </row>
    <row r="82" spans="1:17" s="45" customFormat="1" ht="115.4" customHeight="1">
      <c r="A82" s="54">
        <f>A81+1</f>
        <v>77</v>
      </c>
      <c r="B82" s="94" t="s">
        <v>386</v>
      </c>
      <c r="C82" s="58" t="s">
        <v>385</v>
      </c>
      <c r="D82" s="49"/>
      <c r="E82" s="57" t="s">
        <v>183</v>
      </c>
      <c r="F82" s="57" t="s">
        <v>109</v>
      </c>
      <c r="G82" s="57" t="s">
        <v>384</v>
      </c>
      <c r="H82" s="57"/>
      <c r="I82" s="46"/>
      <c r="J82" s="46"/>
      <c r="K82" s="46"/>
      <c r="L82" s="46"/>
      <c r="M82" s="46"/>
      <c r="N82" s="46"/>
      <c r="O82" s="42">
        <f>I82+L82</f>
        <v>0</v>
      </c>
      <c r="P82" s="42">
        <f>J82+M82</f>
        <v>0</v>
      </c>
      <c r="Q82" s="42">
        <f>K82+N82</f>
        <v>0</v>
      </c>
    </row>
    <row r="83" spans="1:17" s="45" customFormat="1" ht="115.4" customHeight="1">
      <c r="A83" s="54">
        <f>A82+1</f>
        <v>78</v>
      </c>
      <c r="B83" s="94" t="s">
        <v>383</v>
      </c>
      <c r="C83" s="58" t="s">
        <v>382</v>
      </c>
      <c r="D83" s="49" t="s">
        <v>381</v>
      </c>
      <c r="E83" s="57" t="s">
        <v>174</v>
      </c>
      <c r="F83" s="57" t="s">
        <v>109</v>
      </c>
      <c r="G83" s="57" t="s">
        <v>380</v>
      </c>
      <c r="H83" s="57"/>
      <c r="I83" s="46"/>
      <c r="J83" s="46"/>
      <c r="K83" s="46"/>
      <c r="L83" s="46"/>
      <c r="M83" s="46"/>
      <c r="N83" s="46"/>
      <c r="O83" s="42">
        <f>I83+L83</f>
        <v>0</v>
      </c>
      <c r="P83" s="42">
        <f>J83+M83</f>
        <v>0</v>
      </c>
      <c r="Q83" s="42">
        <f>K83+N83</f>
        <v>0</v>
      </c>
    </row>
    <row r="84" spans="1:17" s="45" customFormat="1" ht="115.4" customHeight="1">
      <c r="A84" s="54">
        <f>A83+1</f>
        <v>79</v>
      </c>
      <c r="B84" s="94" t="s">
        <v>379</v>
      </c>
      <c r="C84" s="58" t="s">
        <v>378</v>
      </c>
      <c r="D84" s="49" t="s">
        <v>377</v>
      </c>
      <c r="E84" s="56" t="s">
        <v>88</v>
      </c>
      <c r="F84" s="57" t="s">
        <v>109</v>
      </c>
      <c r="G84" s="57" t="s">
        <v>376</v>
      </c>
      <c r="H84" s="57"/>
      <c r="I84" s="46"/>
      <c r="J84" s="46"/>
      <c r="K84" s="46"/>
      <c r="L84" s="46"/>
      <c r="M84" s="46"/>
      <c r="N84" s="46"/>
      <c r="O84" s="42">
        <f>I84+L84</f>
        <v>0</v>
      </c>
      <c r="P84" s="42">
        <f>J84+M84</f>
        <v>0</v>
      </c>
      <c r="Q84" s="42">
        <f>K84+N84</f>
        <v>0</v>
      </c>
    </row>
    <row r="85" spans="1:17" s="45" customFormat="1" ht="115.4" customHeight="1">
      <c r="A85" s="54">
        <f>A84+1</f>
        <v>80</v>
      </c>
      <c r="B85" s="94" t="s">
        <v>375</v>
      </c>
      <c r="C85" s="58" t="s">
        <v>374</v>
      </c>
      <c r="D85" s="49"/>
      <c r="E85" s="57" t="s">
        <v>23</v>
      </c>
      <c r="F85" s="57" t="s">
        <v>109</v>
      </c>
      <c r="G85" s="57" t="s">
        <v>373</v>
      </c>
      <c r="H85" s="57"/>
      <c r="I85" s="46"/>
      <c r="J85" s="46"/>
      <c r="K85" s="46"/>
      <c r="L85" s="46"/>
      <c r="M85" s="46"/>
      <c r="N85" s="46"/>
      <c r="O85" s="42">
        <f>I85+L85</f>
        <v>0</v>
      </c>
      <c r="P85" s="42">
        <f>J85+M85</f>
        <v>0</v>
      </c>
      <c r="Q85" s="42">
        <f>K85+N85</f>
        <v>0</v>
      </c>
    </row>
    <row r="86" spans="1:17" s="45" customFormat="1" ht="115.4" customHeight="1">
      <c r="A86" s="54">
        <f>A85+1</f>
        <v>81</v>
      </c>
      <c r="B86" s="96" t="s">
        <v>372</v>
      </c>
      <c r="C86" s="58" t="s">
        <v>67</v>
      </c>
      <c r="D86" s="49"/>
      <c r="E86" s="57"/>
      <c r="F86" s="57" t="s">
        <v>311</v>
      </c>
      <c r="G86" s="51" t="s">
        <v>371</v>
      </c>
      <c r="H86" s="51"/>
      <c r="I86" s="46">
        <v>10402.576283325827</v>
      </c>
      <c r="J86" s="46">
        <v>10402.576283325827</v>
      </c>
      <c r="K86" s="46">
        <v>0</v>
      </c>
      <c r="L86" s="124"/>
      <c r="M86" s="124"/>
      <c r="N86" s="124"/>
      <c r="O86" s="42">
        <f>I86+L86</f>
        <v>10402.576283325827</v>
      </c>
      <c r="P86" s="42">
        <f>J86+M86</f>
        <v>10402.576283325827</v>
      </c>
      <c r="Q86" s="42">
        <f>K86+N86</f>
        <v>0</v>
      </c>
    </row>
    <row r="87" spans="1:17" s="45" customFormat="1" ht="115.4" customHeight="1">
      <c r="A87" s="54">
        <f>A86+1</f>
        <v>82</v>
      </c>
      <c r="B87" s="100" t="s">
        <v>370</v>
      </c>
      <c r="C87" s="58" t="s">
        <v>318</v>
      </c>
      <c r="D87" s="49"/>
      <c r="E87" s="57"/>
      <c r="F87" s="57" t="s">
        <v>311</v>
      </c>
      <c r="G87" s="57" t="s">
        <v>369</v>
      </c>
      <c r="H87" s="57"/>
      <c r="I87" s="46">
        <v>222918.50386933426</v>
      </c>
      <c r="J87" s="46">
        <v>137584.41149801249</v>
      </c>
      <c r="K87" s="46">
        <v>0</v>
      </c>
      <c r="L87" s="124"/>
      <c r="M87" s="124"/>
      <c r="N87" s="124"/>
      <c r="O87" s="42">
        <f>I87+L87</f>
        <v>222918.50386933426</v>
      </c>
      <c r="P87" s="42">
        <f>J87+M87</f>
        <v>137584.41149801249</v>
      </c>
      <c r="Q87" s="42">
        <f>K87+N87</f>
        <v>0</v>
      </c>
    </row>
    <row r="88" spans="1:17" s="45" customFormat="1" ht="115.4" customHeight="1">
      <c r="A88" s="54">
        <f>A87+1</f>
        <v>83</v>
      </c>
      <c r="B88" s="110" t="s">
        <v>360</v>
      </c>
      <c r="C88" s="137" t="s">
        <v>368</v>
      </c>
      <c r="D88" s="74" t="s">
        <v>367</v>
      </c>
      <c r="E88" s="74" t="s">
        <v>23</v>
      </c>
      <c r="F88" s="95" t="s">
        <v>163</v>
      </c>
      <c r="G88" s="97" t="s">
        <v>366</v>
      </c>
      <c r="H88" s="97" t="s">
        <v>365</v>
      </c>
      <c r="I88" s="132">
        <v>47768.250829143057</v>
      </c>
      <c r="J88" s="132">
        <v>29482.373892431249</v>
      </c>
      <c r="K88" s="46"/>
      <c r="L88" s="64">
        <v>42500</v>
      </c>
      <c r="M88" s="73"/>
      <c r="N88" s="64">
        <f>L88-M88</f>
        <v>42500</v>
      </c>
      <c r="O88" s="42">
        <f>I88+L88</f>
        <v>90268.250829143057</v>
      </c>
      <c r="P88" s="42">
        <f>J88+M88</f>
        <v>29482.373892431249</v>
      </c>
      <c r="Q88" s="42">
        <f>K88+N88</f>
        <v>42500</v>
      </c>
    </row>
    <row r="89" spans="1:17" s="45" customFormat="1" ht="115.4" customHeight="1">
      <c r="A89" s="54">
        <f>A88+1</f>
        <v>84</v>
      </c>
      <c r="B89" s="110" t="s">
        <v>359</v>
      </c>
      <c r="C89" s="137" t="s">
        <v>364</v>
      </c>
      <c r="D89" s="49"/>
      <c r="E89" s="74" t="s">
        <v>23</v>
      </c>
      <c r="F89" s="95" t="s">
        <v>163</v>
      </c>
      <c r="G89" s="97" t="s">
        <v>363</v>
      </c>
      <c r="H89" s="97" t="s">
        <v>362</v>
      </c>
      <c r="I89" s="132">
        <v>2547640.044220963</v>
      </c>
      <c r="J89" s="132">
        <v>1572393.2742630001</v>
      </c>
      <c r="K89" s="46"/>
      <c r="L89" s="73"/>
      <c r="M89" s="73"/>
      <c r="N89" s="73"/>
      <c r="O89" s="42">
        <f>I89+L89</f>
        <v>2547640.044220963</v>
      </c>
      <c r="P89" s="42">
        <f>J89+M89</f>
        <v>1572393.2742630001</v>
      </c>
      <c r="Q89" s="42">
        <f>K89+N89</f>
        <v>0</v>
      </c>
    </row>
    <row r="90" spans="1:17" s="45" customFormat="1" ht="115.4" customHeight="1">
      <c r="A90" s="54">
        <f>A89+1</f>
        <v>85</v>
      </c>
      <c r="B90" s="110" t="s">
        <v>358</v>
      </c>
      <c r="C90" s="137" t="s">
        <v>361</v>
      </c>
      <c r="D90" s="49"/>
      <c r="E90" s="74" t="s">
        <v>23</v>
      </c>
      <c r="F90" s="95" t="s">
        <v>163</v>
      </c>
      <c r="G90" s="61"/>
      <c r="H90" s="61"/>
      <c r="I90" s="132">
        <v>47768.250829143057</v>
      </c>
      <c r="J90" s="132">
        <v>29482.373892431249</v>
      </c>
      <c r="K90" s="46"/>
      <c r="L90" s="73"/>
      <c r="M90" s="73"/>
      <c r="N90" s="73"/>
      <c r="O90" s="42">
        <f>I90+L90</f>
        <v>47768.250829143057</v>
      </c>
      <c r="P90" s="42">
        <f>J90+M90</f>
        <v>29482.373892431249</v>
      </c>
      <c r="Q90" s="42">
        <f>K90+N90</f>
        <v>0</v>
      </c>
    </row>
    <row r="91" spans="1:17" s="78" customFormat="1" ht="115.4" hidden="1" customHeight="1">
      <c r="A91" s="54">
        <f>A90+1</f>
        <v>86</v>
      </c>
      <c r="B91" s="146" t="s">
        <v>360</v>
      </c>
      <c r="C91" s="81" t="s">
        <v>318</v>
      </c>
      <c r="D91" s="81"/>
      <c r="E91" s="145" t="s">
        <v>23</v>
      </c>
      <c r="F91" s="148"/>
      <c r="G91" s="80"/>
      <c r="H91" s="80"/>
      <c r="I91" s="79"/>
      <c r="J91" s="147"/>
      <c r="K91" s="147"/>
      <c r="L91" s="140">
        <v>800</v>
      </c>
      <c r="M91" s="139">
        <v>0</v>
      </c>
      <c r="N91" s="139">
        <v>800</v>
      </c>
      <c r="O91" s="42">
        <f>I91+L91</f>
        <v>800</v>
      </c>
      <c r="P91" s="42">
        <f>J91+M91</f>
        <v>0</v>
      </c>
      <c r="Q91" s="42">
        <f>K91+N91</f>
        <v>800</v>
      </c>
    </row>
    <row r="92" spans="1:17" s="78" customFormat="1" ht="115.4" hidden="1" customHeight="1">
      <c r="A92" s="54">
        <f>A91+1</f>
        <v>87</v>
      </c>
      <c r="B92" s="146" t="s">
        <v>359</v>
      </c>
      <c r="C92" s="81"/>
      <c r="D92" s="81"/>
      <c r="E92" s="145" t="s">
        <v>23</v>
      </c>
      <c r="F92" s="142"/>
      <c r="G92" s="146"/>
      <c r="H92" s="146"/>
      <c r="I92" s="147"/>
      <c r="J92" s="147"/>
      <c r="K92" s="147"/>
      <c r="L92" s="139">
        <v>25000</v>
      </c>
      <c r="M92" s="139">
        <v>0</v>
      </c>
      <c r="N92" s="139">
        <v>25000</v>
      </c>
      <c r="O92" s="42">
        <f>I92+L92</f>
        <v>25000</v>
      </c>
      <c r="P92" s="42">
        <f>J92+M92</f>
        <v>0</v>
      </c>
      <c r="Q92" s="42">
        <f>K92+N92</f>
        <v>25000</v>
      </c>
    </row>
    <row r="93" spans="1:17" s="78" customFormat="1" ht="115.4" hidden="1" customHeight="1">
      <c r="A93" s="54">
        <f>A92+1</f>
        <v>88</v>
      </c>
      <c r="B93" s="146" t="s">
        <v>358</v>
      </c>
      <c r="C93" s="81"/>
      <c r="D93" s="81"/>
      <c r="E93" s="145" t="s">
        <v>23</v>
      </c>
      <c r="F93" s="142"/>
      <c r="G93" s="80"/>
      <c r="H93" s="80"/>
      <c r="I93" s="140"/>
      <c r="J93" s="140"/>
      <c r="K93" s="140"/>
      <c r="L93" s="139">
        <v>10000</v>
      </c>
      <c r="M93" s="139">
        <v>0</v>
      </c>
      <c r="N93" s="139">
        <v>10000</v>
      </c>
      <c r="O93" s="42">
        <f>I93+L93</f>
        <v>10000</v>
      </c>
      <c r="P93" s="42">
        <f>J93+M93</f>
        <v>0</v>
      </c>
      <c r="Q93" s="42">
        <f>K93+N93</f>
        <v>10000</v>
      </c>
    </row>
    <row r="94" spans="1:17" s="78" customFormat="1" ht="115.4" hidden="1" customHeight="1">
      <c r="A94" s="54">
        <f>A93+1</f>
        <v>89</v>
      </c>
      <c r="B94" s="144" t="s">
        <v>356</v>
      </c>
      <c r="C94" s="81"/>
      <c r="D94" s="81"/>
      <c r="E94" s="143" t="s">
        <v>88</v>
      </c>
      <c r="F94" s="142"/>
      <c r="G94" s="80"/>
      <c r="H94" s="80"/>
      <c r="I94" s="140"/>
      <c r="J94" s="140"/>
      <c r="K94" s="140"/>
      <c r="L94" s="139"/>
      <c r="M94" s="139"/>
      <c r="N94" s="139"/>
      <c r="O94" s="42">
        <f>I94+L94</f>
        <v>0</v>
      </c>
      <c r="P94" s="42">
        <f>J94+M94</f>
        <v>0</v>
      </c>
      <c r="Q94" s="42">
        <f>K94+N94</f>
        <v>0</v>
      </c>
    </row>
    <row r="95" spans="1:17" s="78" customFormat="1" ht="115.4" hidden="1" customHeight="1">
      <c r="A95" s="54">
        <f>A94+1</f>
        <v>90</v>
      </c>
      <c r="B95" s="144" t="s">
        <v>356</v>
      </c>
      <c r="C95" s="81"/>
      <c r="D95" s="81"/>
      <c r="E95" s="143" t="s">
        <v>88</v>
      </c>
      <c r="F95" s="142"/>
      <c r="G95" s="141"/>
      <c r="H95" s="141"/>
      <c r="I95" s="140"/>
      <c r="J95" s="140"/>
      <c r="K95" s="140"/>
      <c r="L95" s="139">
        <v>20000</v>
      </c>
      <c r="M95" s="139">
        <v>0</v>
      </c>
      <c r="N95" s="139">
        <v>20000</v>
      </c>
      <c r="O95" s="42">
        <f>I95+L95</f>
        <v>20000</v>
      </c>
      <c r="P95" s="42">
        <f>J95+M95</f>
        <v>0</v>
      </c>
      <c r="Q95" s="42">
        <f>K95+N95</f>
        <v>20000</v>
      </c>
    </row>
    <row r="96" spans="1:17" s="136" customFormat="1" ht="115.4" customHeight="1">
      <c r="A96" s="54">
        <f>A95+1</f>
        <v>91</v>
      </c>
      <c r="B96" s="138" t="s">
        <v>356</v>
      </c>
      <c r="C96" s="137" t="s">
        <v>357</v>
      </c>
      <c r="D96" s="49"/>
      <c r="E96" s="49" t="s">
        <v>88</v>
      </c>
      <c r="F96" s="49" t="s">
        <v>288</v>
      </c>
      <c r="G96" s="61"/>
      <c r="H96" s="61"/>
      <c r="I96" s="124"/>
      <c r="J96" s="124"/>
      <c r="K96" s="124"/>
      <c r="L96" s="124"/>
      <c r="M96" s="124"/>
      <c r="N96" s="124"/>
      <c r="O96" s="42">
        <f>I96+L96</f>
        <v>0</v>
      </c>
      <c r="P96" s="42">
        <f>J96+M96</f>
        <v>0</v>
      </c>
      <c r="Q96" s="42">
        <f>K96+N96</f>
        <v>0</v>
      </c>
    </row>
    <row r="97" spans="1:17" s="136" customFormat="1" ht="115.4" customHeight="1">
      <c r="A97" s="54">
        <f>A96+1</f>
        <v>92</v>
      </c>
      <c r="B97" s="138" t="s">
        <v>356</v>
      </c>
      <c r="C97" s="137" t="s">
        <v>355</v>
      </c>
      <c r="D97" s="49"/>
      <c r="E97" s="49" t="s">
        <v>88</v>
      </c>
      <c r="F97" s="49" t="s">
        <v>288</v>
      </c>
      <c r="G97" s="56"/>
      <c r="H97" s="136" t="s">
        <v>354</v>
      </c>
      <c r="I97" s="124"/>
      <c r="J97" s="124"/>
      <c r="K97" s="124"/>
      <c r="L97" s="124"/>
      <c r="M97" s="124"/>
      <c r="N97" s="124"/>
      <c r="O97" s="42">
        <f>I97+L97</f>
        <v>0</v>
      </c>
      <c r="P97" s="42">
        <f>J97+M97</f>
        <v>0</v>
      </c>
      <c r="Q97" s="42">
        <f>K97+N97</f>
        <v>0</v>
      </c>
    </row>
    <row r="98" spans="1:17" s="45" customFormat="1" ht="115.4" customHeight="1">
      <c r="A98" s="54">
        <f>A97+1</f>
        <v>93</v>
      </c>
      <c r="B98" s="69" t="s">
        <v>353</v>
      </c>
      <c r="C98" s="58" t="s">
        <v>352</v>
      </c>
      <c r="D98" s="49"/>
      <c r="E98" s="49" t="s">
        <v>88</v>
      </c>
      <c r="F98" s="49" t="s">
        <v>288</v>
      </c>
      <c r="G98" s="61"/>
      <c r="H98" s="38" t="s">
        <v>267</v>
      </c>
      <c r="I98" s="124"/>
      <c r="J98" s="124"/>
      <c r="K98" s="124"/>
      <c r="L98" s="46"/>
      <c r="M98" s="46"/>
      <c r="N98" s="46"/>
      <c r="O98" s="42">
        <f>I98+L98</f>
        <v>0</v>
      </c>
      <c r="P98" s="42">
        <f>J98+M98</f>
        <v>0</v>
      </c>
      <c r="Q98" s="42">
        <f>K98+N98</f>
        <v>0</v>
      </c>
    </row>
    <row r="99" spans="1:17" s="45" customFormat="1" ht="115.4" customHeight="1">
      <c r="A99" s="54">
        <f>A98+1</f>
        <v>94</v>
      </c>
      <c r="B99" s="69" t="s">
        <v>351</v>
      </c>
      <c r="C99" s="58" t="s">
        <v>350</v>
      </c>
      <c r="D99" s="49"/>
      <c r="E99" s="57" t="s">
        <v>23</v>
      </c>
      <c r="F99" s="49" t="s">
        <v>288</v>
      </c>
      <c r="G99" s="61"/>
      <c r="H99" s="61"/>
      <c r="I99" s="124"/>
      <c r="J99" s="124"/>
      <c r="K99" s="124"/>
      <c r="L99" s="46"/>
      <c r="M99" s="46"/>
      <c r="N99" s="46"/>
      <c r="O99" s="42">
        <f>I99+L99</f>
        <v>0</v>
      </c>
      <c r="P99" s="42">
        <f>J99+M99</f>
        <v>0</v>
      </c>
      <c r="Q99" s="42">
        <f>K99+N99</f>
        <v>0</v>
      </c>
    </row>
    <row r="100" spans="1:17" s="45" customFormat="1" ht="115.4" customHeight="1">
      <c r="A100" s="54">
        <f>A99+1</f>
        <v>95</v>
      </c>
      <c r="B100" s="69" t="s">
        <v>349</v>
      </c>
      <c r="C100" s="58" t="s">
        <v>348</v>
      </c>
      <c r="D100" s="49"/>
      <c r="E100" s="57" t="s">
        <v>23</v>
      </c>
      <c r="F100" s="49" t="s">
        <v>288</v>
      </c>
      <c r="G100" s="61"/>
      <c r="H100" s="61"/>
      <c r="I100" s="124"/>
      <c r="J100" s="124"/>
      <c r="K100" s="124"/>
      <c r="L100" s="46"/>
      <c r="M100" s="46"/>
      <c r="N100" s="46"/>
      <c r="O100" s="42">
        <f>I100+L100</f>
        <v>0</v>
      </c>
      <c r="P100" s="42">
        <f>J100+M100</f>
        <v>0</v>
      </c>
      <c r="Q100" s="42">
        <f>K100+N100</f>
        <v>0</v>
      </c>
    </row>
    <row r="101" spans="1:17" s="45" customFormat="1" ht="115.4" customHeight="1">
      <c r="A101" s="54">
        <f>A100+1</f>
        <v>96</v>
      </c>
      <c r="B101" s="93" t="s">
        <v>347</v>
      </c>
      <c r="C101" s="58"/>
      <c r="D101" s="135"/>
      <c r="E101" s="56" t="s">
        <v>88</v>
      </c>
      <c r="F101" s="49" t="s">
        <v>91</v>
      </c>
      <c r="G101" s="49"/>
      <c r="H101" s="61"/>
      <c r="I101" s="125"/>
      <c r="J101" s="125"/>
      <c r="K101" s="125"/>
      <c r="L101" s="46"/>
      <c r="M101" s="46"/>
      <c r="N101" s="46"/>
      <c r="O101" s="42">
        <f>I101+L101</f>
        <v>0</v>
      </c>
      <c r="P101" s="42">
        <f>J101+M101</f>
        <v>0</v>
      </c>
      <c r="Q101" s="42">
        <f>K101+N101</f>
        <v>0</v>
      </c>
    </row>
    <row r="102" spans="1:17" s="45" customFormat="1" ht="115.4" customHeight="1">
      <c r="A102" s="54">
        <f>A101+1</f>
        <v>97</v>
      </c>
      <c r="B102" s="77" t="s">
        <v>346</v>
      </c>
      <c r="C102" s="58"/>
      <c r="D102" s="135"/>
      <c r="E102" s="56" t="s">
        <v>88</v>
      </c>
      <c r="F102" s="49" t="s">
        <v>91</v>
      </c>
      <c r="G102" s="61"/>
      <c r="H102" s="61"/>
      <c r="I102" s="125"/>
      <c r="J102" s="125"/>
      <c r="K102" s="125"/>
      <c r="L102" s="46"/>
      <c r="M102" s="46"/>
      <c r="N102" s="46"/>
      <c r="O102" s="42">
        <f>I102+L102</f>
        <v>0</v>
      </c>
      <c r="P102" s="42">
        <f>J102+M102</f>
        <v>0</v>
      </c>
      <c r="Q102" s="42">
        <f>K102+N102</f>
        <v>0</v>
      </c>
    </row>
    <row r="103" spans="1:17" s="45" customFormat="1" ht="115.4" customHeight="1">
      <c r="A103" s="54">
        <f>A102+1</f>
        <v>98</v>
      </c>
      <c r="B103" s="77" t="s">
        <v>345</v>
      </c>
      <c r="C103" s="58" t="s">
        <v>344</v>
      </c>
      <c r="D103" s="135"/>
      <c r="E103" s="56" t="s">
        <v>88</v>
      </c>
      <c r="F103" s="49" t="s">
        <v>91</v>
      </c>
      <c r="G103" s="61"/>
      <c r="H103" s="61"/>
      <c r="I103" s="125"/>
      <c r="J103" s="125"/>
      <c r="K103" s="125"/>
      <c r="L103" s="46"/>
      <c r="M103" s="46"/>
      <c r="N103" s="46"/>
      <c r="O103" s="42">
        <f>I103+L103</f>
        <v>0</v>
      </c>
      <c r="P103" s="42">
        <f>J103+M103</f>
        <v>0</v>
      </c>
      <c r="Q103" s="42">
        <f>K103+N103</f>
        <v>0</v>
      </c>
    </row>
    <row r="104" spans="1:17" s="45" customFormat="1" ht="115.4" customHeight="1">
      <c r="A104" s="54">
        <f>A103+1</f>
        <v>99</v>
      </c>
      <c r="B104" s="94" t="s">
        <v>116</v>
      </c>
      <c r="C104" s="58" t="s">
        <v>343</v>
      </c>
      <c r="D104" s="49" t="s">
        <v>342</v>
      </c>
      <c r="E104" s="84" t="s">
        <v>88</v>
      </c>
      <c r="F104" s="84" t="s">
        <v>109</v>
      </c>
      <c r="G104" s="57" t="s">
        <v>119</v>
      </c>
      <c r="H104" s="61"/>
      <c r="I104" s="133"/>
      <c r="J104" s="46">
        <v>516550</v>
      </c>
      <c r="K104" s="133"/>
      <c r="L104" s="46"/>
      <c r="M104" s="46"/>
      <c r="N104" s="46"/>
      <c r="O104" s="42">
        <f>I104+L104</f>
        <v>0</v>
      </c>
      <c r="P104" s="42">
        <f>J104+M104</f>
        <v>516550</v>
      </c>
      <c r="Q104" s="42">
        <f>K104+N104</f>
        <v>0</v>
      </c>
    </row>
    <row r="105" spans="1:17" s="45" customFormat="1" ht="115.4" customHeight="1">
      <c r="A105" s="54">
        <f>A104+1</f>
        <v>100</v>
      </c>
      <c r="B105" s="93" t="s">
        <v>145</v>
      </c>
      <c r="C105" s="58" t="s">
        <v>341</v>
      </c>
      <c r="D105" s="49" t="s">
        <v>340</v>
      </c>
      <c r="E105" s="95" t="s">
        <v>174</v>
      </c>
      <c r="F105" s="84" t="s">
        <v>109</v>
      </c>
      <c r="G105" s="49" t="s">
        <v>147</v>
      </c>
      <c r="H105" s="49"/>
      <c r="I105" s="134"/>
      <c r="J105" s="133"/>
      <c r="K105" s="133"/>
      <c r="L105" s="46"/>
      <c r="M105" s="46"/>
      <c r="N105" s="46"/>
      <c r="O105" s="42">
        <f>I105+L105</f>
        <v>0</v>
      </c>
      <c r="P105" s="42">
        <f>J105+M105</f>
        <v>0</v>
      </c>
      <c r="Q105" s="42">
        <f>K105+N105</f>
        <v>0</v>
      </c>
    </row>
    <row r="106" spans="1:17" s="45" customFormat="1" ht="115.4" customHeight="1">
      <c r="A106" s="54">
        <f>A105+1</f>
        <v>101</v>
      </c>
      <c r="B106" s="94" t="s">
        <v>339</v>
      </c>
      <c r="C106" s="58" t="s">
        <v>338</v>
      </c>
      <c r="D106" s="49" t="s">
        <v>337</v>
      </c>
      <c r="E106" s="84" t="s">
        <v>23</v>
      </c>
      <c r="F106" s="84" t="s">
        <v>109</v>
      </c>
      <c r="G106" s="57" t="s">
        <v>336</v>
      </c>
      <c r="H106" s="57"/>
      <c r="I106" s="46"/>
      <c r="J106" s="46"/>
      <c r="K106" s="46"/>
      <c r="L106" s="46"/>
      <c r="M106" s="46"/>
      <c r="N106" s="46"/>
      <c r="O106" s="42">
        <f>I106+L106</f>
        <v>0</v>
      </c>
      <c r="P106" s="42">
        <f>J106+M106</f>
        <v>0</v>
      </c>
      <c r="Q106" s="42">
        <f>K106+N106</f>
        <v>0</v>
      </c>
    </row>
    <row r="107" spans="1:17" s="45" customFormat="1" ht="115.4" customHeight="1">
      <c r="A107" s="54">
        <f>A106+1</f>
        <v>102</v>
      </c>
      <c r="B107" s="94" t="s">
        <v>335</v>
      </c>
      <c r="C107" s="58" t="s">
        <v>334</v>
      </c>
      <c r="D107" s="98" t="s">
        <v>333</v>
      </c>
      <c r="E107" s="56" t="s">
        <v>88</v>
      </c>
      <c r="F107" s="95" t="s">
        <v>163</v>
      </c>
      <c r="G107" s="66" t="s">
        <v>332</v>
      </c>
      <c r="H107" s="66" t="s">
        <v>304</v>
      </c>
      <c r="I107" s="132">
        <v>10400</v>
      </c>
      <c r="J107" s="64">
        <v>10000</v>
      </c>
      <c r="K107" s="64">
        <v>400</v>
      </c>
      <c r="L107" s="132">
        <v>800</v>
      </c>
      <c r="M107" s="73"/>
      <c r="N107" s="64">
        <v>800</v>
      </c>
      <c r="O107" s="42">
        <f>I107+L107</f>
        <v>11200</v>
      </c>
      <c r="P107" s="42">
        <f>J107+M107</f>
        <v>10000</v>
      </c>
      <c r="Q107" s="42">
        <f>K107+N107</f>
        <v>1200</v>
      </c>
    </row>
    <row r="108" spans="1:17" s="45" customFormat="1" ht="115.4" customHeight="1">
      <c r="A108" s="54">
        <f>A107+1</f>
        <v>103</v>
      </c>
      <c r="B108" s="77" t="s">
        <v>331</v>
      </c>
      <c r="C108" s="58" t="s">
        <v>330</v>
      </c>
      <c r="D108" s="98" t="s">
        <v>329</v>
      </c>
      <c r="E108" s="56" t="s">
        <v>88</v>
      </c>
      <c r="F108" s="95" t="s">
        <v>163</v>
      </c>
      <c r="G108" s="97" t="s">
        <v>328</v>
      </c>
      <c r="H108" s="97"/>
      <c r="I108" s="73"/>
      <c r="J108" s="73"/>
      <c r="K108" s="73"/>
      <c r="L108" s="64">
        <v>25000</v>
      </c>
      <c r="M108" s="73"/>
      <c r="N108" s="64">
        <v>25000</v>
      </c>
      <c r="O108" s="42">
        <f>I108+L108</f>
        <v>25000</v>
      </c>
      <c r="P108" s="42">
        <f>J108+M108</f>
        <v>0</v>
      </c>
      <c r="Q108" s="42">
        <f>K108+N108</f>
        <v>25000</v>
      </c>
    </row>
    <row r="109" spans="1:17" s="45" customFormat="1" ht="115.4" customHeight="1">
      <c r="A109" s="54">
        <f>A108+1</f>
        <v>104</v>
      </c>
      <c r="B109" s="100" t="s">
        <v>327</v>
      </c>
      <c r="C109" s="58" t="s">
        <v>325</v>
      </c>
      <c r="D109" s="95"/>
      <c r="E109" s="80"/>
      <c r="F109" s="84" t="s">
        <v>324</v>
      </c>
      <c r="G109" s="57"/>
      <c r="H109" s="57"/>
      <c r="I109" s="46"/>
      <c r="J109" s="46"/>
      <c r="K109" s="46"/>
      <c r="L109" s="71"/>
      <c r="M109" s="71"/>
      <c r="N109" s="71"/>
      <c r="O109" s="42">
        <f>I109+L109</f>
        <v>0</v>
      </c>
      <c r="P109" s="42">
        <f>J109+M109</f>
        <v>0</v>
      </c>
      <c r="Q109" s="42">
        <f>K109+N109</f>
        <v>0</v>
      </c>
    </row>
    <row r="110" spans="1:17" s="45" customFormat="1" ht="115.4" customHeight="1">
      <c r="A110" s="54">
        <f>A109+1</f>
        <v>105</v>
      </c>
      <c r="B110" s="100" t="s">
        <v>326</v>
      </c>
      <c r="C110" s="58" t="s">
        <v>325</v>
      </c>
      <c r="D110" s="95"/>
      <c r="E110" s="80"/>
      <c r="F110" s="84" t="s">
        <v>324</v>
      </c>
      <c r="G110" s="57"/>
      <c r="H110" s="57"/>
      <c r="I110" s="46"/>
      <c r="J110" s="46"/>
      <c r="K110" s="46"/>
      <c r="L110" s="71"/>
      <c r="M110" s="71"/>
      <c r="N110" s="71"/>
      <c r="O110" s="42">
        <f>I110+L110</f>
        <v>0</v>
      </c>
      <c r="P110" s="42">
        <f>J110+M110</f>
        <v>0</v>
      </c>
      <c r="Q110" s="42">
        <f>K110+N110</f>
        <v>0</v>
      </c>
    </row>
    <row r="111" spans="1:17" s="45" customFormat="1" ht="115.4" customHeight="1">
      <c r="A111" s="54">
        <f>A110+1</f>
        <v>106</v>
      </c>
      <c r="B111" s="100" t="s">
        <v>323</v>
      </c>
      <c r="C111" s="58" t="s">
        <v>318</v>
      </c>
      <c r="D111" s="49"/>
      <c r="E111" s="57"/>
      <c r="F111" s="84" t="s">
        <v>311</v>
      </c>
      <c r="G111" s="57" t="s">
        <v>322</v>
      </c>
      <c r="H111" s="57"/>
      <c r="I111" s="46">
        <v>47768.250829143057</v>
      </c>
      <c r="J111" s="46">
        <v>29482.373892431249</v>
      </c>
      <c r="K111" s="46">
        <v>0</v>
      </c>
      <c r="L111" s="71"/>
      <c r="M111" s="71"/>
      <c r="N111" s="71"/>
      <c r="O111" s="42">
        <f>I111+L111</f>
        <v>47768.250829143057</v>
      </c>
      <c r="P111" s="42">
        <f>J111+M111</f>
        <v>29482.373892431249</v>
      </c>
      <c r="Q111" s="42">
        <f>K111+N111</f>
        <v>0</v>
      </c>
    </row>
    <row r="112" spans="1:17" s="45" customFormat="1" ht="115.4" customHeight="1">
      <c r="A112" s="54">
        <f>A111+1</f>
        <v>107</v>
      </c>
      <c r="B112" s="100" t="s">
        <v>321</v>
      </c>
      <c r="C112" s="58" t="s">
        <v>318</v>
      </c>
      <c r="D112" s="49"/>
      <c r="E112" s="57"/>
      <c r="F112" s="84" t="s">
        <v>311</v>
      </c>
      <c r="G112" s="57" t="s">
        <v>320</v>
      </c>
      <c r="H112" s="57"/>
      <c r="I112" s="46">
        <v>2547640.044220963</v>
      </c>
      <c r="J112" s="46">
        <v>1572393.2742630001</v>
      </c>
      <c r="K112" s="46">
        <v>0</v>
      </c>
      <c r="L112" s="46"/>
      <c r="M112" s="46"/>
      <c r="N112" s="46"/>
      <c r="O112" s="42">
        <f>I112+L112</f>
        <v>2547640.044220963</v>
      </c>
      <c r="P112" s="42">
        <f>J112+M112</f>
        <v>1572393.2742630001</v>
      </c>
      <c r="Q112" s="42">
        <f>K112+N112</f>
        <v>0</v>
      </c>
    </row>
    <row r="113" spans="1:18" s="45" customFormat="1" ht="115.4" customHeight="1">
      <c r="A113" s="54">
        <f>A112+1</f>
        <v>108</v>
      </c>
      <c r="B113" s="96" t="s">
        <v>319</v>
      </c>
      <c r="C113" s="58" t="s">
        <v>318</v>
      </c>
      <c r="D113" s="49"/>
      <c r="E113" s="57"/>
      <c r="F113" s="84" t="s">
        <v>311</v>
      </c>
      <c r="G113" s="51" t="s">
        <v>317</v>
      </c>
      <c r="H113" s="51"/>
      <c r="I113" s="46">
        <v>47768.250829143057</v>
      </c>
      <c r="J113" s="46">
        <v>29482.373892431249</v>
      </c>
      <c r="K113" s="46">
        <v>0</v>
      </c>
      <c r="L113" s="46"/>
      <c r="M113" s="46"/>
      <c r="N113" s="46"/>
      <c r="O113" s="42">
        <f>I113+L113</f>
        <v>47768.250829143057</v>
      </c>
      <c r="P113" s="42">
        <f>J113+M113</f>
        <v>29482.373892431249</v>
      </c>
      <c r="Q113" s="42">
        <f>K113+N113</f>
        <v>0</v>
      </c>
    </row>
    <row r="114" spans="1:18" s="111" customFormat="1" ht="115.4" hidden="1" customHeight="1">
      <c r="A114" s="119">
        <f>A113+1</f>
        <v>109</v>
      </c>
      <c r="B114" s="118" t="s">
        <v>316</v>
      </c>
      <c r="C114" s="131"/>
      <c r="D114" s="116"/>
      <c r="E114" s="116" t="s">
        <v>174</v>
      </c>
      <c r="F114" s="115" t="s">
        <v>26</v>
      </c>
      <c r="G114" s="114"/>
      <c r="H114" s="114"/>
      <c r="I114" s="113"/>
      <c r="J114" s="113"/>
      <c r="K114" s="113">
        <f>I114-J114</f>
        <v>0</v>
      </c>
      <c r="L114" s="113"/>
      <c r="M114" s="113"/>
      <c r="N114" s="113"/>
      <c r="O114" s="112">
        <f>I114+L114</f>
        <v>0</v>
      </c>
      <c r="P114" s="112">
        <f>J114+M114</f>
        <v>0</v>
      </c>
      <c r="Q114" s="112">
        <f>K114+N114</f>
        <v>0</v>
      </c>
    </row>
    <row r="115" spans="1:18" s="111" customFormat="1" ht="115.4" hidden="1" customHeight="1">
      <c r="A115" s="119">
        <f>A114+1</f>
        <v>110</v>
      </c>
      <c r="B115" s="118" t="s">
        <v>315</v>
      </c>
      <c r="C115" s="131"/>
      <c r="D115" s="116"/>
      <c r="E115" s="116" t="s">
        <v>174</v>
      </c>
      <c r="F115" s="115" t="s">
        <v>26</v>
      </c>
      <c r="G115" s="114"/>
      <c r="H115" s="114"/>
      <c r="I115" s="113"/>
      <c r="J115" s="113"/>
      <c r="K115" s="113">
        <v>0</v>
      </c>
      <c r="L115" s="113"/>
      <c r="M115" s="113"/>
      <c r="N115" s="113"/>
      <c r="O115" s="112">
        <f>I115+L115</f>
        <v>0</v>
      </c>
      <c r="P115" s="112">
        <f>J115+M115</f>
        <v>0</v>
      </c>
      <c r="Q115" s="112">
        <f>K115+N115</f>
        <v>0</v>
      </c>
    </row>
    <row r="116" spans="1:18" s="111" customFormat="1" ht="115.4" hidden="1" customHeight="1">
      <c r="A116" s="119">
        <f>A115+1</f>
        <v>111</v>
      </c>
      <c r="B116" s="118" t="s">
        <v>314</v>
      </c>
      <c r="C116" s="131"/>
      <c r="D116" s="116"/>
      <c r="E116" s="116" t="s">
        <v>23</v>
      </c>
      <c r="F116" s="115" t="s">
        <v>26</v>
      </c>
      <c r="G116" s="114"/>
      <c r="H116" s="114"/>
      <c r="I116" s="113"/>
      <c r="J116" s="113"/>
      <c r="K116" s="113">
        <v>0</v>
      </c>
      <c r="L116" s="113"/>
      <c r="M116" s="113"/>
      <c r="N116" s="113"/>
      <c r="O116" s="112">
        <f>I116+L116</f>
        <v>0</v>
      </c>
      <c r="P116" s="112">
        <f>J116+M116</f>
        <v>0</v>
      </c>
      <c r="Q116" s="112">
        <f>K116+N116</f>
        <v>0</v>
      </c>
    </row>
    <row r="117" spans="1:18" s="45" customFormat="1" ht="115.4" customHeight="1">
      <c r="A117" s="54">
        <f>A116+1</f>
        <v>112</v>
      </c>
      <c r="B117" s="100" t="s">
        <v>66</v>
      </c>
      <c r="C117" s="58" t="s">
        <v>67</v>
      </c>
      <c r="D117" s="49"/>
      <c r="E117" s="57"/>
      <c r="F117" s="84" t="s">
        <v>311</v>
      </c>
      <c r="G117" s="57" t="s">
        <v>70</v>
      </c>
      <c r="H117" s="57"/>
      <c r="I117" s="46">
        <v>41610.305133303307</v>
      </c>
      <c r="J117" s="107">
        <v>41610.305133303307</v>
      </c>
      <c r="K117" s="107">
        <v>0</v>
      </c>
      <c r="L117" s="46"/>
      <c r="M117" s="46"/>
      <c r="N117" s="46"/>
      <c r="O117" s="42">
        <f>I117+L117</f>
        <v>41610.305133303307</v>
      </c>
      <c r="P117" s="42">
        <f>J117+M117</f>
        <v>41610.305133303307</v>
      </c>
      <c r="Q117" s="42">
        <f>K117+N117</f>
        <v>0</v>
      </c>
    </row>
    <row r="118" spans="1:18" s="45" customFormat="1" ht="115.4" customHeight="1">
      <c r="A118" s="54">
        <f>A117+1</f>
        <v>113</v>
      </c>
      <c r="B118" s="59" t="s">
        <v>313</v>
      </c>
      <c r="C118" s="58" t="s">
        <v>312</v>
      </c>
      <c r="D118" s="49"/>
      <c r="E118" s="57"/>
      <c r="F118" s="84" t="s">
        <v>311</v>
      </c>
      <c r="G118" s="56" t="s">
        <v>310</v>
      </c>
      <c r="H118" s="56"/>
      <c r="I118" s="107">
        <v>0</v>
      </c>
      <c r="J118" s="107">
        <v>0</v>
      </c>
      <c r="K118" s="107">
        <v>0</v>
      </c>
      <c r="L118" s="46"/>
      <c r="M118" s="46"/>
      <c r="N118" s="46"/>
      <c r="O118" s="42">
        <f>I118+L118</f>
        <v>0</v>
      </c>
      <c r="P118" s="42">
        <f>J118+M118</f>
        <v>0</v>
      </c>
      <c r="Q118" s="42">
        <f>K118+N118</f>
        <v>0</v>
      </c>
    </row>
    <row r="119" spans="1:18" s="78" customFormat="1" ht="115.4" customHeight="1">
      <c r="A119" s="54">
        <f>A118+1</f>
        <v>114</v>
      </c>
      <c r="B119" s="94"/>
      <c r="C119" s="58" t="s">
        <v>309</v>
      </c>
      <c r="D119" s="49"/>
      <c r="E119" s="56" t="s">
        <v>88</v>
      </c>
      <c r="F119" s="57" t="s">
        <v>97</v>
      </c>
      <c r="G119" s="57" t="s">
        <v>308</v>
      </c>
      <c r="H119" s="45" t="s">
        <v>302</v>
      </c>
      <c r="I119" s="108">
        <v>2918107.9311652123</v>
      </c>
      <c r="J119" s="108">
        <v>1820955.3149625042</v>
      </c>
      <c r="K119" s="108">
        <v>0</v>
      </c>
      <c r="L119" s="46"/>
      <c r="M119" s="46"/>
      <c r="N119" s="46"/>
      <c r="O119" s="42">
        <f>I119+L119</f>
        <v>2918107.9311652123</v>
      </c>
      <c r="P119" s="42">
        <f>J119+M119</f>
        <v>1820955.3149625042</v>
      </c>
      <c r="Q119" s="42">
        <f>K119+N119</f>
        <v>0</v>
      </c>
    </row>
    <row r="120" spans="1:18" s="45" customFormat="1" ht="115.4" customHeight="1">
      <c r="A120" s="54">
        <f>A119+1</f>
        <v>115</v>
      </c>
      <c r="B120" s="94" t="s">
        <v>307</v>
      </c>
      <c r="C120" s="58" t="s">
        <v>306</v>
      </c>
      <c r="D120" s="49"/>
      <c r="E120" s="56" t="s">
        <v>88</v>
      </c>
      <c r="F120" s="57" t="s">
        <v>97</v>
      </c>
      <c r="G120" s="57" t="s">
        <v>305</v>
      </c>
      <c r="H120" s="45" t="s">
        <v>304</v>
      </c>
      <c r="I120" s="46"/>
      <c r="J120" s="46"/>
      <c r="K120" s="46"/>
      <c r="L120" s="46"/>
      <c r="M120" s="46"/>
      <c r="N120" s="46"/>
      <c r="O120" s="42">
        <f>I120+L120</f>
        <v>0</v>
      </c>
      <c r="P120" s="42">
        <f>J120+M120</f>
        <v>0</v>
      </c>
      <c r="Q120" s="42">
        <f>K120+N120</f>
        <v>0</v>
      </c>
    </row>
    <row r="121" spans="1:18" s="86" customFormat="1" ht="115.4" customHeight="1">
      <c r="A121" s="54">
        <f>A120+1</f>
        <v>116</v>
      </c>
      <c r="B121" s="130" t="s">
        <v>106</v>
      </c>
      <c r="C121" s="130"/>
      <c r="D121" s="129"/>
      <c r="E121" s="90"/>
      <c r="F121" s="88" t="s">
        <v>97</v>
      </c>
      <c r="G121" s="129"/>
      <c r="H121" s="45" t="s">
        <v>302</v>
      </c>
      <c r="I121" s="128"/>
      <c r="J121" s="128"/>
      <c r="K121" s="127">
        <v>0</v>
      </c>
      <c r="L121" s="87"/>
      <c r="M121" s="127"/>
      <c r="N121" s="127"/>
      <c r="O121" s="42">
        <f>I121+L121</f>
        <v>0</v>
      </c>
      <c r="P121" s="42">
        <f>J121+M121</f>
        <v>0</v>
      </c>
      <c r="Q121" s="42">
        <f>K121+N121</f>
        <v>0</v>
      </c>
    </row>
    <row r="122" spans="1:18" s="86" customFormat="1" ht="115.4" customHeight="1">
      <c r="A122" s="54">
        <f>A121+1</f>
        <v>117</v>
      </c>
      <c r="B122" s="130" t="s">
        <v>106</v>
      </c>
      <c r="C122" s="130" t="s">
        <v>303</v>
      </c>
      <c r="D122" s="129"/>
      <c r="E122" s="90" t="s">
        <v>88</v>
      </c>
      <c r="F122" s="88" t="s">
        <v>30</v>
      </c>
      <c r="G122" s="129"/>
      <c r="H122" s="45" t="s">
        <v>302</v>
      </c>
      <c r="I122" s="128"/>
      <c r="J122" s="128"/>
      <c r="K122" s="127">
        <v>0</v>
      </c>
      <c r="L122" s="87"/>
      <c r="M122" s="127"/>
      <c r="N122" s="127"/>
      <c r="O122" s="42">
        <f>I122+L122</f>
        <v>0</v>
      </c>
      <c r="P122" s="42">
        <f>J122+M122</f>
        <v>0</v>
      </c>
      <c r="Q122" s="42">
        <f>K122+N122</f>
        <v>0</v>
      </c>
    </row>
    <row r="123" spans="1:18" s="45" customFormat="1" ht="115.4" customHeight="1">
      <c r="A123" s="54">
        <f>A122+1</f>
        <v>118</v>
      </c>
      <c r="B123" s="69" t="s">
        <v>301</v>
      </c>
      <c r="C123" s="58" t="s">
        <v>300</v>
      </c>
      <c r="D123" s="49"/>
      <c r="E123" s="57" t="s">
        <v>23</v>
      </c>
      <c r="F123" s="49" t="s">
        <v>288</v>
      </c>
      <c r="G123" s="61"/>
      <c r="H123" s="126" t="s">
        <v>299</v>
      </c>
      <c r="I123" s="125"/>
      <c r="J123" s="125"/>
      <c r="K123" s="125"/>
      <c r="L123" s="107"/>
      <c r="M123" s="107"/>
      <c r="N123" s="107"/>
      <c r="O123" s="42">
        <f>I123+L123</f>
        <v>0</v>
      </c>
      <c r="P123" s="42">
        <f>J123+M123</f>
        <v>0</v>
      </c>
      <c r="Q123" s="42">
        <f>K123+N123</f>
        <v>0</v>
      </c>
    </row>
    <row r="124" spans="1:18" s="45" customFormat="1" ht="115.4" customHeight="1">
      <c r="A124" s="54">
        <f>A123+1</f>
        <v>119</v>
      </c>
      <c r="B124" s="69" t="s">
        <v>298</v>
      </c>
      <c r="C124" s="58" t="s">
        <v>297</v>
      </c>
      <c r="D124" s="49"/>
      <c r="E124" s="57" t="s">
        <v>23</v>
      </c>
      <c r="F124" s="49" t="s">
        <v>288</v>
      </c>
      <c r="G124" s="61"/>
      <c r="H124" s="61"/>
      <c r="I124" s="125"/>
      <c r="J124" s="125"/>
      <c r="K124" s="125"/>
      <c r="L124" s="107"/>
      <c r="M124" s="107"/>
      <c r="N124" s="107"/>
      <c r="O124" s="42">
        <f>I124+L124</f>
        <v>0</v>
      </c>
      <c r="P124" s="42">
        <f>J124+M124</f>
        <v>0</v>
      </c>
      <c r="Q124" s="42">
        <f>K124+N124</f>
        <v>0</v>
      </c>
    </row>
    <row r="125" spans="1:18" s="45" customFormat="1" ht="115.4" customHeight="1">
      <c r="A125" s="54">
        <f>A124+1</f>
        <v>120</v>
      </c>
      <c r="B125" s="69" t="s">
        <v>296</v>
      </c>
      <c r="C125" s="58" t="s">
        <v>295</v>
      </c>
      <c r="D125" s="49"/>
      <c r="E125" s="57" t="s">
        <v>23</v>
      </c>
      <c r="F125" s="49" t="s">
        <v>288</v>
      </c>
      <c r="G125" s="61"/>
      <c r="H125" s="61"/>
      <c r="I125" s="125"/>
      <c r="J125" s="125"/>
      <c r="K125" s="125"/>
      <c r="L125" s="107"/>
      <c r="M125" s="107"/>
      <c r="N125" s="107"/>
      <c r="O125" s="42">
        <f>I125+L125</f>
        <v>0</v>
      </c>
      <c r="P125" s="42">
        <f>J125+M125</f>
        <v>0</v>
      </c>
      <c r="Q125" s="42">
        <f>K125+N125</f>
        <v>0</v>
      </c>
    </row>
    <row r="126" spans="1:18" s="45" customFormat="1" ht="115.4" customHeight="1">
      <c r="A126" s="54">
        <f>A125+1</f>
        <v>121</v>
      </c>
      <c r="B126" s="69" t="s">
        <v>294</v>
      </c>
      <c r="C126" s="58" t="s">
        <v>293</v>
      </c>
      <c r="D126" s="49" t="s">
        <v>292</v>
      </c>
      <c r="E126" s="57" t="s">
        <v>23</v>
      </c>
      <c r="F126" s="49" t="s">
        <v>288</v>
      </c>
      <c r="G126" s="61"/>
      <c r="H126" s="45" t="s">
        <v>291</v>
      </c>
      <c r="I126" s="124"/>
      <c r="J126" s="46">
        <v>516550</v>
      </c>
      <c r="K126" s="124"/>
      <c r="L126" s="46"/>
      <c r="M126" s="46">
        <v>50000</v>
      </c>
      <c r="N126" s="46"/>
      <c r="O126" s="42">
        <f>I126+L126</f>
        <v>0</v>
      </c>
      <c r="P126" s="42">
        <f>J126+M126</f>
        <v>566550</v>
      </c>
      <c r="Q126" s="42">
        <f>K126+N126</f>
        <v>0</v>
      </c>
    </row>
    <row r="127" spans="1:18" s="45" customFormat="1" ht="115.4" customHeight="1">
      <c r="A127" s="54">
        <f>A126+1</f>
        <v>122</v>
      </c>
      <c r="B127" s="69" t="s">
        <v>290</v>
      </c>
      <c r="C127" s="58" t="s">
        <v>289</v>
      </c>
      <c r="D127" s="49"/>
      <c r="E127" s="57" t="s">
        <v>23</v>
      </c>
      <c r="F127" s="49" t="s">
        <v>288</v>
      </c>
      <c r="G127" s="61"/>
      <c r="H127" s="61"/>
      <c r="I127" s="125"/>
      <c r="J127" s="124"/>
      <c r="K127" s="124"/>
      <c r="L127" s="107"/>
      <c r="M127" s="46"/>
      <c r="N127" s="46"/>
      <c r="O127" s="42">
        <f>I127+L127</f>
        <v>0</v>
      </c>
      <c r="P127" s="42">
        <f>J127+M127</f>
        <v>0</v>
      </c>
      <c r="Q127" s="42">
        <f>K127+N127</f>
        <v>0</v>
      </c>
    </row>
    <row r="128" spans="1:18" s="45" customFormat="1" ht="115.4" customHeight="1">
      <c r="A128" s="123">
        <f>A127+1</f>
        <v>123</v>
      </c>
      <c r="B128" s="62" t="s">
        <v>287</v>
      </c>
      <c r="C128" s="58" t="s">
        <v>286</v>
      </c>
      <c r="D128" s="49"/>
      <c r="E128" s="57" t="s">
        <v>88</v>
      </c>
      <c r="F128" s="57" t="s">
        <v>21</v>
      </c>
      <c r="G128" s="61" t="s">
        <v>285</v>
      </c>
      <c r="H128" s="61" t="s">
        <v>284</v>
      </c>
      <c r="I128" s="121"/>
      <c r="J128" s="121"/>
      <c r="K128" s="121"/>
      <c r="L128" s="46"/>
      <c r="M128" s="46"/>
      <c r="N128" s="46"/>
      <c r="O128" s="42">
        <v>450000</v>
      </c>
      <c r="P128" s="42">
        <v>250000</v>
      </c>
      <c r="Q128" s="42">
        <v>150000</v>
      </c>
      <c r="R128" s="122"/>
    </row>
    <row r="129" spans="1:17" s="45" customFormat="1" ht="115.4" customHeight="1">
      <c r="A129" s="54">
        <f>A128+1</f>
        <v>124</v>
      </c>
      <c r="B129" s="77" t="s">
        <v>283</v>
      </c>
      <c r="C129" s="109"/>
      <c r="D129" s="105" t="s">
        <v>282</v>
      </c>
      <c r="E129" s="49" t="s">
        <v>174</v>
      </c>
      <c r="F129" s="57" t="s">
        <v>26</v>
      </c>
      <c r="G129" s="61"/>
      <c r="H129" s="61"/>
      <c r="I129" s="121"/>
      <c r="J129" s="121"/>
      <c r="K129" s="121"/>
      <c r="L129" s="46"/>
      <c r="M129" s="107"/>
      <c r="N129" s="107"/>
      <c r="O129" s="42">
        <v>255000</v>
      </c>
      <c r="P129" s="42">
        <v>255000</v>
      </c>
      <c r="Q129" s="42">
        <f>K129+N129</f>
        <v>0</v>
      </c>
    </row>
    <row r="130" spans="1:17" s="111" customFormat="1" ht="115.4" hidden="1" customHeight="1">
      <c r="A130" s="119">
        <f>A129+1</f>
        <v>125</v>
      </c>
      <c r="B130" s="118" t="s">
        <v>281</v>
      </c>
      <c r="C130" s="117"/>
      <c r="D130" s="115"/>
      <c r="E130" s="116" t="s">
        <v>23</v>
      </c>
      <c r="F130" s="115" t="s">
        <v>26</v>
      </c>
      <c r="G130" s="114"/>
      <c r="H130" s="114"/>
      <c r="I130" s="120"/>
      <c r="J130" s="120"/>
      <c r="K130" s="120"/>
      <c r="L130" s="113"/>
      <c r="M130" s="113"/>
      <c r="N130" s="113"/>
      <c r="O130" s="112">
        <f>I130+L130</f>
        <v>0</v>
      </c>
      <c r="P130" s="112">
        <f>J130+M130</f>
        <v>0</v>
      </c>
      <c r="Q130" s="112">
        <f>K130+N130</f>
        <v>0</v>
      </c>
    </row>
    <row r="131" spans="1:17" s="45" customFormat="1" ht="115.4" customHeight="1">
      <c r="A131" s="54">
        <f>A130+1</f>
        <v>126</v>
      </c>
      <c r="B131" s="77" t="s">
        <v>159</v>
      </c>
      <c r="C131" s="109"/>
      <c r="D131" s="105" t="s">
        <v>280</v>
      </c>
      <c r="E131" s="49" t="s">
        <v>23</v>
      </c>
      <c r="F131" s="57" t="s">
        <v>26</v>
      </c>
      <c r="G131" s="61"/>
      <c r="H131" s="61"/>
      <c r="I131" s="46">
        <v>125000</v>
      </c>
      <c r="J131" s="107">
        <v>125000</v>
      </c>
      <c r="K131" s="107">
        <f>I131-J131</f>
        <v>0</v>
      </c>
      <c r="L131" s="46"/>
      <c r="M131" s="107"/>
      <c r="N131" s="107"/>
      <c r="O131" s="42">
        <f>I131+L131</f>
        <v>125000</v>
      </c>
      <c r="P131" s="42">
        <f>J131+M131</f>
        <v>125000</v>
      </c>
      <c r="Q131" s="42">
        <f>K131+N131</f>
        <v>0</v>
      </c>
    </row>
    <row r="132" spans="1:17" s="111" customFormat="1" ht="115.4" hidden="1" customHeight="1">
      <c r="A132" s="119">
        <f>A131+1</f>
        <v>127</v>
      </c>
      <c r="B132" s="118" t="s">
        <v>279</v>
      </c>
      <c r="C132" s="117"/>
      <c r="D132" s="115"/>
      <c r="E132" s="116" t="s">
        <v>23</v>
      </c>
      <c r="F132" s="115" t="s">
        <v>26</v>
      </c>
      <c r="G132" s="114"/>
      <c r="H132" s="114"/>
      <c r="I132" s="113"/>
      <c r="J132" s="113"/>
      <c r="K132" s="113">
        <f>I132-J132</f>
        <v>0</v>
      </c>
      <c r="L132" s="113"/>
      <c r="M132" s="113"/>
      <c r="N132" s="113"/>
      <c r="O132" s="112">
        <f>I132+L132</f>
        <v>0</v>
      </c>
      <c r="P132" s="112">
        <f>J132+M132</f>
        <v>0</v>
      </c>
      <c r="Q132" s="112">
        <f>K132+N132</f>
        <v>0</v>
      </c>
    </row>
    <row r="133" spans="1:17" s="45" customFormat="1" ht="115.4" customHeight="1">
      <c r="A133" s="54">
        <f>A132+1</f>
        <v>128</v>
      </c>
      <c r="B133" s="110" t="s">
        <v>278</v>
      </c>
      <c r="C133" s="109"/>
      <c r="D133" s="105"/>
      <c r="E133" s="49"/>
      <c r="F133" s="57" t="s">
        <v>97</v>
      </c>
      <c r="G133" s="61"/>
      <c r="H133" s="61"/>
      <c r="I133" s="108"/>
      <c r="J133" s="108"/>
      <c r="K133" s="107">
        <f>I133-J133</f>
        <v>0</v>
      </c>
      <c r="L133" s="107"/>
      <c r="M133" s="107"/>
      <c r="N133" s="107"/>
      <c r="O133" s="42">
        <f>I133+L133</f>
        <v>0</v>
      </c>
      <c r="P133" s="42">
        <f>J133+M133</f>
        <v>0</v>
      </c>
      <c r="Q133" s="42">
        <f>K133+N133</f>
        <v>0</v>
      </c>
    </row>
    <row r="134" spans="1:17" s="45" customFormat="1" ht="115.4" customHeight="1">
      <c r="A134" s="54">
        <f>A133+1</f>
        <v>129</v>
      </c>
      <c r="B134" s="110" t="s">
        <v>277</v>
      </c>
      <c r="C134" s="109"/>
      <c r="D134" s="105"/>
      <c r="E134" s="49"/>
      <c r="F134" s="57" t="s">
        <v>97</v>
      </c>
      <c r="G134" s="61"/>
      <c r="H134" s="61"/>
      <c r="I134" s="108"/>
      <c r="J134" s="108"/>
      <c r="K134" s="107">
        <f>I134-J134</f>
        <v>0</v>
      </c>
      <c r="L134" s="107"/>
      <c r="M134" s="107"/>
      <c r="N134" s="107"/>
      <c r="O134" s="42">
        <f>I134+L134</f>
        <v>0</v>
      </c>
      <c r="P134" s="42">
        <f>J134+M134</f>
        <v>0</v>
      </c>
      <c r="Q134" s="42">
        <f>K134+N134</f>
        <v>0</v>
      </c>
    </row>
    <row r="135" spans="1:17" s="45" customFormat="1" ht="115.4" customHeight="1">
      <c r="A135" s="54">
        <f>A134+1</f>
        <v>130</v>
      </c>
      <c r="B135" s="93" t="s">
        <v>94</v>
      </c>
      <c r="C135" s="58" t="s">
        <v>276</v>
      </c>
      <c r="D135" s="49" t="s">
        <v>275</v>
      </c>
      <c r="E135" s="56" t="s">
        <v>88</v>
      </c>
      <c r="F135" s="57" t="s">
        <v>97</v>
      </c>
      <c r="G135" s="49" t="s">
        <v>98</v>
      </c>
      <c r="H135" s="45" t="s">
        <v>274</v>
      </c>
      <c r="I135" s="46">
        <v>398459</v>
      </c>
      <c r="J135" s="46">
        <v>398459</v>
      </c>
      <c r="K135" s="46">
        <v>0</v>
      </c>
      <c r="L135" s="46"/>
      <c r="M135" s="46"/>
      <c r="N135" s="46"/>
      <c r="O135" s="42">
        <f>I135+L135</f>
        <v>398459</v>
      </c>
      <c r="P135" s="42">
        <f>J135+M135</f>
        <v>398459</v>
      </c>
      <c r="Q135" s="42">
        <f>K135+N135</f>
        <v>0</v>
      </c>
    </row>
    <row r="136" spans="1:17" s="45" customFormat="1" ht="115.4" customHeight="1">
      <c r="A136" s="54">
        <f>A135+1</f>
        <v>131</v>
      </c>
      <c r="B136" s="93" t="s">
        <v>273</v>
      </c>
      <c r="C136" s="58" t="s">
        <v>272</v>
      </c>
      <c r="D136" s="106" t="s">
        <v>271</v>
      </c>
      <c r="E136" s="56" t="s">
        <v>88</v>
      </c>
      <c r="F136" s="57" t="s">
        <v>97</v>
      </c>
      <c r="G136" s="105" t="s">
        <v>270</v>
      </c>
      <c r="H136" s="45" t="s">
        <v>269</v>
      </c>
      <c r="I136" s="46"/>
      <c r="J136" s="46"/>
      <c r="K136" s="46"/>
      <c r="L136" s="104">
        <v>54200</v>
      </c>
      <c r="M136" s="46">
        <v>0</v>
      </c>
      <c r="N136" s="46"/>
      <c r="O136" s="42">
        <f>I136+L136</f>
        <v>54200</v>
      </c>
      <c r="P136" s="42">
        <f>J136+M136</f>
        <v>0</v>
      </c>
      <c r="Q136" s="42">
        <f>K136+N136</f>
        <v>0</v>
      </c>
    </row>
    <row r="137" spans="1:17" s="45" customFormat="1" ht="115.4" customHeight="1">
      <c r="A137" s="54">
        <f>A136+1</f>
        <v>132</v>
      </c>
      <c r="B137" s="93" t="s">
        <v>103</v>
      </c>
      <c r="C137" s="58" t="s">
        <v>268</v>
      </c>
      <c r="D137" s="49"/>
      <c r="E137" s="56" t="s">
        <v>88</v>
      </c>
      <c r="F137" s="49" t="s">
        <v>97</v>
      </c>
      <c r="G137" s="49" t="s">
        <v>102</v>
      </c>
      <c r="H137" s="45" t="s">
        <v>267</v>
      </c>
      <c r="I137" s="46"/>
      <c r="J137" s="46"/>
      <c r="K137" s="46"/>
      <c r="L137" s="46"/>
      <c r="M137" s="46"/>
      <c r="N137" s="46"/>
      <c r="O137" s="42">
        <f>I137+L137</f>
        <v>0</v>
      </c>
      <c r="P137" s="42">
        <f>J137+M137</f>
        <v>0</v>
      </c>
      <c r="Q137" s="42">
        <f>K137+N137</f>
        <v>0</v>
      </c>
    </row>
    <row r="138" spans="1:17" s="45" customFormat="1" ht="115.4" customHeight="1">
      <c r="A138" s="54">
        <f>A137+1</f>
        <v>133</v>
      </c>
      <c r="B138" s="96" t="s">
        <v>266</v>
      </c>
      <c r="C138" s="58" t="s">
        <v>265</v>
      </c>
      <c r="D138" s="49"/>
      <c r="E138" s="57" t="s">
        <v>23</v>
      </c>
      <c r="F138" s="49" t="s">
        <v>91</v>
      </c>
      <c r="G138" s="102" t="s">
        <v>264</v>
      </c>
      <c r="H138" s="51"/>
      <c r="I138" s="101">
        <v>103000</v>
      </c>
      <c r="J138" s="101">
        <v>103000</v>
      </c>
      <c r="K138" s="101"/>
      <c r="L138" s="46"/>
      <c r="M138" s="46"/>
      <c r="N138" s="46"/>
      <c r="O138" s="42">
        <f>I138+L138</f>
        <v>103000</v>
      </c>
      <c r="P138" s="42">
        <f>J138+M138</f>
        <v>103000</v>
      </c>
      <c r="Q138" s="42">
        <f>K138+N138</f>
        <v>0</v>
      </c>
    </row>
    <row r="139" spans="1:17" s="45" customFormat="1" ht="115.4" customHeight="1">
      <c r="A139" s="54">
        <f>A138+1</f>
        <v>134</v>
      </c>
      <c r="B139" s="62" t="s">
        <v>263</v>
      </c>
      <c r="C139" s="58"/>
      <c r="D139" s="49"/>
      <c r="E139" s="57" t="s">
        <v>23</v>
      </c>
      <c r="F139" s="49" t="s">
        <v>91</v>
      </c>
      <c r="G139" s="61"/>
      <c r="H139" s="61"/>
      <c r="I139" s="46"/>
      <c r="J139" s="46"/>
      <c r="K139" s="46"/>
      <c r="L139" s="46"/>
      <c r="M139" s="46"/>
      <c r="N139" s="46"/>
      <c r="O139" s="42">
        <f>I139+L139</f>
        <v>0</v>
      </c>
      <c r="P139" s="42">
        <f>J139+M139</f>
        <v>0</v>
      </c>
      <c r="Q139" s="42">
        <f>K139+N139</f>
        <v>0</v>
      </c>
    </row>
    <row r="140" spans="1:17" s="45" customFormat="1" ht="115.4" customHeight="1">
      <c r="A140" s="54">
        <f>A139+1</f>
        <v>135</v>
      </c>
      <c r="B140" s="62" t="s">
        <v>262</v>
      </c>
      <c r="C140" s="58" t="s">
        <v>261</v>
      </c>
      <c r="D140" s="49"/>
      <c r="E140" s="57" t="s">
        <v>23</v>
      </c>
      <c r="F140" s="49" t="s">
        <v>91</v>
      </c>
      <c r="G140" s="61"/>
      <c r="H140" s="61"/>
      <c r="I140" s="46"/>
      <c r="J140" s="46"/>
      <c r="K140" s="46"/>
      <c r="L140" s="46"/>
      <c r="M140" s="46"/>
      <c r="N140" s="46"/>
      <c r="O140" s="42">
        <f>I140+L140</f>
        <v>0</v>
      </c>
      <c r="P140" s="42">
        <f>J140+M140</f>
        <v>0</v>
      </c>
      <c r="Q140" s="42">
        <f>K140+N140</f>
        <v>0</v>
      </c>
    </row>
    <row r="141" spans="1:17" s="45" customFormat="1" ht="115.4" customHeight="1">
      <c r="A141" s="54">
        <f>A140+1</f>
        <v>136</v>
      </c>
      <c r="B141" s="94" t="s">
        <v>260</v>
      </c>
      <c r="C141" s="58" t="s">
        <v>259</v>
      </c>
      <c r="D141" s="49"/>
      <c r="E141" s="49" t="s">
        <v>23</v>
      </c>
      <c r="F141" s="49" t="s">
        <v>47</v>
      </c>
      <c r="G141" s="57"/>
      <c r="H141" s="57"/>
      <c r="I141" s="46"/>
      <c r="J141" s="46"/>
      <c r="K141" s="46"/>
      <c r="L141" s="46"/>
      <c r="M141" s="46"/>
      <c r="N141" s="46"/>
      <c r="O141" s="42">
        <f>I141+L141</f>
        <v>0</v>
      </c>
      <c r="P141" s="42">
        <f>J141+M141</f>
        <v>0</v>
      </c>
      <c r="Q141" s="42">
        <f>K141+N141</f>
        <v>0</v>
      </c>
    </row>
    <row r="142" spans="1:17" s="45" customFormat="1" ht="115.4" customHeight="1">
      <c r="A142" s="54">
        <f>A141+1</f>
        <v>137</v>
      </c>
      <c r="B142" s="58" t="s">
        <v>258</v>
      </c>
      <c r="C142" s="58" t="s">
        <v>257</v>
      </c>
      <c r="D142" s="49" t="s">
        <v>256</v>
      </c>
      <c r="E142" s="49" t="s">
        <v>23</v>
      </c>
      <c r="F142" s="49" t="s">
        <v>21</v>
      </c>
      <c r="G142" s="49"/>
      <c r="H142" s="49"/>
      <c r="I142" s="46"/>
      <c r="J142" s="46"/>
      <c r="K142" s="46"/>
      <c r="L142" s="46"/>
      <c r="M142" s="46"/>
      <c r="N142" s="46"/>
      <c r="O142" s="42">
        <v>20000</v>
      </c>
      <c r="P142" s="42">
        <v>10000</v>
      </c>
      <c r="Q142" s="42">
        <f>K142+N142</f>
        <v>0</v>
      </c>
    </row>
    <row r="143" spans="1:17" s="45" customFormat="1" ht="115.4" customHeight="1">
      <c r="A143" s="54">
        <f>A142+1</f>
        <v>138</v>
      </c>
      <c r="B143" s="62" t="s">
        <v>255</v>
      </c>
      <c r="C143" s="58" t="s">
        <v>254</v>
      </c>
      <c r="D143" s="49" t="s">
        <v>253</v>
      </c>
      <c r="E143" s="49" t="s">
        <v>23</v>
      </c>
      <c r="F143" s="49" t="s">
        <v>21</v>
      </c>
      <c r="G143" s="103"/>
      <c r="H143" s="103"/>
      <c r="I143" s="46"/>
      <c r="J143" s="46"/>
      <c r="K143" s="46"/>
      <c r="L143" s="46"/>
      <c r="M143" s="46"/>
      <c r="N143" s="46"/>
      <c r="O143" s="42">
        <v>40000</v>
      </c>
      <c r="P143" s="42">
        <v>20000</v>
      </c>
      <c r="Q143" s="42">
        <f>K143+N143</f>
        <v>0</v>
      </c>
    </row>
    <row r="144" spans="1:17" s="45" customFormat="1" ht="115.4" customHeight="1">
      <c r="A144" s="54">
        <f>A143+1</f>
        <v>139</v>
      </c>
      <c r="B144" s="62" t="s">
        <v>252</v>
      </c>
      <c r="C144" s="58" t="s">
        <v>251</v>
      </c>
      <c r="D144" s="49"/>
      <c r="E144" s="49" t="s">
        <v>183</v>
      </c>
      <c r="F144" s="49" t="s">
        <v>21</v>
      </c>
      <c r="G144" s="61"/>
      <c r="H144" s="61"/>
      <c r="I144" s="46"/>
      <c r="J144" s="46"/>
      <c r="K144" s="46"/>
      <c r="L144" s="46"/>
      <c r="M144" s="46"/>
      <c r="N144" s="46"/>
      <c r="O144" s="42">
        <v>10000</v>
      </c>
      <c r="P144" s="42">
        <v>10000</v>
      </c>
      <c r="Q144" s="42">
        <f>K144+N144</f>
        <v>0</v>
      </c>
    </row>
    <row r="145" spans="1:17" s="45" customFormat="1" ht="115.4" customHeight="1">
      <c r="A145" s="54">
        <f>A144+1</f>
        <v>140</v>
      </c>
      <c r="B145" s="93" t="s">
        <v>250</v>
      </c>
      <c r="C145" s="58" t="s">
        <v>249</v>
      </c>
      <c r="D145" s="102" t="s">
        <v>248</v>
      </c>
      <c r="E145" s="49" t="s">
        <v>183</v>
      </c>
      <c r="F145" s="49" t="s">
        <v>97</v>
      </c>
      <c r="G145" s="49" t="s">
        <v>102</v>
      </c>
      <c r="H145" s="45" t="s">
        <v>247</v>
      </c>
      <c r="I145" s="101">
        <f>45000+58000</f>
        <v>103000</v>
      </c>
      <c r="J145" s="101">
        <f>45000+58000</f>
        <v>103000</v>
      </c>
      <c r="K145" s="101"/>
      <c r="L145" s="101">
        <v>386547.375</v>
      </c>
      <c r="M145" s="101">
        <v>386547.375</v>
      </c>
      <c r="N145" s="101"/>
      <c r="O145" s="42">
        <f>I145+L145</f>
        <v>489547.375</v>
      </c>
      <c r="P145" s="42">
        <f>J145+M145</f>
        <v>489547.375</v>
      </c>
      <c r="Q145" s="42">
        <f>K145+N145</f>
        <v>0</v>
      </c>
    </row>
    <row r="146" spans="1:17" s="45" customFormat="1" ht="115.4" customHeight="1">
      <c r="A146" s="54">
        <f>A145+1</f>
        <v>141</v>
      </c>
      <c r="B146" s="94" t="s">
        <v>246</v>
      </c>
      <c r="C146" s="58" t="s">
        <v>245</v>
      </c>
      <c r="D146" s="98" t="s">
        <v>244</v>
      </c>
      <c r="E146" s="57" t="s">
        <v>174</v>
      </c>
      <c r="F146" s="49" t="s">
        <v>163</v>
      </c>
      <c r="G146" s="66" t="s">
        <v>243</v>
      </c>
      <c r="H146" s="66" t="s">
        <v>232</v>
      </c>
      <c r="I146" s="46"/>
      <c r="J146" s="46"/>
      <c r="K146" s="46"/>
      <c r="L146" s="64">
        <v>10000</v>
      </c>
      <c r="M146" s="73"/>
      <c r="N146" s="64">
        <v>10000</v>
      </c>
      <c r="O146" s="42">
        <f>I146+L146</f>
        <v>10000</v>
      </c>
      <c r="P146" s="42">
        <f>J146+M146</f>
        <v>0</v>
      </c>
      <c r="Q146" s="42">
        <f>K146+N146</f>
        <v>10000</v>
      </c>
    </row>
    <row r="147" spans="1:17" s="45" customFormat="1" ht="115.4" customHeight="1">
      <c r="A147" s="54">
        <f>A146+1</f>
        <v>142</v>
      </c>
      <c r="B147" s="100" t="s">
        <v>176</v>
      </c>
      <c r="C147" s="58"/>
      <c r="D147" s="98" t="s">
        <v>242</v>
      </c>
      <c r="E147" s="57" t="s">
        <v>23</v>
      </c>
      <c r="F147" s="49" t="s">
        <v>163</v>
      </c>
      <c r="G147" s="66" t="s">
        <v>241</v>
      </c>
      <c r="H147" s="66" t="s">
        <v>237</v>
      </c>
      <c r="I147" s="73"/>
      <c r="J147" s="73"/>
      <c r="K147" s="73"/>
      <c r="L147" s="73"/>
      <c r="M147" s="73"/>
      <c r="N147" s="73"/>
      <c r="O147" s="42">
        <f>I147+L147</f>
        <v>0</v>
      </c>
      <c r="P147" s="42">
        <f>J147+M147</f>
        <v>0</v>
      </c>
      <c r="Q147" s="42">
        <f>K147+N147</f>
        <v>0</v>
      </c>
    </row>
    <row r="148" spans="1:17" s="45" customFormat="1" ht="115.4" customHeight="1">
      <c r="A148" s="54">
        <f>A147+1</f>
        <v>143</v>
      </c>
      <c r="B148" s="39" t="s">
        <v>240</v>
      </c>
      <c r="C148" s="58"/>
      <c r="D148" s="98" t="s">
        <v>239</v>
      </c>
      <c r="E148" s="57" t="s">
        <v>23</v>
      </c>
      <c r="F148" s="49" t="s">
        <v>163</v>
      </c>
      <c r="G148" s="50" t="s">
        <v>238</v>
      </c>
      <c r="H148" s="66" t="s">
        <v>237</v>
      </c>
      <c r="I148" s="73"/>
      <c r="J148" s="73"/>
      <c r="K148" s="73"/>
      <c r="L148" s="64">
        <v>20000</v>
      </c>
      <c r="M148" s="73"/>
      <c r="N148" s="64">
        <v>20000</v>
      </c>
      <c r="O148" s="42">
        <f>I148+L148</f>
        <v>20000</v>
      </c>
      <c r="P148" s="42">
        <f>J148+M148</f>
        <v>0</v>
      </c>
      <c r="Q148" s="42">
        <f>K148+N148</f>
        <v>20000</v>
      </c>
    </row>
    <row r="149" spans="1:17" s="45" customFormat="1" ht="115.4" customHeight="1">
      <c r="A149" s="54">
        <f>A148+1</f>
        <v>144</v>
      </c>
      <c r="B149" s="77" t="s">
        <v>236</v>
      </c>
      <c r="C149" s="99" t="s">
        <v>235</v>
      </c>
      <c r="D149" s="98" t="s">
        <v>234</v>
      </c>
      <c r="E149" s="57" t="s">
        <v>88</v>
      </c>
      <c r="F149" s="49" t="s">
        <v>163</v>
      </c>
      <c r="G149" s="97" t="s">
        <v>233</v>
      </c>
      <c r="H149" s="66" t="s">
        <v>232</v>
      </c>
      <c r="I149" s="64">
        <v>20000</v>
      </c>
      <c r="J149" s="73"/>
      <c r="K149" s="64">
        <v>20000</v>
      </c>
      <c r="L149" s="46"/>
      <c r="M149" s="46"/>
      <c r="N149" s="46"/>
      <c r="O149" s="42">
        <f>I149+L149</f>
        <v>20000</v>
      </c>
      <c r="P149" s="42">
        <f>J149+M149</f>
        <v>0</v>
      </c>
      <c r="Q149" s="42">
        <f>K149+N149</f>
        <v>20000</v>
      </c>
    </row>
    <row r="150" spans="1:17" s="45" customFormat="1" ht="115.4" customHeight="1">
      <c r="A150" s="54">
        <f>A149+1</f>
        <v>145</v>
      </c>
      <c r="B150" s="77" t="s">
        <v>231</v>
      </c>
      <c r="C150" s="96"/>
      <c r="D150" s="51"/>
      <c r="E150" s="51" t="s">
        <v>23</v>
      </c>
      <c r="F150" s="95" t="s">
        <v>163</v>
      </c>
      <c r="G150" s="61"/>
      <c r="H150" s="61"/>
      <c r="I150" s="46"/>
      <c r="J150" s="46"/>
      <c r="K150" s="46"/>
      <c r="L150" s="46"/>
      <c r="M150" s="46"/>
      <c r="N150" s="46"/>
      <c r="O150" s="42">
        <f>I150+L150</f>
        <v>0</v>
      </c>
      <c r="P150" s="42">
        <f>J150+M150</f>
        <v>0</v>
      </c>
      <c r="Q150" s="42">
        <f>K150+N150</f>
        <v>0</v>
      </c>
    </row>
    <row r="151" spans="1:17" s="45" customFormat="1" ht="115.4" customHeight="1">
      <c r="A151" s="54">
        <f>A150+1</f>
        <v>146</v>
      </c>
      <c r="B151" s="94" t="s">
        <v>230</v>
      </c>
      <c r="C151" s="93" t="s">
        <v>229</v>
      </c>
      <c r="D151" s="51"/>
      <c r="E151" s="84" t="s">
        <v>23</v>
      </c>
      <c r="F151" s="84" t="s">
        <v>56</v>
      </c>
      <c r="G151" s="61"/>
      <c r="H151" s="61"/>
      <c r="I151" s="46"/>
      <c r="J151" s="46"/>
      <c r="K151" s="46"/>
      <c r="L151" s="46"/>
      <c r="M151" s="46"/>
      <c r="N151" s="46"/>
      <c r="O151" s="42">
        <f>I151+L151</f>
        <v>0</v>
      </c>
      <c r="P151" s="42">
        <f>J151+M151</f>
        <v>0</v>
      </c>
      <c r="Q151" s="42">
        <f>K151+N151</f>
        <v>0</v>
      </c>
    </row>
    <row r="152" spans="1:17" s="45" customFormat="1" ht="115.4" customHeight="1">
      <c r="A152" s="54">
        <f>A151+1</f>
        <v>147</v>
      </c>
      <c r="B152" s="94" t="s">
        <v>52</v>
      </c>
      <c r="C152" s="93" t="s">
        <v>228</v>
      </c>
      <c r="D152" s="51"/>
      <c r="E152" s="84" t="s">
        <v>23</v>
      </c>
      <c r="F152" s="84" t="s">
        <v>56</v>
      </c>
      <c r="G152" s="61"/>
      <c r="H152" s="61"/>
      <c r="I152" s="46"/>
      <c r="J152" s="46"/>
      <c r="K152" s="46"/>
      <c r="L152" s="46"/>
      <c r="M152" s="46"/>
      <c r="N152" s="46"/>
      <c r="O152" s="42">
        <f>I152+L152</f>
        <v>0</v>
      </c>
      <c r="P152" s="42">
        <f>J152+M152</f>
        <v>0</v>
      </c>
      <c r="Q152" s="42">
        <f>K152+N152</f>
        <v>0</v>
      </c>
    </row>
    <row r="153" spans="1:17" s="45" customFormat="1" ht="115.4" customHeight="1">
      <c r="A153" s="54">
        <f>A152+1</f>
        <v>148</v>
      </c>
      <c r="B153" s="94" t="s">
        <v>224</v>
      </c>
      <c r="C153" s="93" t="s">
        <v>227</v>
      </c>
      <c r="D153" s="51"/>
      <c r="E153" s="84" t="s">
        <v>23</v>
      </c>
      <c r="F153" s="84" t="s">
        <v>56</v>
      </c>
      <c r="G153" s="61"/>
      <c r="H153" s="61"/>
      <c r="I153" s="46"/>
      <c r="J153" s="46"/>
      <c r="K153" s="46"/>
      <c r="L153" s="46"/>
      <c r="M153" s="46"/>
      <c r="N153" s="46"/>
      <c r="O153" s="42">
        <f>I153+L153</f>
        <v>0</v>
      </c>
      <c r="P153" s="42">
        <f>J153+M153</f>
        <v>0</v>
      </c>
      <c r="Q153" s="42">
        <f>K153+N153</f>
        <v>0</v>
      </c>
    </row>
    <row r="154" spans="1:17" s="86" customFormat="1" ht="115.4" customHeight="1">
      <c r="A154" s="54">
        <f>A153+1</f>
        <v>149</v>
      </c>
      <c r="B154" s="92" t="s">
        <v>52</v>
      </c>
      <c r="C154" s="91" t="s">
        <v>226</v>
      </c>
      <c r="D154" s="90" t="s">
        <v>220</v>
      </c>
      <c r="E154" s="88" t="s">
        <v>23</v>
      </c>
      <c r="F154" s="89" t="s">
        <v>109</v>
      </c>
      <c r="G154" s="88" t="s">
        <v>225</v>
      </c>
      <c r="H154" s="88"/>
      <c r="I154" s="87"/>
      <c r="J154" s="87"/>
      <c r="K154" s="87"/>
      <c r="L154" s="87"/>
      <c r="M154" s="87"/>
      <c r="N154" s="87"/>
      <c r="O154" s="42">
        <f>I154+L154</f>
        <v>0</v>
      </c>
      <c r="P154" s="42">
        <f>J154+M154</f>
        <v>0</v>
      </c>
      <c r="Q154" s="42">
        <f>K154+N154</f>
        <v>0</v>
      </c>
    </row>
    <row r="155" spans="1:17" s="86" customFormat="1" ht="115.4" customHeight="1">
      <c r="A155" s="54">
        <f>A154+1</f>
        <v>150</v>
      </c>
      <c r="B155" s="92" t="s">
        <v>224</v>
      </c>
      <c r="C155" s="91" t="s">
        <v>217</v>
      </c>
      <c r="D155" s="90" t="s">
        <v>223</v>
      </c>
      <c r="E155" s="88" t="s">
        <v>23</v>
      </c>
      <c r="F155" s="89" t="s">
        <v>109</v>
      </c>
      <c r="G155" s="88" t="s">
        <v>222</v>
      </c>
      <c r="H155" s="88"/>
      <c r="I155" s="87"/>
      <c r="J155" s="87"/>
      <c r="K155" s="87"/>
      <c r="L155" s="87"/>
      <c r="M155" s="87"/>
      <c r="N155" s="87"/>
      <c r="O155" s="42">
        <f>I155+L155</f>
        <v>0</v>
      </c>
      <c r="P155" s="42">
        <f>J155+M155</f>
        <v>0</v>
      </c>
      <c r="Q155" s="42">
        <f>K155+N155</f>
        <v>0</v>
      </c>
    </row>
    <row r="156" spans="1:17" s="45" customFormat="1" ht="115.4" customHeight="1">
      <c r="A156" s="54">
        <f>A155+1</f>
        <v>151</v>
      </c>
      <c r="B156" s="85" t="s">
        <v>221</v>
      </c>
      <c r="C156" s="58" t="s">
        <v>215</v>
      </c>
      <c r="D156" s="49" t="s">
        <v>220</v>
      </c>
      <c r="E156" s="84" t="s">
        <v>23</v>
      </c>
      <c r="F156" s="84" t="s">
        <v>109</v>
      </c>
      <c r="G156" s="57" t="s">
        <v>219</v>
      </c>
      <c r="H156" s="57"/>
      <c r="I156" s="46"/>
      <c r="J156" s="46"/>
      <c r="K156" s="46"/>
      <c r="L156" s="46"/>
      <c r="M156" s="46"/>
      <c r="N156" s="46"/>
      <c r="O156" s="42">
        <f>I156+L156</f>
        <v>0</v>
      </c>
      <c r="P156" s="42">
        <f>J156+M156</f>
        <v>0</v>
      </c>
      <c r="Q156" s="42">
        <f>K156+N156</f>
        <v>0</v>
      </c>
    </row>
    <row r="157" spans="1:17" s="78" customFormat="1" ht="115.4" hidden="1" customHeight="1">
      <c r="A157" s="54">
        <f>A156+1</f>
        <v>152</v>
      </c>
      <c r="B157" s="83" t="s">
        <v>218</v>
      </c>
      <c r="C157" s="82" t="s">
        <v>217</v>
      </c>
      <c r="D157" s="81"/>
      <c r="E157" s="80" t="s">
        <v>23</v>
      </c>
      <c r="F157" s="80"/>
      <c r="G157" s="80"/>
      <c r="H157" s="80"/>
      <c r="I157" s="79"/>
      <c r="J157" s="79"/>
      <c r="K157" s="79"/>
      <c r="L157" s="79"/>
      <c r="M157" s="79"/>
      <c r="N157" s="79"/>
      <c r="O157" s="42">
        <f>I157+L157</f>
        <v>0</v>
      </c>
      <c r="P157" s="42">
        <f>J157+M157</f>
        <v>0</v>
      </c>
      <c r="Q157" s="42">
        <f>K157+N157</f>
        <v>0</v>
      </c>
    </row>
    <row r="158" spans="1:17" s="78" customFormat="1" ht="115.4" hidden="1" customHeight="1">
      <c r="A158" s="54">
        <f>A157+1</f>
        <v>153</v>
      </c>
      <c r="B158" s="83" t="s">
        <v>216</v>
      </c>
      <c r="C158" s="82" t="s">
        <v>215</v>
      </c>
      <c r="D158" s="81"/>
      <c r="E158" s="80" t="s">
        <v>23</v>
      </c>
      <c r="F158" s="80"/>
      <c r="G158" s="80"/>
      <c r="H158" s="80"/>
      <c r="I158" s="79"/>
      <c r="J158" s="79"/>
      <c r="K158" s="79"/>
      <c r="L158" s="79"/>
      <c r="M158" s="79"/>
      <c r="N158" s="79"/>
      <c r="O158" s="42">
        <f>I158+L158</f>
        <v>0</v>
      </c>
      <c r="P158" s="42">
        <f>J158+M158</f>
        <v>0</v>
      </c>
      <c r="Q158" s="42">
        <f>K158+N158</f>
        <v>0</v>
      </c>
    </row>
    <row r="159" spans="1:17" s="45" customFormat="1" ht="115.4" customHeight="1">
      <c r="A159" s="54">
        <f>A158+1</f>
        <v>154</v>
      </c>
      <c r="B159" s="77" t="s">
        <v>48</v>
      </c>
      <c r="C159" s="58" t="s">
        <v>214</v>
      </c>
      <c r="D159" s="49"/>
      <c r="E159" s="57" t="s">
        <v>23</v>
      </c>
      <c r="F159" s="57" t="s">
        <v>47</v>
      </c>
      <c r="G159" s="61"/>
      <c r="H159" s="61"/>
      <c r="I159" s="46"/>
      <c r="J159" s="46"/>
      <c r="K159" s="46"/>
      <c r="L159" s="46"/>
      <c r="M159" s="46"/>
      <c r="N159" s="46"/>
      <c r="O159" s="42">
        <f>I159+L159</f>
        <v>0</v>
      </c>
      <c r="P159" s="42">
        <f>J159+M159</f>
        <v>0</v>
      </c>
      <c r="Q159" s="42">
        <f>K159+N159</f>
        <v>0</v>
      </c>
    </row>
    <row r="160" spans="1:17" s="45" customFormat="1" ht="115.4" customHeight="1">
      <c r="A160" s="54">
        <f>A159+1</f>
        <v>155</v>
      </c>
      <c r="B160" s="75" t="s">
        <v>213</v>
      </c>
      <c r="C160" s="76" t="s">
        <v>212</v>
      </c>
      <c r="D160" s="56"/>
      <c r="E160" s="66" t="s">
        <v>23</v>
      </c>
      <c r="F160" s="57" t="s">
        <v>189</v>
      </c>
      <c r="G160" s="65" t="s">
        <v>211</v>
      </c>
      <c r="H160" s="65" t="s">
        <v>208</v>
      </c>
      <c r="I160" s="46"/>
      <c r="J160" s="46"/>
      <c r="K160" s="46"/>
      <c r="L160" s="46"/>
      <c r="M160" s="46"/>
      <c r="N160" s="46"/>
      <c r="O160" s="42">
        <f>I160+L160</f>
        <v>0</v>
      </c>
      <c r="P160" s="42">
        <f>J160+M160</f>
        <v>0</v>
      </c>
      <c r="Q160" s="42">
        <f>K160+N160</f>
        <v>0</v>
      </c>
    </row>
    <row r="161" spans="1:17" s="45" customFormat="1" ht="115.4" customHeight="1">
      <c r="A161" s="54">
        <f>A160+1</f>
        <v>156</v>
      </c>
      <c r="B161" s="75" t="s">
        <v>210</v>
      </c>
      <c r="C161" s="72"/>
      <c r="D161" s="56"/>
      <c r="E161" s="66" t="s">
        <v>23</v>
      </c>
      <c r="F161" s="57" t="s">
        <v>189</v>
      </c>
      <c r="G161" s="65" t="s">
        <v>209</v>
      </c>
      <c r="H161" s="65" t="s">
        <v>208</v>
      </c>
      <c r="I161" s="46"/>
      <c r="J161" s="46"/>
      <c r="K161" s="46"/>
      <c r="L161" s="46"/>
      <c r="M161" s="46"/>
      <c r="N161" s="46"/>
      <c r="O161" s="42">
        <f>I161+L161</f>
        <v>0</v>
      </c>
      <c r="P161" s="42">
        <f>J161+M161</f>
        <v>0</v>
      </c>
      <c r="Q161" s="42">
        <f>K161+N161</f>
        <v>0</v>
      </c>
    </row>
    <row r="162" spans="1:17" s="45" customFormat="1" ht="115.4" customHeight="1">
      <c r="A162" s="54">
        <f>A161+1</f>
        <v>157</v>
      </c>
      <c r="B162" s="75" t="s">
        <v>207</v>
      </c>
      <c r="C162" s="72"/>
      <c r="D162" s="74" t="s">
        <v>206</v>
      </c>
      <c r="E162" s="66" t="s">
        <v>23</v>
      </c>
      <c r="F162" s="57" t="s">
        <v>189</v>
      </c>
      <c r="G162" s="65" t="s">
        <v>205</v>
      </c>
      <c r="H162" s="65" t="s">
        <v>202</v>
      </c>
      <c r="I162" s="64">
        <v>150000</v>
      </c>
      <c r="J162" s="64">
        <v>20000</v>
      </c>
      <c r="K162" s="64">
        <v>130000</v>
      </c>
      <c r="L162" s="46"/>
      <c r="M162" s="46"/>
      <c r="N162" s="46"/>
      <c r="O162" s="42">
        <f>I162+L162</f>
        <v>150000</v>
      </c>
      <c r="P162" s="42">
        <f>J162+M162</f>
        <v>20000</v>
      </c>
      <c r="Q162" s="42">
        <f>K162+N162</f>
        <v>130000</v>
      </c>
    </row>
    <row r="163" spans="1:17" s="45" customFormat="1" ht="115.4" customHeight="1">
      <c r="A163" s="54">
        <f>A162+1</f>
        <v>158</v>
      </c>
      <c r="B163" s="75" t="s">
        <v>204</v>
      </c>
      <c r="C163" s="72"/>
      <c r="D163" s="56"/>
      <c r="E163" s="66" t="s">
        <v>23</v>
      </c>
      <c r="F163" s="57" t="s">
        <v>189</v>
      </c>
      <c r="G163" s="65" t="s">
        <v>203</v>
      </c>
      <c r="H163" s="65" t="s">
        <v>202</v>
      </c>
      <c r="I163" s="64">
        <v>150000</v>
      </c>
      <c r="J163" s="73"/>
      <c r="K163" s="64">
        <v>150000</v>
      </c>
      <c r="L163" s="46"/>
      <c r="M163" s="46"/>
      <c r="N163" s="46"/>
      <c r="O163" s="42">
        <f>I163+L163</f>
        <v>150000</v>
      </c>
      <c r="P163" s="42">
        <f>J163+M163</f>
        <v>0</v>
      </c>
      <c r="Q163" s="42">
        <f>K163+N163</f>
        <v>150000</v>
      </c>
    </row>
    <row r="164" spans="1:17" s="45" customFormat="1" ht="115.4" customHeight="1">
      <c r="A164" s="54">
        <f>A163+1</f>
        <v>159</v>
      </c>
      <c r="B164" s="69" t="s">
        <v>201</v>
      </c>
      <c r="C164" s="72"/>
      <c r="D164" s="74" t="s">
        <v>200</v>
      </c>
      <c r="E164" s="66" t="s">
        <v>23</v>
      </c>
      <c r="F164" s="57" t="s">
        <v>189</v>
      </c>
      <c r="G164" s="65" t="s">
        <v>199</v>
      </c>
      <c r="H164" s="65"/>
      <c r="I164" s="73"/>
      <c r="J164" s="73"/>
      <c r="K164" s="73"/>
      <c r="L164" s="46"/>
      <c r="M164" s="46"/>
      <c r="N164" s="46"/>
      <c r="O164" s="42">
        <f>I164+L164</f>
        <v>0</v>
      </c>
      <c r="P164" s="42">
        <f>J164+M164</f>
        <v>0</v>
      </c>
      <c r="Q164" s="42">
        <f>K164+N164</f>
        <v>0</v>
      </c>
    </row>
    <row r="165" spans="1:17" s="45" customFormat="1" ht="115.4" customHeight="1">
      <c r="A165" s="54">
        <f>A164+1</f>
        <v>160</v>
      </c>
      <c r="B165" s="69" t="s">
        <v>198</v>
      </c>
      <c r="C165" s="72"/>
      <c r="D165" s="56"/>
      <c r="E165" s="66" t="s">
        <v>23</v>
      </c>
      <c r="F165" s="57" t="s">
        <v>189</v>
      </c>
      <c r="G165" s="65" t="s">
        <v>197</v>
      </c>
      <c r="H165" s="65"/>
      <c r="I165" s="73"/>
      <c r="J165" s="73"/>
      <c r="K165" s="73"/>
      <c r="L165" s="46"/>
      <c r="M165" s="46"/>
      <c r="N165" s="46"/>
      <c r="O165" s="42">
        <f>I165+L165</f>
        <v>0</v>
      </c>
      <c r="P165" s="42">
        <f>J165+M165</f>
        <v>0</v>
      </c>
      <c r="Q165" s="42">
        <f>K165+N165</f>
        <v>0</v>
      </c>
    </row>
    <row r="166" spans="1:17" s="45" customFormat="1" ht="115.4" customHeight="1">
      <c r="A166" s="54">
        <f>A165+1</f>
        <v>161</v>
      </c>
      <c r="B166" s="69" t="s">
        <v>196</v>
      </c>
      <c r="C166" s="72"/>
      <c r="D166" s="56"/>
      <c r="E166" s="66" t="s">
        <v>23</v>
      </c>
      <c r="F166" s="57" t="s">
        <v>189</v>
      </c>
      <c r="G166" s="65" t="s">
        <v>195</v>
      </c>
      <c r="H166" s="65" t="s">
        <v>192</v>
      </c>
      <c r="I166" s="73"/>
      <c r="J166" s="73"/>
      <c r="K166" s="73"/>
      <c r="L166" s="46"/>
      <c r="M166" s="46"/>
      <c r="N166" s="46"/>
      <c r="O166" s="42">
        <f>I166+L166</f>
        <v>0</v>
      </c>
      <c r="P166" s="42">
        <f>J166+M166</f>
        <v>0</v>
      </c>
      <c r="Q166" s="42">
        <f>K166+N166</f>
        <v>0</v>
      </c>
    </row>
    <row r="167" spans="1:17" s="63" customFormat="1" ht="103.4" customHeight="1">
      <c r="A167" s="54">
        <f>A166+1</f>
        <v>162</v>
      </c>
      <c r="B167" s="69" t="s">
        <v>194</v>
      </c>
      <c r="C167" s="72"/>
      <c r="E167" s="66" t="s">
        <v>23</v>
      </c>
      <c r="F167" s="57" t="s">
        <v>189</v>
      </c>
      <c r="G167" s="65" t="s">
        <v>193</v>
      </c>
      <c r="H167" s="65" t="s">
        <v>192</v>
      </c>
      <c r="I167" s="71"/>
      <c r="J167" s="71"/>
      <c r="K167" s="71"/>
      <c r="L167" s="70"/>
      <c r="M167" s="70"/>
      <c r="N167" s="70"/>
      <c r="O167" s="42">
        <f>I167+L167</f>
        <v>0</v>
      </c>
      <c r="P167" s="42">
        <f>J167+M167</f>
        <v>0</v>
      </c>
      <c r="Q167" s="42">
        <f>K167+N167</f>
        <v>0</v>
      </c>
    </row>
    <row r="168" spans="1:17" s="63" customFormat="1" ht="83.9" customHeight="1">
      <c r="A168" s="54">
        <f>A167+1</f>
        <v>163</v>
      </c>
      <c r="B168" s="69" t="s">
        <v>191</v>
      </c>
      <c r="C168" s="68"/>
      <c r="D168" s="67" t="s">
        <v>190</v>
      </c>
      <c r="E168" s="66" t="s">
        <v>23</v>
      </c>
      <c r="F168" s="57" t="s">
        <v>189</v>
      </c>
      <c r="G168" s="65" t="s">
        <v>188</v>
      </c>
      <c r="H168" s="65"/>
      <c r="I168" s="64">
        <v>125000</v>
      </c>
      <c r="J168" s="64">
        <v>25000</v>
      </c>
      <c r="K168" s="64">
        <v>100000</v>
      </c>
      <c r="L168" s="64">
        <v>125000</v>
      </c>
      <c r="M168" s="64">
        <v>0</v>
      </c>
      <c r="N168" s="64">
        <v>125000</v>
      </c>
      <c r="O168" s="42">
        <f>I168+L168</f>
        <v>250000</v>
      </c>
      <c r="P168" s="42">
        <f>J168+M168</f>
        <v>25000</v>
      </c>
      <c r="Q168" s="42">
        <f>K168+N168</f>
        <v>225000</v>
      </c>
    </row>
    <row r="169" spans="1:17" s="45" customFormat="1" ht="115.4" customHeight="1">
      <c r="A169" s="54">
        <f>A168+1</f>
        <v>164</v>
      </c>
      <c r="B169" s="62" t="s">
        <v>187</v>
      </c>
      <c r="C169" s="58" t="s">
        <v>186</v>
      </c>
      <c r="D169" s="49"/>
      <c r="E169" s="57" t="s">
        <v>23</v>
      </c>
      <c r="F169" s="57" t="s">
        <v>21</v>
      </c>
      <c r="G169" s="61"/>
      <c r="H169" s="61"/>
      <c r="I169" s="46"/>
      <c r="J169" s="46"/>
      <c r="K169" s="46"/>
      <c r="L169" s="46"/>
      <c r="M169" s="46"/>
      <c r="N169" s="46"/>
      <c r="O169" s="42">
        <v>40000</v>
      </c>
      <c r="P169" s="42">
        <v>40000</v>
      </c>
      <c r="Q169" s="42">
        <f>K169+N169</f>
        <v>0</v>
      </c>
    </row>
    <row r="170" spans="1:17" s="45" customFormat="1" ht="115.4" customHeight="1">
      <c r="A170" s="54">
        <f>A169+1</f>
        <v>165</v>
      </c>
      <c r="B170" s="62" t="s">
        <v>185</v>
      </c>
      <c r="C170" s="62" t="s">
        <v>184</v>
      </c>
      <c r="D170" s="61"/>
      <c r="E170" s="49" t="s">
        <v>183</v>
      </c>
      <c r="F170" s="57" t="s">
        <v>21</v>
      </c>
      <c r="G170" s="61" t="s">
        <v>182</v>
      </c>
      <c r="H170" s="61" t="s">
        <v>181</v>
      </c>
      <c r="I170" s="46"/>
      <c r="J170" s="46"/>
      <c r="K170" s="46"/>
      <c r="L170" s="46"/>
      <c r="M170" s="46"/>
      <c r="N170" s="46"/>
      <c r="O170" s="42">
        <v>46000</v>
      </c>
      <c r="P170" s="42">
        <v>46000</v>
      </c>
      <c r="Q170" s="42">
        <f>K170+N170</f>
        <v>0</v>
      </c>
    </row>
    <row r="171" spans="1:17" s="45" customFormat="1" ht="115.4" customHeight="1">
      <c r="A171" s="54">
        <f>A170+1</f>
        <v>166</v>
      </c>
      <c r="B171" s="59" t="s">
        <v>180</v>
      </c>
      <c r="C171" s="59" t="s">
        <v>179</v>
      </c>
      <c r="D171" s="56"/>
      <c r="E171" s="60" t="s">
        <v>23</v>
      </c>
      <c r="F171" s="49" t="s">
        <v>163</v>
      </c>
      <c r="G171" s="56"/>
      <c r="H171" s="56"/>
      <c r="I171" s="46"/>
      <c r="J171" s="46"/>
      <c r="K171" s="46"/>
      <c r="L171" s="46"/>
      <c r="M171" s="46"/>
      <c r="N171" s="46"/>
      <c r="O171" s="42">
        <f>I171+L171</f>
        <v>0</v>
      </c>
      <c r="P171" s="42">
        <f>J171+M171</f>
        <v>0</v>
      </c>
      <c r="Q171" s="42">
        <f>K171+N171</f>
        <v>0</v>
      </c>
    </row>
    <row r="172" spans="1:17" s="45" customFormat="1" ht="115.4" customHeight="1">
      <c r="A172" s="54">
        <f>A171+1</f>
        <v>167</v>
      </c>
      <c r="B172" s="59" t="s">
        <v>178</v>
      </c>
      <c r="C172" s="59"/>
      <c r="D172" s="56"/>
      <c r="E172" s="49" t="s">
        <v>23</v>
      </c>
      <c r="F172" s="49" t="s">
        <v>163</v>
      </c>
      <c r="G172" s="56"/>
      <c r="H172" s="56"/>
      <c r="I172" s="46"/>
      <c r="J172" s="46"/>
      <c r="K172" s="46"/>
      <c r="L172" s="46"/>
      <c r="M172" s="46"/>
      <c r="N172" s="46"/>
      <c r="O172" s="42">
        <f>I172+L172</f>
        <v>0</v>
      </c>
      <c r="P172" s="42">
        <f>J172+M172</f>
        <v>0</v>
      </c>
      <c r="Q172" s="42">
        <f>K172+N172</f>
        <v>0</v>
      </c>
    </row>
    <row r="173" spans="1:17" s="45" customFormat="1" ht="115.4" customHeight="1">
      <c r="A173" s="54">
        <f>A172+1</f>
        <v>168</v>
      </c>
      <c r="B173" s="59" t="s">
        <v>177</v>
      </c>
      <c r="C173" s="58"/>
      <c r="D173" s="49"/>
      <c r="E173" s="57" t="s">
        <v>88</v>
      </c>
      <c r="F173" s="49" t="s">
        <v>163</v>
      </c>
      <c r="G173" s="56"/>
      <c r="H173" s="56"/>
      <c r="I173" s="46"/>
      <c r="J173" s="46"/>
      <c r="K173" s="46"/>
      <c r="L173" s="46"/>
      <c r="M173" s="46"/>
      <c r="N173" s="46"/>
      <c r="O173" s="42">
        <f>I173+L173</f>
        <v>0</v>
      </c>
      <c r="P173" s="42">
        <f>J173+M173</f>
        <v>0</v>
      </c>
      <c r="Q173" s="42">
        <f>K173+N173</f>
        <v>0</v>
      </c>
    </row>
    <row r="174" spans="1:17" s="45" customFormat="1" ht="136.4" customHeight="1">
      <c r="A174" s="54">
        <f>A173+1</f>
        <v>169</v>
      </c>
      <c r="B174" s="59" t="s">
        <v>176</v>
      </c>
      <c r="C174" s="58" t="s">
        <v>175</v>
      </c>
      <c r="D174" s="49"/>
      <c r="E174" s="57" t="s">
        <v>174</v>
      </c>
      <c r="F174" s="49" t="s">
        <v>163</v>
      </c>
      <c r="G174" s="56"/>
      <c r="H174" s="56"/>
      <c r="I174" s="46"/>
      <c r="J174" s="46"/>
      <c r="K174" s="46"/>
      <c r="L174" s="46"/>
      <c r="M174" s="46"/>
      <c r="N174" s="46"/>
      <c r="O174" s="42">
        <f>I174+L174</f>
        <v>0</v>
      </c>
      <c r="P174" s="42">
        <f>J174+M174</f>
        <v>0</v>
      </c>
      <c r="Q174" s="42">
        <f>K174+N174</f>
        <v>0</v>
      </c>
    </row>
    <row r="175" spans="1:17" s="45" customFormat="1" ht="136.4" hidden="1" customHeight="1">
      <c r="A175" s="54">
        <f>A174+1</f>
        <v>170</v>
      </c>
      <c r="B175" s="53" t="s">
        <v>173</v>
      </c>
      <c r="C175" s="52" t="s">
        <v>164</v>
      </c>
      <c r="D175" s="51"/>
      <c r="E175" s="50" t="s">
        <v>23</v>
      </c>
      <c r="F175" s="49" t="s">
        <v>163</v>
      </c>
      <c r="G175" s="48" t="s">
        <v>172</v>
      </c>
      <c r="H175" s="48" t="s">
        <v>171</v>
      </c>
      <c r="I175" s="47"/>
      <c r="J175" s="47"/>
      <c r="K175" s="47"/>
      <c r="L175" s="46"/>
      <c r="M175" s="46"/>
      <c r="N175" s="46"/>
      <c r="O175" s="42">
        <f>I175+L175</f>
        <v>0</v>
      </c>
      <c r="P175" s="42">
        <f>J175+M175</f>
        <v>0</v>
      </c>
      <c r="Q175" s="42">
        <f>K175+N175</f>
        <v>0</v>
      </c>
    </row>
    <row r="176" spans="1:17" s="45" customFormat="1" ht="136.4" hidden="1" customHeight="1">
      <c r="A176" s="54">
        <f>A175+1</f>
        <v>171</v>
      </c>
      <c r="B176" s="53" t="s">
        <v>170</v>
      </c>
      <c r="C176" s="52" t="s">
        <v>164</v>
      </c>
      <c r="D176" s="51"/>
      <c r="E176" s="50" t="s">
        <v>23</v>
      </c>
      <c r="F176" s="49" t="s">
        <v>163</v>
      </c>
      <c r="G176" s="48" t="s">
        <v>169</v>
      </c>
      <c r="H176" s="48"/>
      <c r="I176" s="47"/>
      <c r="J176" s="47"/>
      <c r="K176" s="47"/>
      <c r="L176" s="46"/>
      <c r="M176" s="46"/>
      <c r="N176" s="46"/>
      <c r="O176" s="42">
        <f>I176+L176</f>
        <v>0</v>
      </c>
      <c r="P176" s="42">
        <f>J176+M176</f>
        <v>0</v>
      </c>
      <c r="Q176" s="42">
        <f>K176+N176</f>
        <v>0</v>
      </c>
    </row>
    <row r="177" spans="1:17" s="45" customFormat="1" ht="136.4" hidden="1" customHeight="1">
      <c r="A177" s="54">
        <f>A176+1</f>
        <v>172</v>
      </c>
      <c r="B177" s="53" t="s">
        <v>168</v>
      </c>
      <c r="C177" s="52" t="s">
        <v>164</v>
      </c>
      <c r="D177" s="50" t="s">
        <v>167</v>
      </c>
      <c r="E177" s="50" t="s">
        <v>23</v>
      </c>
      <c r="F177" s="49" t="s">
        <v>163</v>
      </c>
      <c r="G177" s="48" t="s">
        <v>166</v>
      </c>
      <c r="H177" s="48"/>
      <c r="I177" s="55">
        <v>50000</v>
      </c>
      <c r="J177" s="47"/>
      <c r="K177" s="55">
        <v>50000</v>
      </c>
      <c r="L177" s="46"/>
      <c r="M177" s="46"/>
      <c r="N177" s="46"/>
      <c r="O177" s="42">
        <f>I177+L177</f>
        <v>50000</v>
      </c>
      <c r="P177" s="42">
        <f>J177+M177</f>
        <v>0</v>
      </c>
      <c r="Q177" s="42">
        <f>K177+N177</f>
        <v>50000</v>
      </c>
    </row>
    <row r="178" spans="1:17" s="45" customFormat="1" ht="136.4" hidden="1" customHeight="1">
      <c r="A178" s="54">
        <f>A177+1</f>
        <v>173</v>
      </c>
      <c r="B178" s="53" t="s">
        <v>165</v>
      </c>
      <c r="C178" s="52" t="s">
        <v>164</v>
      </c>
      <c r="D178" s="51"/>
      <c r="E178" s="50" t="s">
        <v>23</v>
      </c>
      <c r="F178" s="49" t="s">
        <v>163</v>
      </c>
      <c r="G178" s="48" t="s">
        <v>162</v>
      </c>
      <c r="H178" s="48"/>
      <c r="I178" s="47"/>
      <c r="J178" s="47"/>
      <c r="K178" s="47"/>
      <c r="L178" s="46"/>
      <c r="M178" s="46"/>
      <c r="N178" s="46"/>
      <c r="O178" s="42">
        <f>I178+L178</f>
        <v>0</v>
      </c>
      <c r="P178" s="42">
        <f>J178+M178</f>
        <v>0</v>
      </c>
      <c r="Q178" s="42">
        <f>K178+N178</f>
        <v>0</v>
      </c>
    </row>
    <row r="179" spans="1:17" ht="96" customHeight="1">
      <c r="B179" s="38"/>
      <c r="C179" s="38"/>
      <c r="G179" s="44"/>
      <c r="H179" s="44"/>
      <c r="I179" s="42">
        <f>SUM(I5:I178)</f>
        <v>14334209.408209676</v>
      </c>
      <c r="J179" s="42">
        <f>SUM(J5:J178)</f>
        <v>9361485.6519728713</v>
      </c>
      <c r="K179" s="42">
        <f>SUM(K5:K178)</f>
        <v>2799700</v>
      </c>
      <c r="L179" s="42">
        <f>SUM(L5:L178)</f>
        <v>884647.375</v>
      </c>
      <c r="M179" s="42">
        <f>SUM(M5:M178)</f>
        <v>538547.375</v>
      </c>
      <c r="N179" s="42">
        <f>SUM(N5:N178)</f>
        <v>341900</v>
      </c>
      <c r="O179" s="43"/>
      <c r="P179" s="43"/>
      <c r="Q179" s="43"/>
    </row>
    <row r="180" spans="1:17" ht="24.65" customHeight="1">
      <c r="I180" s="42">
        <f>SUBTOTAL(9,I4:I132)</f>
        <v>13234750.408209676</v>
      </c>
      <c r="J180" s="42">
        <f>SUBTOTAL(9,J4:J132)</f>
        <v>8712026.6519728713</v>
      </c>
      <c r="K180" s="42">
        <f>SUBTOTAL(9,K4:K132)</f>
        <v>2349700</v>
      </c>
      <c r="L180" s="42">
        <f>SUBTOTAL(9,L4:L132)</f>
        <v>288900</v>
      </c>
      <c r="M180" s="42">
        <f>SUBTOTAL(9,M4:M132)</f>
        <v>152000</v>
      </c>
      <c r="N180" s="42">
        <f>SUBTOTAL(9,N4:N132)</f>
        <v>186900</v>
      </c>
      <c r="O180" s="42">
        <f>SUBTOTAL(9,O4:O132)</f>
        <v>13964650.408209676</v>
      </c>
      <c r="P180" s="42">
        <f>SUBTOTAL(9,P4:P132)</f>
        <v>9358026.6519728713</v>
      </c>
      <c r="Q180" s="42">
        <f>SUBTOTAL(9,Q4:Q132)</f>
        <v>2403600</v>
      </c>
    </row>
    <row r="181" spans="1:17" ht="24.65" customHeight="1">
      <c r="O181" s="41"/>
      <c r="P181" s="41"/>
      <c r="Q181" s="41"/>
    </row>
  </sheetData>
  <autoFilter ref="A3:AD179" xr:uid="{FC7D0894-95B2-4063-9E76-FC9F1A7DC444}"/>
  <mergeCells count="5">
    <mergeCell ref="A2:A3"/>
    <mergeCell ref="I2:K2"/>
    <mergeCell ref="L2:N2"/>
    <mergeCell ref="C160:C168"/>
    <mergeCell ref="O2:Q2"/>
  </mergeCells>
  <pageMargins left="0.7" right="0.7" top="0.75" bottom="0.75" header="0.3" footer="0.3"/>
  <pageSetup scale="1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SVG </vt:lpstr>
      <vt:lpstr>SLU</vt:lpstr>
      <vt:lpstr>SKN</vt:lpstr>
      <vt:lpstr>GRN </vt:lpstr>
      <vt:lpstr>DOM</vt:lpstr>
      <vt:lpstr>ANB</vt:lpstr>
      <vt:lpstr>BAR</vt:lpstr>
      <vt:lpstr>BAR!Print_Area</vt:lpstr>
      <vt:lpstr>SLU!Print_Area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Oswald Alleyne</dc:creator>
  <cp:lastModifiedBy>Oswald Alleyne</cp:lastModifiedBy>
  <dcterms:created xsi:type="dcterms:W3CDTF">2022-10-24T18:06:36Z</dcterms:created>
  <dcterms:modified xsi:type="dcterms:W3CDTF">2022-10-24T18:21:56Z</dcterms:modified>
</cp:coreProperties>
</file>